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Edges" sheetId="16" state="hidden" r:id="rId14"/>
    <sheet name="Time Series" sheetId="1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<sst xmlns="http://schemas.openxmlformats.org/spreadsheetml/2006/main" count="14770" uniqueCount="2756">
  <si>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</si>
  <si>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</si>
  <si>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</si>
  <si>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</si>
  <si>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</si>
  <si>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</si>
  <si>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</si>
  <si>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</si>
  <si>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</si>
  <si>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</si>
  <si>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</si>
  <si>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</si>
  <si>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</si>
  <si>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</si>
  <si>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</si>
  <si>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</si>
  <si>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</si>
  <si>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</si>
  <si>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</si>
  <si>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</si>
  <si>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</si>
  <si>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</si>
  <si>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</si>
  <si>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</si>
  <si>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</si>
  <si>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</si>
  <si>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</si>
  <si>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</si>
  <si>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</si>
  <si>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</si>
  <si>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</si>
  <si>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</si>
  <si>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</si>
  <si>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</si>
  <si>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</si>
  <si>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</si>
  <si>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</si>
  <si>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</si>
  <si>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</si>
  <si>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</si>
  <si>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</si>
  <si>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</si>
  <si>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</si>
  <si>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</si>
  <si>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</si>
  <si>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</si>
  <si>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</si>
  <si>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</si>
  <si>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</si>
  <si>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</si>
  <si>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</si>
  <si>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</si>
  <si>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</si>
  <si>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</si>
  <si>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</si>
  <si>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</si>
  <si>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</si>
  <si>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</si>
  <si>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</si>
  <si>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</si>
  <si>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</si>
  <si>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</si>
  <si>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</si>
  <si>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</si>
  <si>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</si>
  <si>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</si>
  <si>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</si>
  <si>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</si>
  <si>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</si>
  <si>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</si>
  <si>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</si>
  <si>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</si>
  <si>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</si>
  <si>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</si>
  <si>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</si>
  <si>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</si>
  <si>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</si>
  <si>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</si>
  <si>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</si>
  <si>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</si>
  <si>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</si>
  <si>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</si>
  <si>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</si>
  <si>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</si>
  <si>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</si>
  <si>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</si>
  <si>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</si>
  <si>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</si>
  <si>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</si>
  <si>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</si>
  <si>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</si>
  <si>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</si>
  <si>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</si>
  <si>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</si>
  <si>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</si>
  <si>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</si>
  <si>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</si>
  <si>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</si>
  <si>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</si>
  <si>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</si>
  <si>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</si>
  <si>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</si>
  <si>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</si>
  <si>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</si>
  <si>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</si>
  <si>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</si>
  <si>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</si>
  <si>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</si>
  <si>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</si>
  <si>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</si>
  <si>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</si>
  <si>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</si>
  <si>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</si>
  <si>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</si>
  <si>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</si>
  <si>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</si>
  <si>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</si>
  <si>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</si>
  <si>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</si>
  <si>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</si>
  <si>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</si>
  <si>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</si>
  <si>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</si>
  <si>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</si>
  <si>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</si>
  <si>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</si>
  <si>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</si>
  <si>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</si>
  <si>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</si>
  <si>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</si>
  <si>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</si>
  <si>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</si>
  <si>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</si>
  <si>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</si>
  <si>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</si>
  <si>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</si>
  <si>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</si>
  <si>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</si>
  <si>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</si>
  <si>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</si>
  <si>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</si>
  <si>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</si>
  <si>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</si>
  <si>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</si>
  <si>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</si>
  <si>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</si>
  <si>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</si>
  <si>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</si>
  <si>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</si>
  <si>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</si>
  <si>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</si>
  <si>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</si>
  <si>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</si>
  <si>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</si>
  <si>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</si>
  <si>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</si>
  <si>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</si>
  <si>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</si>
  <si>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</si>
  <si>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</si>
  <si>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</si>
  <si>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</si>
  <si>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</si>
  <si>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</si>
  <si>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</si>
  <si>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</si>
  <si>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</si>
  <si>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</si>
  <si>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</si>
  <si>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</si>
  <si>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</si>
  <si>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</si>
  <si>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</si>
  <si>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</si>
  <si>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</si>
  <si>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</si>
  <si>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</si>
  <si>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</si>
  <si>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</si>
  <si>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</si>
  <si>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</si>
  <si>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</si>
  <si>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</si>
  <si>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</si>
  <si>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</si>
  <si>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</si>
  <si>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</si>
  <si>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</si>
  <si>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</si>
  <si>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</si>
  <si>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</si>
  <si>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</si>
  <si>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</si>
  <si>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</si>
  <si>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</si>
  <si>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</si>
  <si>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</si>
  <si>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</si>
  <si>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</si>
  <si>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</si>
  <si>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</si>
  <si>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</si>
  <si>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</si>
  <si>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</si>
  <si>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</si>
  <si>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</si>
  <si>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</si>
  <si>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</si>
  <si>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</si>
  <si>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</si>
  <si>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</si>
  <si>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</si>
  <si>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</si>
  <si>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</si>
  <si>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</si>
  <si>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</si>
  <si>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katjamlaine</t>
  </si>
  <si>
    <t>helinperttu</t>
  </si>
  <si>
    <t>akikivirinta</t>
  </si>
  <si>
    <t>energiatutka</t>
  </si>
  <si>
    <t>tkomitea</t>
  </si>
  <si>
    <t>extechop</t>
  </si>
  <si>
    <t>rajo_hanna</t>
  </si>
  <si>
    <t>jpjuutinen</t>
  </si>
  <si>
    <t>iltasanomat</t>
  </si>
  <si>
    <t>pasikall</t>
  </si>
  <si>
    <t>traficomfinland</t>
  </si>
  <si>
    <t>marjoup</t>
  </si>
  <si>
    <t>esa_kaonpaa</t>
  </si>
  <si>
    <t>tlyhty</t>
  </si>
  <si>
    <t>hannelevestola</t>
  </si>
  <si>
    <t>suonpaa</t>
  </si>
  <si>
    <t>d1mur4tdj</t>
  </si>
  <si>
    <t>joelrouvinen</t>
  </si>
  <si>
    <t>pekoulj7</t>
  </si>
  <si>
    <t>petricederlof</t>
  </si>
  <si>
    <t>atamansikka</t>
  </si>
  <si>
    <t>kmybeat</t>
  </si>
  <si>
    <t>erkkimer</t>
  </si>
  <si>
    <t>anttiparnanen</t>
  </si>
  <si>
    <t>sekoomus</t>
  </si>
  <si>
    <t>lissunissinen</t>
  </si>
  <si>
    <t>poutasound</t>
  </si>
  <si>
    <t>jape_jarmo</t>
  </si>
  <si>
    <t>eineklaus</t>
  </si>
  <si>
    <t>jajatala</t>
  </si>
  <si>
    <t>solantausta</t>
  </si>
  <si>
    <t>siideriwalas</t>
  </si>
  <si>
    <t>tuomasmuraja</t>
  </si>
  <si>
    <t>mhmlinen</t>
  </si>
  <si>
    <t>anttivan</t>
  </si>
  <si>
    <t>knifebackhouse</t>
  </si>
  <si>
    <t>jarmokoponen</t>
  </si>
  <si>
    <t>finnchuhi</t>
  </si>
  <si>
    <t>muksunen</t>
  </si>
  <si>
    <t>vapaamielinen</t>
  </si>
  <si>
    <t>valtasaari</t>
  </si>
  <si>
    <t>certfi</t>
  </si>
  <si>
    <t>koippari61</t>
  </si>
  <si>
    <t>prissek</t>
  </si>
  <si>
    <t>lindapelkonen</t>
  </si>
  <si>
    <t>lvmfi</t>
  </si>
  <si>
    <t>tapiopajunen</t>
  </si>
  <si>
    <t>molkko</t>
  </si>
  <si>
    <t>tk93975093</t>
  </si>
  <si>
    <t>ripatti_ht</t>
  </si>
  <si>
    <t>kp_keto</t>
  </si>
  <si>
    <t>dimmu141</t>
  </si>
  <si>
    <t>takajalka</t>
  </si>
  <si>
    <t>joukojokinen</t>
  </si>
  <si>
    <t>petri2020</t>
  </si>
  <si>
    <t>rikujuu</t>
  </si>
  <si>
    <t>jyzg</t>
  </si>
  <si>
    <t>sarasvuojari</t>
  </si>
  <si>
    <t>heikkikonttinen</t>
  </si>
  <si>
    <t>vehkoo</t>
  </si>
  <si>
    <t>kimvaisanen</t>
  </si>
  <si>
    <t>veitera</t>
  </si>
  <si>
    <t>mikaniikko</t>
  </si>
  <si>
    <t>yleareena</t>
  </si>
  <si>
    <t>timoharakka</t>
  </si>
  <si>
    <t>tjylha</t>
  </si>
  <si>
    <t>kimmomatikainen</t>
  </si>
  <si>
    <t>valtioneuvosto</t>
  </si>
  <si>
    <t>liandersson</t>
  </si>
  <si>
    <t>helihannula1</t>
  </si>
  <si>
    <t>riikka_raisanen</t>
  </si>
  <si>
    <t>yleuutiset</t>
  </si>
  <si>
    <t>anttivesala</t>
  </si>
  <si>
    <t>maridisesti</t>
  </si>
  <si>
    <t>haollila</t>
  </si>
  <si>
    <t>anterojarvi</t>
  </si>
  <si>
    <t>Mentions</t>
  </si>
  <si>
    <t>Replies to</t>
  </si>
  <si>
    <t>Retweet</t>
  </si>
  <si>
    <t>MentionsInRetweet</t>
  </si>
  <si>
    <t>On selvää, että #korona ja #5G eivät ole yhteydessä toisiinsa. Salaliittoteorioista ei pääse eroon naureskelemalla niihin uskoville tai ummistamalla niiltä silmät. @vehkoo pohtii, miksi teorioihin uskotaan. #valheenpaljastaja https://t.co/uC74jf4U1F</t>
  </si>
  <si>
    <t>Kuka keksi ensimmäisenä yhdistää Wuhanin #5g-siirtymän ja #korona'viruksen?  Ensimmäinen aiheesta havaittu maininta on löydetty #Twitter'istä päivää ennen mediajulkaisua. Tviitin yhteyteen oli jaettu linkki #Venäjä'n propagandasta tunnetun RT:n jutusta. _xD83D__xDC4C_ https://t.co/3jtB820Gx6</t>
  </si>
  <si>
    <t>@kimvaisanen Ydinvoima, 5G (tai mikä tahansa radioliikenne), korona ja kapitalismi. Siinä muutamia joista muodostetaan mielipide varhain pelkällä tunteella ja sitä on paha mennä muuttamaan.</t>
  </si>
  <si>
    <t>WSJ: Korona sotki Applen suunnitelmat – 5g-iPhonejen tuotanto viivästyy https://t.co/pChjEA6tLp</t>
  </si>
  <si>
    <t>"Faktoilla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</si>
  <si>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@PEKOULJ7 5G vastustajia on ollut jo monta vuotta ja terveyshuolet päällimmäisinä. On selvää, että korona yhdistetään 5G:hen yhtä varmasti kuin paarma auton tuulilasiin kesäiltana.</t>
  </si>
  <si>
    <t>@veitera Tämä Perälä näköjään on kovin suosittu ja on vakuuttunut siitä, että 5G ja korona ovat yhteydessä toisiinsa ja ne on "laukaistu" yhtä aikaa. Huhhuijjakkaa. _xD83D__xDE1E_ https://t.co/sLN6qpnXsv</t>
  </si>
  <si>
    <t>5G-uskonto etenee Suomessakin, samoin Bill Gatesin demonisointi. Mutta mitä arvelette, vastasiko kansanedustaja @mikaniikko koskaan meille kysymyksiin oudosta #korona #disinformaatio Facebook-ryhmästään?
https://t.co/OqPLT6RPRl</t>
  </si>
  <si>
    <t>”Kuka keksi ensimmäisenä yhdistää Wuhanin 5g-siirtymän ja koronaviruksen? Aivan ensimmäinen aiheesta havaittu maininta on löydetty Twitteristä päivää ennen sivuston julkaisua. Tviitin yhteyteen oli jaettu linkki Venäjän propagandamyllynä tunnetun Russia Todayn korona-artikkeliin” https://t.co/cEetykuBVp</t>
  </si>
  <si>
    <t>@mikaniikko No nyt kun olet siinä paikalla, kerropa täällä:
1) miksi perustit #korona'ryhmän, jossa huuhaaväitteitä ei moderoida?
2) miksi lähdit ryhmän ylläpitäjistä vaivihkaa pois, kun ryhmän sisältöä alettiin julkisuudessa ihmetellä?
3) mikä siinä 5G'ssä sinua arveluttaa?</t>
  </si>
  <si>
    <t>Kansanedustaja, joka ei ole maaliskuun puolivälin jälkeen kiireidensä takia vastannut vaikeisiin #korona #huuhaa #5g huhulevitystä koskeviin kysymyksiin, heräsi nyt mediakriitikkona twitterissä. https://t.co/FfLZ75tPy9</t>
  </si>
  <si>
    <t>Miten @lvmfi tukee journalismia kun korona moukaroi sekä salaliittoteoriat ja disinformaatio leviää?
5G-salaliittoteorian leviäminen on erityisesti Suomelle haitallista, kertoo ministeri @TimoHarakka.
 #journalismi
Kuuntele Politiikkaradio @yleareena: https://t.co/BHYNUbXiX0</t>
  </si>
  <si>
    <t>#korona-aiheisia salaliittoteorioita leviää: väitetään että tautia saisi 5G-teknologiasta. Tukiasemia on vandalisoitu ja työntekijöitä uhkailtu tämän salaliittoteorian levittämisen seurauksena. 
#valeuutiset on vaarallisia. 
#koronakriisi 
https://t.co/v7H38mOC2g</t>
  </si>
  <si>
    <t>@KimmoMatikainen @tjylha Juu. Vihreänä vilkkuu. 1q ei ongelma,eikä korona. Ongelmat on pikemminkin Huawei,5g kilpailukyky, kustannustaso,kroonisesti aneeminen kassavirta.</t>
  </si>
  <si>
    <t>@HeliHannula1 @liandersson @valtioneuvosto Ja 5G tornitko aiheutti korona viiruksen?
Vai oliko se sittenkin kiinalta bio hyökkäys muita maita kohtaan?</t>
  </si>
  <si>
    <t>Tänään armoton väittely high-end persun kanssa.... 5G verkoilla ohjataan USA:ssa kehitettyjä "älyviruksia" joista korona on nyt ensimmäinen koe _xD83D__xDE44_ Vaihtoehtomediasta lukenut (oikein) professorin tutkimuksista. Pelottaa mitä vielä keksivätkään.</t>
  </si>
  <si>
    <t>@mikaniikko Kyllä sä täällä jaksat levittää valheita ja salaliittohuuhaata 5G:stä, avaruuden säteistä ja henkioleinnoista sekä coronasta, mutta et vastaa median kysymyksiin miksi näitä levittelet tai miksi piilottelet kiinayhteyksiäsi.
https://t.co/RuAI7d6qRa</t>
  </si>
  <si>
    <t>@Dimmu141 kohta on mullakin korona  otin 5G  liittymän oi oi</t>
  </si>
  <si>
    <t>@anterojarvi @HAOllila @Maridisesti @anttivesala @yleuutiset @Riikka_Raisanen Olen tästäkin eri mieltä. 5G:n ympärillä on paljon muutakin kohinaa kuin korona. Varmasti myös oikeasti selvitettäviä asioita. Uutisaiheita 5G:ssä riittää. Esim. informaatiovaikuttamista pitää uutisoida, mutta sitä on vaikea tehdä kertomatta millaista tuo vaikuttaminen on.</t>
  </si>
  <si>
    <t>Mikä on 5G, covid-19 lockdown, rokotusten, climate change, äärifeminismin, seksuaalitasa-arvon, maapalloistumisen, biljonäärien, non-binary, uskonnonvapaus ja maahanmuutto -vastustusten clusterointi populaatiossa? Pitääkö kaikkia vastustaa yhtäaikaa? https://t.co/DtihoHVpiL</t>
  </si>
  <si>
    <t>Voin vahvistaa tämän #5g kriitikon havainnot. Asuin Otaniemen teekkarikylässä 80-luvun lopussa. Muistan miten jo silloin monena viikonloppuaamuna olo oli kuin kultakalalla akvaariossa ilman vettä. #korona https://t.co/ufrbNejVUb</t>
  </si>
  <si>
    <t>https://yle.fi/aihe/artikkeli/2020/04/26/valheenpaljastaja-miksi-salaliittoteoreetikot-liittavat-yhteen-5g-verkon-ja</t>
  </si>
  <si>
    <t>https://www.talouselama.fi/uutiset/te/ca011796-aaa1-40dd-a2d2-5ee16fdd5eae?ref=twitter:1cfb</t>
  </si>
  <si>
    <t>https://www.is.fi/digitoday/mobiili/art-2000006489404.html</t>
  </si>
  <si>
    <t>https://www.youtube.com/watch?v=TBSGmfiGvgU&amp;t=543s</t>
  </si>
  <si>
    <t>https://twitter.com/jphei/status/1255116944606474240</t>
  </si>
  <si>
    <t>https://areena.yle.fi/1-50499079</t>
  </si>
  <si>
    <t>https://www.sciencenews.org/article/coronavirus-covid-19-not-human-made-lab-genetic-analysis-nature</t>
  </si>
  <si>
    <t>https://seura.fi/tolkun-henkilo/poltatko-kirkon-vainoatko-juutalaisia-vai-kaadatko-kannykkamaston-nama-kaikki-keinot-on-pian-kokeiltu-epidemioissa/</t>
  </si>
  <si>
    <t>https://twitter.com/MikiHoijer/status/1256818466339860485</t>
  </si>
  <si>
    <t>https://twitter.com/mikaniikko/status/1255390552658513921</t>
  </si>
  <si>
    <t>https://twitter.com/PaivikkiKoo/status/1256882204401074177</t>
  </si>
  <si>
    <t>yle.fi</t>
  </si>
  <si>
    <t>talouselama.fi</t>
  </si>
  <si>
    <t>is.fi</t>
  </si>
  <si>
    <t>youtube.com</t>
  </si>
  <si>
    <t>twitter.com</t>
  </si>
  <si>
    <t>sciencenews.org</t>
  </si>
  <si>
    <t>seura.fi</t>
  </si>
  <si>
    <t>korona 5g valheenpaljastaja</t>
  </si>
  <si>
    <t>5g korona twitter venäjä</t>
  </si>
  <si>
    <t>5g korona</t>
  </si>
  <si>
    <t>korona</t>
  </si>
  <si>
    <t>korona huuhaa 5g</t>
  </si>
  <si>
    <t>5g korona kyberturvallisuus kybersää</t>
  </si>
  <si>
    <t>journalismi</t>
  </si>
  <si>
    <t>korona valeuutiset koronakriisi</t>
  </si>
  <si>
    <t>korona disinformaatio</t>
  </si>
  <si>
    <t>5g</t>
  </si>
  <si>
    <t>http://pbs.twimg.com/profile_images/992307967763529728/M9SYvMOU_normal.jpg</t>
  </si>
  <si>
    <t>http://pbs.twimg.com/profile_images/1064567013484433410/CARB0vNo_normal.jpg</t>
  </si>
  <si>
    <t>http://pbs.twimg.com/profile_images/1253028249808130055/kwhoOahw_normal.jpg</t>
  </si>
  <si>
    <t>http://pbs.twimg.com/profile_images/378800000687221468/670b49a98f67cae75493f52ecb0170f1_normal.jpeg</t>
  </si>
  <si>
    <t>http://pbs.twimg.com/profile_images/532919242383847424/7frDKDXw_normal.jpeg</t>
  </si>
  <si>
    <t>http://pbs.twimg.com/profile_images/893702968/perry_normal.png</t>
  </si>
  <si>
    <t>http://pbs.twimg.com/profile_images/876751294857457664/SeydIJgA_normal.jpg</t>
  </si>
  <si>
    <t>http://pbs.twimg.com/profile_images/1194294580063158273/hZkMjTHL_normal.jpg</t>
  </si>
  <si>
    <t>http://pbs.twimg.com/profile_images/928538330077237248/PUv-u3qY_normal.jpg</t>
  </si>
  <si>
    <t>http://pbs.twimg.com/profile_images/817052202455932929/OWTAGWhy_normal.jpg</t>
  </si>
  <si>
    <t>http://pbs.twimg.com/profile_images/1095947830278213632/DAPdtswJ_normal.png</t>
  </si>
  <si>
    <t>http://pbs.twimg.com/profile_images/824268117975109634/T83779qZ_normal.jpg</t>
  </si>
  <si>
    <t>http://pbs.twimg.com/profile_images/1761674340/17012012026_2_normal.jpg</t>
  </si>
  <si>
    <t>http://abs.twimg.com/sticky/default_profile_images/default_profile_normal.png</t>
  </si>
  <si>
    <t>http://pbs.twimg.com/profile_images/1175400471122599936/MPDPWpj__normal.jpg</t>
  </si>
  <si>
    <t>http://pbs.twimg.com/profile_images/694927132015857664/on3TbEVV_normal.jpg</t>
  </si>
  <si>
    <t>http://pbs.twimg.com/profile_images/1253261155537059841/xjn_F8FW_normal.jpg</t>
  </si>
  <si>
    <t>http://pbs.twimg.com/profile_images/1228804524313210880/31s3Gluv_normal.jpg</t>
  </si>
  <si>
    <t>http://pbs.twimg.com/profile_images/1005445737637871616/VKkCXi6Q_normal.jpg</t>
  </si>
  <si>
    <t>http://pbs.twimg.com/profile_images/842695325663997953/Vi49UvgC_normal.jpg</t>
  </si>
  <si>
    <t>http://pbs.twimg.com/profile_images/860224372648189953/cGtRwqcW_normal.jpg</t>
  </si>
  <si>
    <t>http://pbs.twimg.com/profile_images/1031469694019137536/NVEo1NiD_normal.jpg</t>
  </si>
  <si>
    <t>http://pbs.twimg.com/profile_images/1214629544021446658/GxmdpbjO_normal.jpg</t>
  </si>
  <si>
    <t>http://pbs.twimg.com/profile_images/3357757241/b4b11b66cf67979d5026f306388366d1_normal.jpeg</t>
  </si>
  <si>
    <t>http://pbs.twimg.com/profile_images/939058964322508800/pu3eA2mI_normal.jpg</t>
  </si>
  <si>
    <t>http://pbs.twimg.com/profile_images/412322124485779456/BnWY6yDX_normal.jpeg</t>
  </si>
  <si>
    <t>http://pbs.twimg.com/profile_images/1147138624917581824/jOIVFerZ_normal.jpg</t>
  </si>
  <si>
    <t>http://pbs.twimg.com/profile_images/1074643782191247361/JrUffkRd_normal.jpg</t>
  </si>
  <si>
    <t>http://pbs.twimg.com/profile_images/1212121471222501377/VP7FQ5Vm_normal.jpg</t>
  </si>
  <si>
    <t>http://pbs.twimg.com/profile_images/1120001858678996993/hWs9VeOt_normal.jpg</t>
  </si>
  <si>
    <t>http://pbs.twimg.com/profile_images/1120237504454627328/hASPexu2_normal.jpg</t>
  </si>
  <si>
    <t>http://pbs.twimg.com/profile_images/1173336129636114433/6SY-wsiF_normal.jpg</t>
  </si>
  <si>
    <t>http://pbs.twimg.com/profile_images/1115201354648174592/Tg5KW_Ms_normal.png</t>
  </si>
  <si>
    <t>http://pbs.twimg.com/profile_images/378800000633601526/23fc8b7edb395ce86d0cd8483fbfad66_normal.jpeg</t>
  </si>
  <si>
    <t>http://pbs.twimg.com/profile_images/1020996685659623429/kYDCqMfd_normal.jpg</t>
  </si>
  <si>
    <t>http://pbs.twimg.com/profile_images/1138333799144706048/T0Adm4m9_normal.jpg</t>
  </si>
  <si>
    <t>http://pbs.twimg.com/profile_images/613811697762107393/sjkYoi1n_normal.jpg</t>
  </si>
  <si>
    <t>http://pbs.twimg.com/profile_images/781537546425819136/QUkcU_0A_normal.jpg</t>
  </si>
  <si>
    <t>http://pbs.twimg.com/profile_images/1235857282887380992/G_PH8KYD_normal.jpg</t>
  </si>
  <si>
    <t>http://pbs.twimg.com/profile_images/1070923123674046464/7EG6EI90_normal.jpg</t>
  </si>
  <si>
    <t>http://pbs.twimg.com/profile_images/1188966676/v_normal.jpg</t>
  </si>
  <si>
    <t>http://pbs.twimg.com/profile_images/1177508203182977032/2OZcpLWx_normal.jpg</t>
  </si>
  <si>
    <t>http://pbs.twimg.com/profile_images/1242890577810784256/9aYfflud_normal.jpg</t>
  </si>
  <si>
    <t>http://pbs.twimg.com/profile_images/933480630238707712/wzkr_qIw_normal.jpg</t>
  </si>
  <si>
    <t>http://pbs.twimg.com/profile_images/1095007902585274368/6HCNtZDh_normal.jpg</t>
  </si>
  <si>
    <t>http://pbs.twimg.com/profile_images/1004247882403385344/OJBUNp78_normal.jpg</t>
  </si>
  <si>
    <t>http://pbs.twimg.com/profile_images/528094293538263041/nMQvr_P1_normal.jpeg</t>
  </si>
  <si>
    <t>http://pbs.twimg.com/profile_images/833963752647168001/MXenNPT4_normal.jpg</t>
  </si>
  <si>
    <t>http://pbs.twimg.com/profile_images/1230074086447046657/RFZl2BrQ_normal.jpg</t>
  </si>
  <si>
    <t>http://pbs.twimg.com/profile_images/860241227316428805/dUDtf3ym_normal.jpg</t>
  </si>
  <si>
    <t>http://pbs.twimg.com/profile_images/1143611329124753408/mePktjjl_normal.jpg</t>
  </si>
  <si>
    <t>http://pbs.twimg.com/profile_images/1092703821032247296/uFO4wKkT_normal.jpg</t>
  </si>
  <si>
    <t>http://pbs.twimg.com/profile_images/1156274381271773184/zQj9pkM7_normal.jpg</t>
  </si>
  <si>
    <t>http://pbs.twimg.com/profile_images/525957619731529728/CxtkA9df_normal.png</t>
  </si>
  <si>
    <t>http://pbs.twimg.com/profile_images/1186250882016518144/6wGLl65U_normal.jpg</t>
  </si>
  <si>
    <t>http://pbs.twimg.com/profile_images/736955971298295810/DzA0tDMk_normal.jpg</t>
  </si>
  <si>
    <t>http://pbs.twimg.com/profile_images/433533702304325632/ZvEZszQk_normal.jpeg</t>
  </si>
  <si>
    <t>http://pbs.twimg.com/profile_images/1206561528947912706/BBNZrcy4_normal.jpg</t>
  </si>
  <si>
    <t>08:25:04</t>
  </si>
  <si>
    <t>04:50:05</t>
  </si>
  <si>
    <t>05:48:50</t>
  </si>
  <si>
    <t>07:40:03</t>
  </si>
  <si>
    <t>09:19:20</t>
  </si>
  <si>
    <t>09:56:04</t>
  </si>
  <si>
    <t>10:24:00</t>
  </si>
  <si>
    <t>10:43:47</t>
  </si>
  <si>
    <t>07:38:22</t>
  </si>
  <si>
    <t>10:58:06</t>
  </si>
  <si>
    <t>11:26:47</t>
  </si>
  <si>
    <t>12:11:44</t>
  </si>
  <si>
    <t>14:09:23</t>
  </si>
  <si>
    <t>16:03:30</t>
  </si>
  <si>
    <t>16:47:57</t>
  </si>
  <si>
    <t>18:40:05</t>
  </si>
  <si>
    <t>19:37:41</t>
  </si>
  <si>
    <t>20:18:48</t>
  </si>
  <si>
    <t>12:58:41</t>
  </si>
  <si>
    <t>03:43:03</t>
  </si>
  <si>
    <t>04:50:53</t>
  </si>
  <si>
    <t>05:44:05</t>
  </si>
  <si>
    <t>07:31:02</t>
  </si>
  <si>
    <t>07:32:53</t>
  </si>
  <si>
    <t>07:35:09</t>
  </si>
  <si>
    <t>07:41:36</t>
  </si>
  <si>
    <t>07:53:22</t>
  </si>
  <si>
    <t>07:51:20</t>
  </si>
  <si>
    <t>07:51:34</t>
  </si>
  <si>
    <t>07:53:47</t>
  </si>
  <si>
    <t>08:22:15</t>
  </si>
  <si>
    <t>08:37:43</t>
  </si>
  <si>
    <t>08:39:33</t>
  </si>
  <si>
    <t>09:28:39</t>
  </si>
  <si>
    <t>09:40:37</t>
  </si>
  <si>
    <t>10:26:59</t>
  </si>
  <si>
    <t>11:27:57</t>
  </si>
  <si>
    <t>11:33:50</t>
  </si>
  <si>
    <t>12:21:23</t>
  </si>
  <si>
    <t>12:23:44</t>
  </si>
  <si>
    <t>13:25:04</t>
  </si>
  <si>
    <t>13:53:31</t>
  </si>
  <si>
    <t>15:00:48</t>
  </si>
  <si>
    <t>15:34:10</t>
  </si>
  <si>
    <t>08:59:00</t>
  </si>
  <si>
    <t>17:00:36</t>
  </si>
  <si>
    <t>18:18:24</t>
  </si>
  <si>
    <t>20:17:11</t>
  </si>
  <si>
    <t>12:15:41</t>
  </si>
  <si>
    <t>12:43:05</t>
  </si>
  <si>
    <t>13:41:24</t>
  </si>
  <si>
    <t>05:52:06</t>
  </si>
  <si>
    <t>11:41:27</t>
  </si>
  <si>
    <t>06:52:33</t>
  </si>
  <si>
    <t>07:34:32</t>
  </si>
  <si>
    <t>18:11:59</t>
  </si>
  <si>
    <t>06:59:18</t>
  </si>
  <si>
    <t>11:51:23</t>
  </si>
  <si>
    <t>14:34:13</t>
  </si>
  <si>
    <t>07:30:13</t>
  </si>
  <si>
    <t>05:37:29</t>
  </si>
  <si>
    <t>09:03:29</t>
  </si>
  <si>
    <t>18:37:41</t>
  </si>
  <si>
    <t>07:24:30</t>
  </si>
  <si>
    <t>12:17:23</t>
  </si>
  <si>
    <t>13:38:09</t>
  </si>
  <si>
    <t>17:41:59</t>
  </si>
  <si>
    <t>07:28:48</t>
  </si>
  <si>
    <t>10:26:56</t>
  </si>
  <si>
    <t>18:57:22</t>
  </si>
  <si>
    <t>https://twitter.com/katjamlaine/status/1254687999188664321</t>
  </si>
  <si>
    <t>https://twitter.com/helinperttu/status/1254996285234561024</t>
  </si>
  <si>
    <t>https://twitter.com/akikivirinta/status/1255011068000206850</t>
  </si>
  <si>
    <t>https://twitter.com/energiatutka/status/1255039056221782016</t>
  </si>
  <si>
    <t>https://twitter.com/tkomitea/status/1255064043724906496</t>
  </si>
  <si>
    <t>https://twitter.com/extechop/status/1255073286708441089</t>
  </si>
  <si>
    <t>https://twitter.com/rajo_hanna/status/1255080316978581506</t>
  </si>
  <si>
    <t>https://twitter.com/jpjuutinen/status/1255085295315419136</t>
  </si>
  <si>
    <t>https://twitter.com/iltasanomat/status/1255038634237014016</t>
  </si>
  <si>
    <t>https://twitter.com/pasikall/status/1255088897111068672</t>
  </si>
  <si>
    <t>https://twitter.com/traficomfinland/status/1255096118754643968</t>
  </si>
  <si>
    <t>https://twitter.com/marjoup/status/1255107427252482049</t>
  </si>
  <si>
    <t>https://twitter.com/esa_kaonpaa/status/1255137038514323457</t>
  </si>
  <si>
    <t>https://twitter.com/tlyhty/status/1255165756372811779</t>
  </si>
  <si>
    <t>https://twitter.com/hannelevestola/status/1255176940518080521</t>
  </si>
  <si>
    <t>https://twitter.com/suonpaa/status/1255205161028456450</t>
  </si>
  <si>
    <t>https://twitter.com/d1mur4tdj/status/1255219657302323200</t>
  </si>
  <si>
    <t>https://twitter.com/joelrouvinen/status/1255230003488460801</t>
  </si>
  <si>
    <t>https://twitter.com/pekoulj7/status/1255119244452388865</t>
  </si>
  <si>
    <t>https://twitter.com/petricederlof/status/1255341804590903296</t>
  </si>
  <si>
    <t>https://twitter.com/atamansikka/status/1255358874233733120</t>
  </si>
  <si>
    <t>https://twitter.com/kmybeat/status/1255372259692347393</t>
  </si>
  <si>
    <t>https://twitter.com/erkkimer/status/1255399177170927618</t>
  </si>
  <si>
    <t>https://twitter.com/anttiparnanen/status/1255399641400696838</t>
  </si>
  <si>
    <t>https://twitter.com/sekoomus/status/1255400211419144192</t>
  </si>
  <si>
    <t>https://twitter.com/lissunissinen/status/1255401836439314432</t>
  </si>
  <si>
    <t>https://twitter.com/poutasound/status/1255404795864719360</t>
  </si>
  <si>
    <t>https://twitter.com/jape_jarmo/status/1255404284436455425</t>
  </si>
  <si>
    <t>https://twitter.com/jape_jarmo/status/1255404344398184449</t>
  </si>
  <si>
    <t>https://twitter.com/jape_jarmo/status/1255404900399407104</t>
  </si>
  <si>
    <t>https://twitter.com/eineklaus/status/1255412063616319496</t>
  </si>
  <si>
    <t>https://twitter.com/jajatala/status/1255415956626649088</t>
  </si>
  <si>
    <t>https://twitter.com/jajatala/status/1255416417207402501</t>
  </si>
  <si>
    <t>https://twitter.com/solantausta/status/1255428774822363137</t>
  </si>
  <si>
    <t>https://twitter.com/siideriwalas/status/1255431788375216130</t>
  </si>
  <si>
    <t>https://twitter.com/tuomasmuraja/status/1255443454311759876</t>
  </si>
  <si>
    <t>https://twitter.com/mhmlinen/status/1255458800267603969</t>
  </si>
  <si>
    <t>https://twitter.com/anttivan/status/1255460277497274368</t>
  </si>
  <si>
    <t>https://twitter.com/knifebackhouse/status/1255472243355910145</t>
  </si>
  <si>
    <t>https://twitter.com/jarmokoponen/status/1255472838175264770</t>
  </si>
  <si>
    <t>https://twitter.com/finnchuhi/status/1255488272719110145</t>
  </si>
  <si>
    <t>https://twitter.com/muksunen/status/1255495429841657856</t>
  </si>
  <si>
    <t>https://twitter.com/vapaamielinen/status/1255512364281102337</t>
  </si>
  <si>
    <t>https://twitter.com/valtasaari/status/1255520760459718656</t>
  </si>
  <si>
    <t>https://twitter.com/certfi/status/1255058926766297089</t>
  </si>
  <si>
    <t>https://twitter.com/koippari61/status/1255180123306852352</t>
  </si>
  <si>
    <t>https://twitter.com/koippari61/status/1255562093228630020</t>
  </si>
  <si>
    <t>https://twitter.com/prissek/status/1255591984095531008</t>
  </si>
  <si>
    <t>https://twitter.com/lindapelkonen/status/1255470812942958593</t>
  </si>
  <si>
    <t>https://twitter.com/lindapelkonen/status/1255477706877173760</t>
  </si>
  <si>
    <t>https://twitter.com/lvmfi/status/1255492382000394248</t>
  </si>
  <si>
    <t>https://twitter.com/tapiopajunen/status/1255736667622825990</t>
  </si>
  <si>
    <t>https://twitter.com/lindapelkonen/status/1255099809146507264</t>
  </si>
  <si>
    <t>https://twitter.com/molkko/status/1255751879239380999</t>
  </si>
  <si>
    <t>https://twitter.com/tk93975093/status/1255762446507220993</t>
  </si>
  <si>
    <t>https://twitter.com/ripatti_ht/status/1255922862646534145</t>
  </si>
  <si>
    <t>https://twitter.com/kp_keto/status/1255391192176635904</t>
  </si>
  <si>
    <t>https://twitter.com/kp_keto/status/1255464696997699590</t>
  </si>
  <si>
    <t>https://twitter.com/kp_keto/status/1256592838671962112</t>
  </si>
  <si>
    <t>https://twitter.com/dimmu141/status/1255398970278502402</t>
  </si>
  <si>
    <t>https://twitter.com/takajalka/status/1256820153142120449</t>
  </si>
  <si>
    <t>https://twitter.com/joukojokinen/status/1256871993380687873</t>
  </si>
  <si>
    <t>https://twitter.com/petri2020/status/1255204555094142976</t>
  </si>
  <si>
    <t>https://twitter.com/petri2020/status/1255397534190784514</t>
  </si>
  <si>
    <t>https://twitter.com/rikujuu/status/1256920791276490752</t>
  </si>
  <si>
    <t>https://twitter.com/jyzg/status/1256941115686752256</t>
  </si>
  <si>
    <t>https://twitter.com/sarasvuojari/status/1257002478115205120</t>
  </si>
  <si>
    <t>https://twitter.com/petri2020/status/1255398615104868352</t>
  </si>
  <si>
    <t>https://twitter.com/petri2020/status/1256892992910241793</t>
  </si>
  <si>
    <t>https://twitter.com/heikkikonttinen/status/1257021450139164677</t>
  </si>
  <si>
    <t>1254687999188664321</t>
  </si>
  <si>
    <t>1254996285234561024</t>
  </si>
  <si>
    <t>1255011068000206850</t>
  </si>
  <si>
    <t>1255039056221782016</t>
  </si>
  <si>
    <t>1255064043724906496</t>
  </si>
  <si>
    <t>1255073286708441089</t>
  </si>
  <si>
    <t>1255080316978581506</t>
  </si>
  <si>
    <t>1255085295315419136</t>
  </si>
  <si>
    <t>1255038634237014016</t>
  </si>
  <si>
    <t>1255088897111068672</t>
  </si>
  <si>
    <t>1255096118754643968</t>
  </si>
  <si>
    <t>1255107427252482049</t>
  </si>
  <si>
    <t>1255137038514323457</t>
  </si>
  <si>
    <t>1255165756372811779</t>
  </si>
  <si>
    <t>1255176940518080521</t>
  </si>
  <si>
    <t>1255205161028456450</t>
  </si>
  <si>
    <t>1255219657302323200</t>
  </si>
  <si>
    <t>1255230003488460801</t>
  </si>
  <si>
    <t>1255119244452388865</t>
  </si>
  <si>
    <t>1255341804590903296</t>
  </si>
  <si>
    <t>1255358874233733120</t>
  </si>
  <si>
    <t>1255372259692347393</t>
  </si>
  <si>
    <t>1255399177170927618</t>
  </si>
  <si>
    <t>1255399641400696838</t>
  </si>
  <si>
    <t>1255400211419144192</t>
  </si>
  <si>
    <t>1255401836439314432</t>
  </si>
  <si>
    <t>1255404795864719360</t>
  </si>
  <si>
    <t>1255404284436455425</t>
  </si>
  <si>
    <t>1255404344398184449</t>
  </si>
  <si>
    <t>1255404900399407104</t>
  </si>
  <si>
    <t>1255412063616319496</t>
  </si>
  <si>
    <t>1255415956626649088</t>
  </si>
  <si>
    <t>1255416417207402501</t>
  </si>
  <si>
    <t>1255428774822363137</t>
  </si>
  <si>
    <t>1255431788375216130</t>
  </si>
  <si>
    <t>1255443454311759876</t>
  </si>
  <si>
    <t>1255458800267603969</t>
  </si>
  <si>
    <t>1255460277497274368</t>
  </si>
  <si>
    <t>1255472243355910145</t>
  </si>
  <si>
    <t>1255472838175264770</t>
  </si>
  <si>
    <t>1255488272719110145</t>
  </si>
  <si>
    <t>1255495429841657856</t>
  </si>
  <si>
    <t>1255512364281102337</t>
  </si>
  <si>
    <t>1255520760459718656</t>
  </si>
  <si>
    <t>1255058926766297089</t>
  </si>
  <si>
    <t>1255180123306852352</t>
  </si>
  <si>
    <t>1255562093228630020</t>
  </si>
  <si>
    <t>1255591984095531008</t>
  </si>
  <si>
    <t>1255470812942958593</t>
  </si>
  <si>
    <t>1255477706877173760</t>
  </si>
  <si>
    <t>1255492382000394248</t>
  </si>
  <si>
    <t>1255736667622825990</t>
  </si>
  <si>
    <t>1255099809146507264</t>
  </si>
  <si>
    <t>1255751879239380999</t>
  </si>
  <si>
    <t>1255762446507220993</t>
  </si>
  <si>
    <t>1255922862646534145</t>
  </si>
  <si>
    <t>1255391192176635904</t>
  </si>
  <si>
    <t>1255464696997699590</t>
  </si>
  <si>
    <t>1256592838671962112</t>
  </si>
  <si>
    <t>1255398970278502402</t>
  </si>
  <si>
    <t>1256820153142120449</t>
  </si>
  <si>
    <t>1256871993380687873</t>
  </si>
  <si>
    <t>1255204555094142976</t>
  </si>
  <si>
    <t>1255397534190784514</t>
  </si>
  <si>
    <t>1256920791276490752</t>
  </si>
  <si>
    <t>1256941115686752256</t>
  </si>
  <si>
    <t>1257002478115205120</t>
  </si>
  <si>
    <t>1255398615104868352</t>
  </si>
  <si>
    <t>1256892992910241793</t>
  </si>
  <si>
    <t>1257021450139164677</t>
  </si>
  <si>
    <t>1255003518773198852</t>
  </si>
  <si>
    <t>1255090471812169728</t>
  </si>
  <si>
    <t>1255446504552177666</t>
  </si>
  <si>
    <t>1255734640649920518</t>
  </si>
  <si>
    <t>1255552242779852800</t>
  </si>
  <si>
    <t>1256154411623161856</t>
  </si>
  <si>
    <t>1256819685439549440</t>
  </si>
  <si>
    <t>1256860106186260480</t>
  </si>
  <si>
    <t>1255390552658513921</t>
  </si>
  <si>
    <t/>
  </si>
  <si>
    <t>1116331430</t>
  </si>
  <si>
    <t>4895935095</t>
  </si>
  <si>
    <t>899524315</t>
  </si>
  <si>
    <t>600051872</t>
  </si>
  <si>
    <t>244239390</t>
  </si>
  <si>
    <t>726016949575147521</t>
  </si>
  <si>
    <t>223191433</t>
  </si>
  <si>
    <t>1376953130</t>
  </si>
  <si>
    <t>49710133</t>
  </si>
  <si>
    <t>fi</t>
  </si>
  <si>
    <t>1255116944606474240</t>
  </si>
  <si>
    <t>1256818466339860485</t>
  </si>
  <si>
    <t>1256882204401074177</t>
  </si>
  <si>
    <t>Twitter Web App</t>
  </si>
  <si>
    <t>Twitter for Android</t>
  </si>
  <si>
    <t>TweetDeck</t>
  </si>
  <si>
    <t>IS Uutiset feedistä Twitteriin</t>
  </si>
  <si>
    <t>TweetCaster for Android</t>
  </si>
  <si>
    <t>Twitter for iPhone</t>
  </si>
  <si>
    <t>Twitter for iPad</t>
  </si>
  <si>
    <t>Sprout Social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</si>
  <si>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</si>
  <si>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</si>
  <si>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</si>
  <si>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</si>
  <si>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</si>
  <si>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</si>
  <si>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</si>
  <si>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</si>
  <si>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</si>
  <si>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</si>
  <si>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</si>
  <si>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</si>
  <si>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</si>
  <si>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</si>
  <si>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</si>
  <si>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</si>
  <si>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</si>
  <si>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</si>
  <si>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</si>
  <si>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</si>
  <si>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</si>
  <si>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Katja Laine</t>
  </si>
  <si>
    <t>Johanna Vehkoo</t>
  </si>
  <si>
    <t>Perttu Helin</t>
  </si>
  <si>
    <t>Aki Kivirinta</t>
  </si>
  <si>
    <t>Kim Väisänen</t>
  </si>
  <si>
    <t>Lauri Ojala _xD83C__xDDEB__xD83C__xDDEE__xD83C__xDDEA__xD83C__xDDFA__xD83C__xDF0D_</t>
  </si>
  <si>
    <t>Ilta-Sanomat</t>
  </si>
  <si>
    <t>Turvallisuuskomitea</t>
  </si>
  <si>
    <t>NCSC-FI</t>
  </si>
  <si>
    <t>_xD835__xDE4A__xD835__xDE69__xD835__xDE69__xD835__xDE64_ _xD835__xDE45_. _xD835__xDE48__xD835__xDE56_̈_xD835__xDE60__xD835__xDE5A__xD835__xDE61__xD835__xDE56_̈</t>
  </si>
  <si>
    <t>Johanna Rautio</t>
  </si>
  <si>
    <t>Jukka-Pekka Juutinen</t>
  </si>
  <si>
    <t>Pasi Kalliokoski</t>
  </si>
  <si>
    <t>Liikenne- ja viestintävirasto Traficom</t>
  </si>
  <si>
    <t>Marjo Uusi-Pantti</t>
  </si>
  <si>
    <t>Esa Kaonpää</t>
  </si>
  <si>
    <t>Tuikku Lyhty</t>
  </si>
  <si>
    <t>Koulutuspäällikkö</t>
  </si>
  <si>
    <t>Hannele Vestola _xD83C__xDF31__xD83C__xDF32__xD83C__xDF3F_</t>
  </si>
  <si>
    <t>Janne Riiheläinen _xD83C__xDDEB__xD83C__xDDEE__xD83C__xDFF4__xDB40__xDC67__xDB40__xDC62__xDB40__xDC73__xDB40__xDC63__xDB40__xDC74__xDB40__xDC7F__xD83C__xDDEA__xD83C__xDDFA_</t>
  </si>
  <si>
    <t>Samuli Suonpää</t>
  </si>
  <si>
    <t>Petri Korhonen</t>
  </si>
  <si>
    <t>D1mur47</t>
  </si>
  <si>
    <t>Joel Rouvinen</t>
  </si>
  <si>
    <t>Petri Cederlöf</t>
  </si>
  <si>
    <t>JJ</t>
  </si>
  <si>
    <t>Petri Jääskeläinen</t>
  </si>
  <si>
    <t>Erkki Meriluoto</t>
  </si>
  <si>
    <t>Antti Pärnänen</t>
  </si>
  <si>
    <t>Suomen Sekoomus</t>
  </si>
  <si>
    <t>Liisa Nissinen</t>
  </si>
  <si>
    <t>Lauri Heinonen</t>
  </si>
  <si>
    <t>Jape "Jarmo" Siltanen</t>
  </si>
  <si>
    <t>Eine kleine Klaus Meine</t>
  </si>
  <si>
    <t>Jari Hietala</t>
  </si>
  <si>
    <t>yrjö</t>
  </si>
  <si>
    <t>Siideriwalas~~</t>
  </si>
  <si>
    <t>Tuomas Muraja</t>
  </si>
  <si>
    <t>Mikko Hämäläinen</t>
  </si>
  <si>
    <t>Antti Van Wonterghem</t>
  </si>
  <si>
    <t>Knife Backhouse</t>
  </si>
  <si>
    <t>jarmo koponen</t>
  </si>
  <si>
    <t>Mikko Ketola</t>
  </si>
  <si>
    <t>Kaarina Heiskanen _xD83D__xDC1F_ _xD83C__xDDEB__xD83C__xDDEE_</t>
  </si>
  <si>
    <t>Eemil Mäki-Tanila</t>
  </si>
  <si>
    <t>Yle Areena</t>
  </si>
  <si>
    <t>Timo Harakka</t>
  </si>
  <si>
    <t>LVM</t>
  </si>
  <si>
    <t>Linda Pelkonen</t>
  </si>
  <si>
    <t>| ಠ ಠ |</t>
  </si>
  <si>
    <t>Koippari</t>
  </si>
  <si>
    <t>Prisse Könönen</t>
  </si>
  <si>
    <t>Tapio Pajunen</t>
  </si>
  <si>
    <t>Mikko Olkkonen</t>
  </si>
  <si>
    <t>TJ</t>
  </si>
  <si>
    <t>Kimmo Matikainen</t>
  </si>
  <si>
    <t>IDoStandup</t>
  </si>
  <si>
    <t>Valtioneuvosto | Statsrådet</t>
  </si>
  <si>
    <t>Li Andersson</t>
  </si>
  <si>
    <t>Heli Hannula</t>
  </si>
  <si>
    <t>HT Ripatti _xD83C__xDDEB__xD83C__xDDEE__xD83C__xDDEA__xD83C__xDDFA_ _xD83D__xDC1F_</t>
  </si>
  <si>
    <t>Kketo</t>
  </si>
  <si>
    <t>Dmitry Gurbanov</t>
  </si>
  <si>
    <t>Timo Linna _xD83C__xDF5D_</t>
  </si>
  <si>
    <t>Jouko Jokinen</t>
  </si>
  <si>
    <t>Riikka Räisänen</t>
  </si>
  <si>
    <t>Yle Uutiset</t>
  </si>
  <si>
    <t>Antti Vesala</t>
  </si>
  <si>
    <t>Maristi _xD83E__xDD84_</t>
  </si>
  <si>
    <t>Heikki A Ollila</t>
  </si>
  <si>
    <t>Antero Järvi</t>
  </si>
  <si>
    <t>Rikujuu</t>
  </si>
  <si>
    <t>Jyrki Alakuijala</t>
  </si>
  <si>
    <t>Jari Sarasvuo</t>
  </si>
  <si>
    <t>Heikki Konttinen</t>
  </si>
  <si>
    <t>TV-/sisältö- ja viestintähommia @FiCom_ry  Mielipiteet ovat omiani.</t>
  </si>
  <si>
    <t>Journo. Founder @longplay_fi. Alum @TheWilsonCenter &amp; @risj_oxford. Signal, PGP.
Uusi kirja: Valheenpaljastajan käsikirja!</t>
  </si>
  <si>
    <t>Spec Eds &amp; History Teacher, Boy Scout. 
Turku - Finland. _xD83C__xDDEB__xD83C__xDDEE__xD83C__xDF40__xD83C__xDDEA__xD83C__xDDFA_ UTP 
Education, History, Politics &amp; Scouting. Turkulainen erityisopettaja ja isi.</t>
  </si>
  <si>
    <t>Saksaan demarihallitusta paennut Liberaalipuolueen jäsen. Ammatiltaan Technical Designer, Automotive.</t>
  </si>
  <si>
    <t>Start-up sijoittaja, sarjaepäonnistuja, hallitusamatööri, ex-pienyrittäjä, tietokirjailija: #väärääyrittämistä https://t.co/XbIRq6VRXL</t>
  </si>
  <si>
    <t>Visionääri, Digiajan energiasuunnittelija, Digitalisaation palvelumuotoilija, Energiapolitiikan popularisoija, Käyttäjälähtöisyys,Tuotteistaminen,_xD83C__xDDEB__xD83C__xDDEE__xD83C__xDDEA__xD83C__xDDFA_</t>
  </si>
  <si>
    <t>IS on Suomen suurin uutismedia, joka tarjoaa puheenaiheita, jotka yhdistävät meitä suomalaisia.
IS – Mistä puhutaan.</t>
  </si>
  <si>
    <t>Turvallisuuskomitea avustaa valtioneuvostoa ja ministeriöitä laajoissa kokonaisturvallisuuteen liittyvissä asioissa.</t>
  </si>
  <si>
    <t>Traficomin Kyberturvallisuuskeskus (National Cyber Security Centre of Finland, NCSC-FI).</t>
  </si>
  <si>
    <t>For a successful technology, reality must take precedence over public relations, for Nature cannot be fooled.
— Richard P. Feynman (1918–1988)</t>
  </si>
  <si>
    <t>Tietoturvaa kansantajuistava virkaihminen, joka innostuu napakoista lauseista.</t>
  </si>
  <si>
    <t>Director (Supervision) at NCSC-FI/@CERTFI, Co-founder of JPM CyberService Oy and @Ecotelligent_Oy, Economist, Tweets in private capacity</t>
  </si>
  <si>
    <t>Oululainen free-toimittaja ja viestintäkonsultti. Aktiivinen penkki- ja ex-urheilija: jääpallon playmixeri, n. 10 SM-mitalia. @VineyardKapolna</t>
  </si>
  <si>
    <t>Liikenne- ja viestintävirasto Traficomin uusimmat uutiset ja tiedotteet. Asiakaspalvelua saat palvelunumeroistamme: https://t.co/HzInWlVFlg.</t>
  </si>
  <si>
    <t>Projektipäällikkö, 5G Momentum - 
Traficom</t>
  </si>
  <si>
    <t>Not left or right but always u-turn.
My tweets are my own.
My opinions are my own.</t>
  </si>
  <si>
    <t>Koulutuspäällikkö Kenraalimajuri Puolustusvoimat 
Major General (OF-7) Finnish Defence Forces J7</t>
  </si>
  <si>
    <t>Lehtori, valtuutettu  maakuntavaltuutettu, maalaisjuurinen eläinrakas vihreä metsänomistaja. 
#education #science #equity  #environment #climate #justice</t>
  </si>
  <si>
    <t>Kirja: #Turpo – turvallisuuspolitiikan tunteet ja järki. Viestintäammattilainen. SoMe-osaaja. Pullantuoksuinen #turpo-bloggari.</t>
  </si>
  <si>
    <t>Uskontojournalisti. Puhetta uskonnosta ymmärrettävästi, kirkosta kriittisesti ja yhteiskunnasta uskonnon kautta.</t>
  </si>
  <si>
    <t>Member of parliament.                 Chair of the Foreign Affairs Committee</t>
  </si>
  <si>
    <t>Journalist, managing editor @ #Seura #Otavamedia magz abt politics, security and unicorns. Groucho Marx fan, veteran. #feminism #säkpol Mielipiteet omia (as if)</t>
  </si>
  <si>
    <t>INTJ-T ● ITZY(있지)-팬 ● Fight for digital freedom ● P-dynamic-tweets ●  https://t.co/EO9ohTRggH
  ● 8B32A371948FB46F (Offline)</t>
  </si>
  <si>
    <t>#Bureaucrat, political observer, worried about the economy. Tweets mostly in Finnish. Member of The Greens in Finland.</t>
  </si>
  <si>
    <t>Philosophy, intersubjectivity. Youth work Research 1999-2014: @nuorisotyonam - Human rights, global nature &amp; ethics, fight. Security, infosec, trollwatching.</t>
  </si>
  <si>
    <t>Karelian Soldier, pilot, activist, father, husband. Kremlins, Putinists &amp; similar trash blocked on the spot.</t>
  </si>
  <si>
    <t>Freelance journalist / Research assistant @SAPOHanke/ Student @TampereUni. Tech, security politics, disinfo and synthesizers.
DMs open.</t>
  </si>
  <si>
    <t>Vastaava päätoimittaja: Seura, Viva, Kotilääkäri, Tv-maailma, SuperRistikot @ Otavamedia. Urjalalaislähtöinen kekkeruusi ja perheenisä.</t>
  </si>
  <si>
    <t>Pohjoissavolainen.</t>
  </si>
  <si>
    <t>Aatteeton puolueiden hammaslääkäriliitto! Luotamme Suomeen! Aito kansanliike! Toivo! Korva! Talkoot! Korjausliike!
"Ei muuta kuin lehmänkauppoja tekemään."</t>
  </si>
  <si>
    <t>uutisvirran seuraaja</t>
  </si>
  <si>
    <t>Leimasin official.Reggae/Hockey/Football/Politics/Espoo/Järvelä/Lahti</t>
  </si>
  <si>
    <t>Running a family, a tech business and in many forest tracks. Status quo is a lie: We either grow or we shrink.</t>
  </si>
  <si>
    <t>Tweets whenever schedule allows.
~Always believe in equality and justice~
Humanisti, AMK-opiskelija _xD83C__xDDEB__xD83C__xDDEE_</t>
  </si>
  <si>
    <t>Toimittaja ja kirjailija</t>
  </si>
  <si>
    <t>Varhaisjakaja, @vihreat puoluevaltuuskunnan varajäsen ja metsäpoliittisen työryhmän jäsen, @ekomodernistit jäsen, @luonnonsuojelu valtuusto &amp; @viite hallitus</t>
  </si>
  <si>
    <t>_xD83D__xDD05_Leftist ✊
_xD83D__xDD05_Sosiaalialan ohjaaja (nuoriso- ja asunnottomuustyö).</t>
  </si>
  <si>
    <t>Journalist / Журналист / Reporters without borders Finnish Section, Secretary, Member of the Board #venäjä #russia #россии</t>
  </si>
  <si>
    <t>Finnish church historian and theologian. Editor of opinion journal Vartija. I don't suffer fools gladly.</t>
  </si>
  <si>
    <t>Kissatäti. Kristitty. Kerää piparimuotteja. Turvapaikanhakijoiden vapaaehtoinen tukihenkilö. Seisoskellut ovensuissa, kunnes ihmisoikeudet saivat eturiviin.</t>
  </si>
  <si>
    <t>Vihreä arvoliberaali, vapaa-ajattelija</t>
  </si>
  <si>
    <t>Yle Areena on Suomen nettikanavien ykkönen. Suosikkiohjelmasi katsottavissa ja kuunneltavissa milloin haluat.</t>
  </si>
  <si>
    <t>Liikenne- ja viestintäministeri, kansanedustaja (sd). Minister of Transport &amp; Communications, MP. Toimittaja ja kirjailija. Isä. Koripallomies ja kosmopoliitti.</t>
  </si>
  <si>
    <t>Hyvinvointia ja kilpailukykyä hyvillä yhteyksillä |
Liikenne- ja viestintäministeriö | Kommunikationsministeriet |
Ministry of Transport and Communications, FI</t>
  </si>
  <si>
    <t>Toimittaja Ylellä kanavalla @ylepuhe - juontaja ohjelmassa #Politiikkaradio 
linda.pelkonen@yle.fi</t>
  </si>
  <si>
    <t>It is a commonplace that’s hardly worth
A poet’s while to make profound or terse,
That man’s no centre of the universe;
And working in an office makes it worse.</t>
  </si>
  <si>
    <t>Security and Safety professional.  Interested about construction, 0-accident, icehockey and many other sports. Interested also military and defence.</t>
  </si>
  <si>
    <t>Tweet by tweet, wishing the world to be a better place. (Indeed very human. As if the universe would care?)</t>
  </si>
  <si>
    <t>Toimittaja, tuottaja, Yle, Politiikkaradio</t>
  </si>
  <si>
    <t>Master of Science, IT&amp;Applied Mathematics, Finland, Tweets mostly in Finnish. Expert. Asiantuntija.</t>
  </si>
  <si>
    <t>Investor and occasional trader. Been doing this for almost 20 years.</t>
  </si>
  <si>
    <t>Former stockbroker, owner of two miniature schnauzers: Boris and Felix. Active private investor. My tweets are randomly based on facts</t>
  </si>
  <si>
    <t>Political Comedy cuz' what wouldn' be better right?</t>
  </si>
  <si>
    <t>Tuoreimmat uutiset: #hallitus, #ministeriö’t &amp; #ministeri’t.
De senaste nyheterna från regeringen.
Ylläpito: https://t.co/f8Y3NTBCVu</t>
  </si>
  <si>
    <t>Opetusministeri, 
vasemmistoliiton puheenjohtaja, kansanedustaja Varsinais-Suomesta, kaupunginvaltuutettu Turussa.</t>
  </si>
  <si>
    <t>Neljän lapsen yh-äiti pohjoisesta
Single mother, for four children</t>
  </si>
  <si>
    <t>Vapaa toimittaja. Äärioikeistoasiantuntija.   
Valtiotiede @sockom1943
dmitry.gurbanov@protonmail.com</t>
  </si>
  <si>
    <t>Yle uutisten vastaava päätoimittaja. @yleuutiset</t>
  </si>
  <si>
    <t>Kakkosaltto, kuntoiluhullu, pienviljelijä, ruuan rakastaja, himolukija. Ylen uutis- ja ajankohtaistoimituksen päätoimittaja. @yleuutiset</t>
  </si>
  <si>
    <t>Yle Uutisten tili tarjoilee päivän pääuutiset. 
Uutiset Suomesta ja maailmalta nopeasti ja luotettavasti https://t.co/JVtW9wCr8F</t>
  </si>
  <si>
    <t>Kansallisen @kokoomus-puolueen ohjelmapäällikkö. En ole puolesta enkä vastaan, pikemminkin päinvastoin.</t>
  </si>
  <si>
    <t>Kyyläävä ja hankala ämmä. Norsun muisti, päästäisen keskittymiskyky ja pussipirun hermot. Ally-täti _xD83C__xDFF3_️‍_xD83C__xDF08_, päivystävä yleisjurde ja nyhtöpullavegaani.</t>
  </si>
  <si>
    <t>Ei pääse politiikasta eroon, eikä taida halutakaan.</t>
  </si>
  <si>
    <t>Speeding up Tellus. My tweets are universal facts. | Infosec consulting, OSINT, Social Engineering &amp; other shenanigans | GSEC | ISMS-LA</t>
  </si>
  <si>
    <t>Opinions are my own.</t>
  </si>
  <si>
    <t>Ilta on ihmisessä ja aamu on outo. Illasta aamuun on ihmisen souto. Illasta aamuun on yöllistä matkaa. Jos jaksat uskoa, jaksat jatkaa.</t>
  </si>
  <si>
    <t>Minä en valita, valistan ja vaikutan. Historian ja turhan yleistiedon mestari.
#insta@esek_o #rakentajaalwaysforever
18v_xD83D__xDEB6_18v♿
Tieto on voimavara.</t>
  </si>
  <si>
    <t>Helsinki, Suomi</t>
  </si>
  <si>
    <t>Helsinki, Finland</t>
  </si>
  <si>
    <t>Stuttgart, Deutschland</t>
  </si>
  <si>
    <t>Oulu</t>
  </si>
  <si>
    <t>Finland</t>
  </si>
  <si>
    <t>_xD83C__xDF0D__xD83C__xDDEA__xD83C__xDDFA__xD83C__xDDEB__xD83C__xDDEE_ 'ɹǝpun ᴉʞuᴉslǝH</t>
  </si>
  <si>
    <t>Helsinki</t>
  </si>
  <si>
    <t>Suomi / Finland</t>
  </si>
  <si>
    <t>Joensuu</t>
  </si>
  <si>
    <t>Vantaa, Finland</t>
  </si>
  <si>
    <t>Finland, lingos: svenska/EN/DE</t>
  </si>
  <si>
    <t>The-Internet</t>
  </si>
  <si>
    <t xml:space="preserve">Finland </t>
  </si>
  <si>
    <t>Tallinn</t>
  </si>
  <si>
    <t>Tampere, Suomi</t>
  </si>
  <si>
    <t>Audere est facere</t>
  </si>
  <si>
    <t>Eurooppa</t>
  </si>
  <si>
    <t>Lahti Reggae Mafia</t>
  </si>
  <si>
    <t>Kouvola, Suomi</t>
  </si>
  <si>
    <t>California, USA</t>
  </si>
  <si>
    <t>Suomi</t>
  </si>
  <si>
    <t>Turku</t>
  </si>
  <si>
    <t>Rovaniemi</t>
  </si>
  <si>
    <t>Huitsin Nevada</t>
  </si>
  <si>
    <t>Suomi, Finland</t>
  </si>
  <si>
    <t>Jäketsuikkeli</t>
  </si>
  <si>
    <t>Kangasala</t>
  </si>
  <si>
    <t>https://t.co/18V3hbUGpr</t>
  </si>
  <si>
    <t>https://t.co/LgazBYdRxH</t>
  </si>
  <si>
    <t>https://t.co/HC6Vp71ZLY</t>
  </si>
  <si>
    <t>https://t.co/abKeMwGzGI</t>
  </si>
  <si>
    <t>https://t.co/lnluImu2zm</t>
  </si>
  <si>
    <t>http://t.co/KZjyUKKJIM</t>
  </si>
  <si>
    <t>https://t.co/kUPL8YtcdL</t>
  </si>
  <si>
    <t>https://t.co/5LrIMEQVuj</t>
  </si>
  <si>
    <t>https://t.co/OLRcjrHq5E</t>
  </si>
  <si>
    <t>https://t.co/O3IIHkRpm7</t>
  </si>
  <si>
    <t>https://t.co/hIgNYG6ct9</t>
  </si>
  <si>
    <t>https://t.co/2DOkAG4m9J</t>
  </si>
  <si>
    <t>https://t.co/5mj7CIwSJV</t>
  </si>
  <si>
    <t>https://t.co/Ra66Gr4cMV</t>
  </si>
  <si>
    <t>https://t.co/z2gKK9Ue8i</t>
  </si>
  <si>
    <t>https://t.co/QSBvijfMPh</t>
  </si>
  <si>
    <t>https://t.co/71BcoGuu4Y</t>
  </si>
  <si>
    <t>https://t.co/KFSoPSmRy3</t>
  </si>
  <si>
    <t>https://t.co/3nNyEpQcbk</t>
  </si>
  <si>
    <t>https://t.co/zYmelHYFHm</t>
  </si>
  <si>
    <t>https://t.co/lMKH3Jcn6G</t>
  </si>
  <si>
    <t>https://t.co/PR04NUaIKb</t>
  </si>
  <si>
    <t>https://t.co/jNsW0f5L9q</t>
  </si>
  <si>
    <t>http://t.co/NzXv0OJnYv</t>
  </si>
  <si>
    <t>https://t.co/7YEQCv67ss</t>
  </si>
  <si>
    <t>http://t.co/7sMGiw21mB</t>
  </si>
  <si>
    <t>https://t.co/967zLvfChX</t>
  </si>
  <si>
    <t>https://t.co/eRDsL21nxO</t>
  </si>
  <si>
    <t>https://t.co/QdvXji8sEW</t>
  </si>
  <si>
    <t>https://t.co/ATv8bu1VPn</t>
  </si>
  <si>
    <t>https://t.co/ZFNZMK1F3K</t>
  </si>
  <si>
    <t>https://t.co/0zrozYGw4R</t>
  </si>
  <si>
    <t>https://t.co/R6B4sLM0Cg</t>
  </si>
  <si>
    <t>https://pbs.twimg.com/profile_banners/2810135021/1531983630</t>
  </si>
  <si>
    <t>https://pbs.twimg.com/profile_banners/130466322/1583851711</t>
  </si>
  <si>
    <t>https://pbs.twimg.com/profile_banners/933783945598128130/1569850230</t>
  </si>
  <si>
    <t>https://pbs.twimg.com/profile_banners/795703466207432704/1585583587</t>
  </si>
  <si>
    <t>https://pbs.twimg.com/profile_banners/1116331430/1554310319</t>
  </si>
  <si>
    <t>https://pbs.twimg.com/profile_banners/2171631096/1405057239</t>
  </si>
  <si>
    <t>https://pbs.twimg.com/profile_banners/29057955/1583140126</t>
  </si>
  <si>
    <t>https://pbs.twimg.com/profile_banners/2420210570/1502170585</t>
  </si>
  <si>
    <t>https://pbs.twimg.com/profile_banners/112670453/1546420336</t>
  </si>
  <si>
    <t>https://pbs.twimg.com/profile_banners/142985169/1353088300</t>
  </si>
  <si>
    <t>https://pbs.twimg.com/profile_banners/876737718298058753/1497867157</t>
  </si>
  <si>
    <t>https://pbs.twimg.com/profile_banners/3079107143/1538833560</t>
  </si>
  <si>
    <t>https://pbs.twimg.com/profile_banners/877515152987443201/1553843621</t>
  </si>
  <si>
    <t>https://pbs.twimg.com/profile_banners/1868856858/1430817847</t>
  </si>
  <si>
    <t>https://pbs.twimg.com/profile_banners/1245182235348807680/1587398036</t>
  </si>
  <si>
    <t>https://pbs.twimg.com/profile_banners/1671319340/1572989071</t>
  </si>
  <si>
    <t>https://pbs.twimg.com/profile_banners/899524315/1461157698</t>
  </si>
  <si>
    <t>https://pbs.twimg.com/profile_banners/27677091/1413382352</t>
  </si>
  <si>
    <t>https://pbs.twimg.com/profile_banners/223191433/1427105860</t>
  </si>
  <si>
    <t>https://pbs.twimg.com/profile_banners/250292519/1533716386</t>
  </si>
  <si>
    <t>https://pbs.twimg.com/profile_banners/1145722319215767555/1588450272</t>
  </si>
  <si>
    <t>https://pbs.twimg.com/profile_banners/781086576/1491815833</t>
  </si>
  <si>
    <t>https://pbs.twimg.com/profile_banners/137621147/1481395793</t>
  </si>
  <si>
    <t>https://pbs.twimg.com/profile_banners/3357496760/1565832551</t>
  </si>
  <si>
    <t>https://pbs.twimg.com/profile_banners/1568550606/1463481992</t>
  </si>
  <si>
    <t>https://pbs.twimg.com/profile_banners/1541769896/1536261099</t>
  </si>
  <si>
    <t>https://pbs.twimg.com/profile_banners/575562464/1487072138</t>
  </si>
  <si>
    <t>https://pbs.twimg.com/profile_banners/2769822339/1547534367</t>
  </si>
  <si>
    <t>https://pbs.twimg.com/profile_banners/2247704046/1405200491</t>
  </si>
  <si>
    <t>https://pbs.twimg.com/profile_banners/58886112/1588150306</t>
  </si>
  <si>
    <t>https://pbs.twimg.com/profile_banners/1212117265073590272/1577827424</t>
  </si>
  <si>
    <t>https://pbs.twimg.com/profile_banners/2904899967/1481567235</t>
  </si>
  <si>
    <t>https://pbs.twimg.com/profile_banners/2157436735/1545820464</t>
  </si>
  <si>
    <t>https://pbs.twimg.com/profile_banners/1141263643247599616/1568579420</t>
  </si>
  <si>
    <t>https://pbs.twimg.com/profile_banners/1245867672/1362573343</t>
  </si>
  <si>
    <t>https://pbs.twimg.com/profile_banners/486498579/1382557841</t>
  </si>
  <si>
    <t>https://pbs.twimg.com/profile_banners/1020994218758729728/1532260351</t>
  </si>
  <si>
    <t>https://pbs.twimg.com/profile_banners/30210107/1462885029</t>
  </si>
  <si>
    <t>https://pbs.twimg.com/profile_banners/1034393503/1588451779</t>
  </si>
  <si>
    <t>https://pbs.twimg.com/profile_banners/3092677355/1574574746</t>
  </si>
  <si>
    <t>https://pbs.twimg.com/profile_banners/78860721/1585140241</t>
  </si>
  <si>
    <t>https://pbs.twimg.com/profile_banners/1374546126/1401869658</t>
  </si>
  <si>
    <t>https://pbs.twimg.com/profile_banners/92940135/1577778633</t>
  </si>
  <si>
    <t>https://pbs.twimg.com/profile_banners/600051872/1569789587</t>
  </si>
  <si>
    <t>https://pbs.twimg.com/profile_banners/182749690/1419294545</t>
  </si>
  <si>
    <t>https://pbs.twimg.com/profile_banners/484070192/1511391736</t>
  </si>
  <si>
    <t>https://pbs.twimg.com/profile_banners/89717810/1487668373</t>
  </si>
  <si>
    <t>https://pbs.twimg.com/profile_banners/244239390/1569820928</t>
  </si>
  <si>
    <t>https://pbs.twimg.com/profile_banners/283979780/1588334503</t>
  </si>
  <si>
    <t>https://pbs.twimg.com/profile_banners/72370342/1556287627</t>
  </si>
  <si>
    <t>https://pbs.twimg.com/profile_banners/726016949575147521/1584120670</t>
  </si>
  <si>
    <t>https://pbs.twimg.com/profile_banners/735041394092453888/1585257051</t>
  </si>
  <si>
    <t>https://pbs.twimg.com/profile_banners/1376953130/1584794446</t>
  </si>
  <si>
    <t>https://pbs.twimg.com/profile_banners/2383773546/1511902594</t>
  </si>
  <si>
    <t>https://pbs.twimg.com/profile_banners/904267609/1558340511</t>
  </si>
  <si>
    <t>https://pbs.twimg.com/profile_banners/305437846/1546589405</t>
  </si>
  <si>
    <t>https://pbs.twimg.com/profile_banners/23502747/1585048081</t>
  </si>
  <si>
    <t>https://pbs.twimg.com/profile_banners/25654886/1575376196</t>
  </si>
  <si>
    <t>https://pbs.twimg.com/profile_banners/1146308681388236800/1573229645</t>
  </si>
  <si>
    <t>https://pbs.twimg.com/profile_banners/1050575917/1461740071</t>
  </si>
  <si>
    <t>https://pbs.twimg.com/profile_banners/49710133/1566047108</t>
  </si>
  <si>
    <t>https://pbs.twimg.com/profile_banners/1055255910/1392198120</t>
  </si>
  <si>
    <t>https://pbs.twimg.com/profile_banners/1206560665164566528/1576501839</t>
  </si>
  <si>
    <t>http://abs.twimg.com/images/themes/theme1/bg.png</t>
  </si>
  <si>
    <t>http://abs.twimg.com/images/themes/theme6/bg.gif</t>
  </si>
  <si>
    <t>http://abs.twimg.com/images/themes/theme7/bg.gif</t>
  </si>
  <si>
    <t>http://abs.twimg.com/images/themes/theme2/bg.gif</t>
  </si>
  <si>
    <t>http://abs.twimg.com/images/themes/theme16/bg.gif</t>
  </si>
  <si>
    <t>http://abs.twimg.com/images/themes/theme4/bg.gif</t>
  </si>
  <si>
    <t>http://abs.twimg.com/images/themes/theme3/bg.gif</t>
  </si>
  <si>
    <t>http://abs.twimg.com/images/themes/theme5/bg.gif</t>
  </si>
  <si>
    <t>http://abs.twimg.com/images/themes/theme15/bg.png</t>
  </si>
  <si>
    <t>http://abs.twimg.com/images/themes/theme14/bg.gif</t>
  </si>
  <si>
    <t>http://abs.twimg.com/images/themes/theme19/bg.gif</t>
  </si>
  <si>
    <t>http://pbs.twimg.com/profile_images/1038368830538633216/2iFQBJCf_normal.jpg</t>
  </si>
  <si>
    <t>http://pbs.twimg.com/profile_images/1033004823803822081/nQFiir-W_normal.jpg</t>
  </si>
  <si>
    <t>http://pbs.twimg.com/profile_images/758767757613760512/T29sNN_C_normal.jpg</t>
  </si>
  <si>
    <t>http://pbs.twimg.com/profile_images/1201599027730620416/8Adf599G_normal.jpg</t>
  </si>
  <si>
    <t>http://pbs.twimg.com/profile_images/997064274773147648/Lycby7Jg_normal.jpg</t>
  </si>
  <si>
    <t>http://pbs.twimg.com/profile_images/1118410100279074816/Zaxv6U-A_normal.png</t>
  </si>
  <si>
    <t>http://pbs.twimg.com/profile_images/1448855316/63479262552579750_normal.jpg</t>
  </si>
  <si>
    <t>http://pbs.twimg.com/profile_images/1251242354230640645/rpb9sw7c_normal.jpg</t>
  </si>
  <si>
    <t>http://pbs.twimg.com/profile_images/915125795689046016/jMWS9BMY_normal.jpg</t>
  </si>
  <si>
    <t>http://pbs.twimg.com/profile_images/1095342401881747458/Wy9U_LSM_normal.jpg</t>
  </si>
  <si>
    <t>http://pbs.twimg.com/profile_images/1253434349791277056/rAzCGVSz_normal.jpg</t>
  </si>
  <si>
    <t>http://pbs.twimg.com/profile_images/1081100108639494144/P824nLny_normal.jpg</t>
  </si>
  <si>
    <t>http://pbs.twimg.com/profile_images/1238401876900618240/iARMw3Kf_normal.jpg</t>
  </si>
  <si>
    <t>http://pbs.twimg.com/profile_images/1254119322571673600/ciVXXnBd_normal.jpg</t>
  </si>
  <si>
    <t>http://pbs.twimg.com/profile_images/1192744574495662081/8ypcw5b1_normal.jpg</t>
  </si>
  <si>
    <t>http://pbs.twimg.com/profile_images/378800000057376509/6c334c95a4be61df1eae797f73fe4c80_normal.jpeg</t>
  </si>
  <si>
    <t>http://pbs.twimg.com/profile_images/1162711120672624640/H0JQBKie_normal.jpg</t>
  </si>
  <si>
    <t>Open Twitter Page for This Person</t>
  </si>
  <si>
    <t>https://twitter.com/katjamlaine</t>
  </si>
  <si>
    <t>https://twitter.com/vehkoo</t>
  </si>
  <si>
    <t>https://twitter.com/helinperttu</t>
  </si>
  <si>
    <t>https://twitter.com/akikivirinta</t>
  </si>
  <si>
    <t>https://twitter.com/kimvaisanen</t>
  </si>
  <si>
    <t>https://twitter.com/energiatutka</t>
  </si>
  <si>
    <t>https://twitter.com/iltasanomat</t>
  </si>
  <si>
    <t>https://twitter.com/tkomitea</t>
  </si>
  <si>
    <t>https://twitter.com/certfi</t>
  </si>
  <si>
    <t>https://twitter.com/extechop</t>
  </si>
  <si>
    <t>https://twitter.com/rajo_hanna</t>
  </si>
  <si>
    <t>https://twitter.com/jpjuutinen</t>
  </si>
  <si>
    <t>https://twitter.com/pasikall</t>
  </si>
  <si>
    <t>https://twitter.com/traficomfinland</t>
  </si>
  <si>
    <t>https://twitter.com/marjoup</t>
  </si>
  <si>
    <t>https://twitter.com/esa_kaonpaa</t>
  </si>
  <si>
    <t>https://twitter.com/tlyhty</t>
  </si>
  <si>
    <t>https://twitter.com/pekoulj7</t>
  </si>
  <si>
    <t>https://twitter.com/hannelevestola</t>
  </si>
  <si>
    <t>https://twitter.com/veitera</t>
  </si>
  <si>
    <t>https://twitter.com/suonpaa</t>
  </si>
  <si>
    <t>https://twitter.com/mikaniikko</t>
  </si>
  <si>
    <t>https://twitter.com/petri2020</t>
  </si>
  <si>
    <t>https://twitter.com/d1mur4tdj</t>
  </si>
  <si>
    <t>https://twitter.com/joelrouvinen</t>
  </si>
  <si>
    <t>https://twitter.com/petricederlof</t>
  </si>
  <si>
    <t>https://twitter.com/atamansikka</t>
  </si>
  <si>
    <t>https://twitter.com/kmybeat</t>
  </si>
  <si>
    <t>https://twitter.com/erkkimer</t>
  </si>
  <si>
    <t>https://twitter.com/anttiparnanen</t>
  </si>
  <si>
    <t>https://twitter.com/sekoomus</t>
  </si>
  <si>
    <t>https://twitter.com/lissunissinen</t>
  </si>
  <si>
    <t>https://twitter.com/poutasound</t>
  </si>
  <si>
    <t>https://twitter.com/jape_jarmo</t>
  </si>
  <si>
    <t>https://twitter.com/eineklaus</t>
  </si>
  <si>
    <t>https://twitter.com/jajatala</t>
  </si>
  <si>
    <t>https://twitter.com/solantausta</t>
  </si>
  <si>
    <t>https://twitter.com/siideriwalas</t>
  </si>
  <si>
    <t>https://twitter.com/tuomasmuraja</t>
  </si>
  <si>
    <t>https://twitter.com/mhmlinen</t>
  </si>
  <si>
    <t>https://twitter.com/anttivan</t>
  </si>
  <si>
    <t>https://twitter.com/knifebackhouse</t>
  </si>
  <si>
    <t>https://twitter.com/jarmokoponen</t>
  </si>
  <si>
    <t>https://twitter.com/finnchuhi</t>
  </si>
  <si>
    <t>https://twitter.com/muksunen</t>
  </si>
  <si>
    <t>https://twitter.com/vapaamielinen</t>
  </si>
  <si>
    <t>https://twitter.com/yleareena</t>
  </si>
  <si>
    <t>https://twitter.com/timoharakka</t>
  </si>
  <si>
    <t>https://twitter.com/lvmfi</t>
  </si>
  <si>
    <t>https://twitter.com/lindapelkonen</t>
  </si>
  <si>
    <t>https://twitter.com/valtasaari</t>
  </si>
  <si>
    <t>https://twitter.com/koippari61</t>
  </si>
  <si>
    <t>https://twitter.com/prissek</t>
  </si>
  <si>
    <t>https://twitter.com/tapiopajunen</t>
  </si>
  <si>
    <t>https://twitter.com/molkko</t>
  </si>
  <si>
    <t>https://twitter.com/tjylha</t>
  </si>
  <si>
    <t>https://twitter.com/kimmomatikainen</t>
  </si>
  <si>
    <t>https://twitter.com/tk93975093</t>
  </si>
  <si>
    <t>https://twitter.com/valtioneuvosto</t>
  </si>
  <si>
    <t>https://twitter.com/liandersson</t>
  </si>
  <si>
    <t>https://twitter.com/helihannula1</t>
  </si>
  <si>
    <t>https://twitter.com/ripatti_ht</t>
  </si>
  <si>
    <t>https://twitter.com/kp_keto</t>
  </si>
  <si>
    <t>https://twitter.com/dimmu141</t>
  </si>
  <si>
    <t>https://twitter.com/takajalka</t>
  </si>
  <si>
    <t>https://twitter.com/joukojokinen</t>
  </si>
  <si>
    <t>https://twitter.com/riikka_raisanen</t>
  </si>
  <si>
    <t>https://twitter.com/yleuutiset</t>
  </si>
  <si>
    <t>https://twitter.com/anttivesala</t>
  </si>
  <si>
    <t>https://twitter.com/maridisesti</t>
  </si>
  <si>
    <t>https://twitter.com/haollila</t>
  </si>
  <si>
    <t>https://twitter.com/anterojarvi</t>
  </si>
  <si>
    <t>https://twitter.com/rikujuu</t>
  </si>
  <si>
    <t>https://twitter.com/jyzg</t>
  </si>
  <si>
    <t>https://twitter.com/sarasvuojari</t>
  </si>
  <si>
    <t>https://twitter.com/heikkikonttinen</t>
  </si>
  <si>
    <t>katjamlaine
On selvää, että #korona ja #5G
eivät ole yhteydessä toisiinsa.
Salaliittoteorioista ei pääse eroon
naureskelemalla niihin uskoville
tai ummistamalla niiltä silmät.
@vehkoo pohtii, miksi teorioihin
uskotaan. #valheenpaljastaja https://t.co/uC74jf4U1F</t>
  </si>
  <si>
    <t xml:space="preserve">vehkoo
</t>
  </si>
  <si>
    <t>helinperttu
Kuka keksi ensimmäisenä yhdistää
Wuhanin #5g-siirtymän ja #korona'viruksen?
Ensimmäinen aiheesta havaittu maininta
on löydetty #Twitter'istä päivää
ennen mediajulkaisua. Tviitin yhteyteen
oli jaettu linkki #Venäjä'n propagandasta
tunnetun RT:n jutusta. _xD83D__xDC4C_ https://t.co/3jtB820Gx6</t>
  </si>
  <si>
    <t>akikivirinta
@kimvaisanen Ydinvoima, 5G (tai
mikä tahansa radioliikenne), korona
ja kapitalismi. Siinä muutamia
joista muodostetaan mielipide varhain
pelkällä tunteella ja sitä on paha
mennä muuttamaan.</t>
  </si>
  <si>
    <t>energiatutka
WSJ: Korona sotki Applen suunnitelmat
– 5g-iPhonejen tuotanto viivästyy
https://t.co/pChjEA6tLp</t>
  </si>
  <si>
    <t>iltasanomat
WSJ: Korona sotki Applen suunnitelmat
– 5g-iPhonejen tuotanto viivästyy
https://t.co/pChjEA6tLp</t>
  </si>
  <si>
    <t>tkomitea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</si>
  <si>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certfi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</si>
  <si>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extechop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</si>
  <si>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rajo_hanna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</si>
  <si>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jpjuutinen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</si>
  <si>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pasikall
WSJ: Korona sotki Applen suunnitelmat
– 5g-iPhonejen tuotanto viivästyy
https://t.co/pChjEA6tLp</t>
  </si>
  <si>
    <t>traficomfinland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</si>
  <si>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marjoup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</si>
  <si>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esa_kaonpaa
"Faktoilla ja tutkimustiedoilla
voidaan kumota vääriä käsityksiä."
Salaliittoteoriat #5G-verkkojen
yhteydestä #korona'virukseen ovat
lisääntyneet. Radioaallot eivät
voi tartuttaa virusta! Mistä uskomukset
siis kumpuavat? _xD83C__xDF10_ https://t.co/zkgAx6X4T6
#kyberturvallisuus #kybersää</t>
  </si>
  <si>
    <t>tlyhty
@PEKOULJ7 5G vastustajia on ollut
jo monta vuotta ja terveyshuolet
päällimmäisinä. On selvää, että
korona yhdistetään 5G:hen yhtä
varmasti kuin paarma auton tuulilasiin
kesäiltana.</t>
  </si>
  <si>
    <t>pekoulj7
”Kuka keksi ensimmäisenä yhdistää
Wuhanin 5g-siirtymän ja koronaviruksen?
Aivan ensimmäinen aiheesta havaittu
maininta on löydetty Twitteristä
päivää ennen sivuston julkaisua.
Tviitin yhteyteen oli jaettu linkki
Venäjän propagandamyllynä tunnetun
Russia Todayn korona-artikkeliin”
https://t.co/cEetykuBVp</t>
  </si>
  <si>
    <t>suonpaa
5G-uskonto etenee Suomessakin,
samoin Bill Gatesin demonisointi.
Mutta mitä arvelette, vastasiko
kansanedustaja @mikaniikko koskaan
meille kysymyksiin oudosta #korona
#disinformaatio Facebook-ryhmästään?
https://t.co/OqPLT6RPRl</t>
  </si>
  <si>
    <t>d1mur4tdj
5G-uskonto etenee Suomessakin,
samoin Bill Gatesin demonisointi.
Mutta mitä arvelette, vastasiko
kansanedustaja @mikaniikko koskaan
meille kysymyksiin oudosta #korona
#disinformaatio Facebook-ryhmästään?
https://t.co/OqPLT6RPRl</t>
  </si>
  <si>
    <t>joelrouvinen
5G-uskonto etenee Suomessakin,
samoin Bill Gatesin demonisointi.
Mutta mitä arvelette, vastasiko
kansanedustaja @mikaniikko koskaan
meille kysymyksiin oudosta #korona
#disinformaatio Facebook-ryhmästään?
https://t.co/OqPLT6RPRl</t>
  </si>
  <si>
    <t>petricederlof
”Kuka keksi ensimmäisenä yhdistää
Wuhanin 5g-siirtymän ja koronaviruksen?
Aivan ensimmäinen aiheesta havaittu
maininta on löydetty Twitteristä
päivää ennen sivuston julkaisua.
Tviitin yhteyteen oli jaettu linkki
Venäjän propagandamyllynä tunnetun
Russia Todayn korona-artikkeliin”
https://t.co/cEetykuBVp</t>
  </si>
  <si>
    <t>atamansikka
5G-uskonto etenee Suomessakin,
samoin Bill Gatesin demonisointi.
Mutta mitä arvelette, vastasiko
kansanedustaja @mikaniikko koskaan
meille kysymyksiin oudosta #korona
#disinformaatio Facebook-ryhmästään?
https://t.co/OqPLT6RPRl</t>
  </si>
  <si>
    <t>kmybeat
5G-uskonto etenee Suomessakin,
samoin Bill Gatesin demonisointi.
Mutta mitä arvelette, vastasiko
kansanedustaja @mikaniikko koskaan
meille kysymyksiin oudosta #korona
#disinformaatio Facebook-ryhmästään?
https://t.co/OqPLT6RPRl</t>
  </si>
  <si>
    <t>erkkimer
@mikaniikko No nyt kun olet siinä
paikalla, kerropa täällä: 1) miksi
perustit #korona'ryhmän, jossa
huuhaaväitteitä ei moderoida? 2)
miksi lähdit ryhmän ylläpitäjistä
vaivihkaa pois, kun ryhmän sisältöä
alettiin julkisuudessa ihmetellä?
3) mikä siinä 5G'ssä sinua arveluttaa?</t>
  </si>
  <si>
    <t>anttiparnanen
Kansanedustaja, joka ei ole maaliskuun
puolivälin jälkeen kiireidensä
takia vastannut vaikeisiin #korona
#huuhaa #5g huhulevitystä koskeviin
kysymyksiin, heräsi nyt mediakriitikkona
twitterissä. https://t.co/FfLZ75tPy9</t>
  </si>
  <si>
    <t>sekoomus
Kansanedustaja, joka ei ole maaliskuun
puolivälin jälkeen kiireidensä
takia vastannut vaikeisiin #korona
#huuhaa #5g huhulevitystä koskeviin
kysymyksiin, heräsi nyt mediakriitikkona
twitterissä. https://t.co/FfLZ75tPy9</t>
  </si>
  <si>
    <t>lissunissinen
5G-uskonto etenee Suomessakin,
samoin Bill Gatesin demonisointi.
Mutta mitä arvelette, vastasiko
kansanedustaja @mikaniikko koskaan
meille kysymyksiin oudosta #korona
#disinformaatio Facebook-ryhmästään?
https://t.co/OqPLT6RPRl</t>
  </si>
  <si>
    <t>poutasound
5G-uskonto etenee Suomessakin,
samoin Bill Gatesin demonisointi.
Mutta mitä arvelette, vastasiko
kansanedustaja @mikaniikko koskaan
meille kysymyksiin oudosta #korona
#disinformaatio Facebook-ryhmästään?
https://t.co/OqPLT6RPRl</t>
  </si>
  <si>
    <t>jape_jarmo
@mikaniikko No nyt kun olet siinä
paikalla, kerropa täällä: 1) miksi
perustit #korona'ryhmän, jossa
huuhaaväitteitä ei moderoida? 2)
miksi lähdit ryhmän ylläpitäjistä
vaivihkaa pois, kun ryhmän sisältöä
alettiin julkisuudessa ihmetellä?
3) mikä siinä 5G'ssä sinua arveluttaa?</t>
  </si>
  <si>
    <t>eineklaus
Kansanedustaja, joka ei ole maaliskuun
puolivälin jälkeen kiireidensä
takia vastannut vaikeisiin #korona
#huuhaa #5g huhulevitystä koskeviin
kysymyksiin, heräsi nyt mediakriitikkona
twitterissä. https://t.co/FfLZ75tPy9</t>
  </si>
  <si>
    <t>jajatala
5G-uskonto etenee Suomessakin,
samoin Bill Gatesin demonisointi.
Mutta mitä arvelette, vastasiko
kansanedustaja @mikaniikko koskaan
meille kysymyksiin oudosta #korona
#disinformaatio Facebook-ryhmästään?
https://t.co/OqPLT6RPRl</t>
  </si>
  <si>
    <t>solantausta
5G-uskonto etenee Suomessakin,
samoin Bill Gatesin demonisointi.
Mutta mitä arvelette, vastasiko
kansanedustaja @mikaniikko koskaan
meille kysymyksiin oudosta #korona
#disinformaatio Facebook-ryhmästään?
https://t.co/OqPLT6RPRl</t>
  </si>
  <si>
    <t>siideriwalas
Kansanedustaja, joka ei ole maaliskuun
puolivälin jälkeen kiireidensä
takia vastannut vaikeisiin #korona
#huuhaa #5g huhulevitystä koskeviin
kysymyksiin, heräsi nyt mediakriitikkona
twitterissä. https://t.co/FfLZ75tPy9</t>
  </si>
  <si>
    <t>tuomasmuraja
@mikaniikko No nyt kun olet siinä
paikalla, kerropa täällä: 1) miksi
perustit #korona'ryhmän, jossa
huuhaaväitteitä ei moderoida? 2)
miksi lähdit ryhmän ylläpitäjistä
vaivihkaa pois, kun ryhmän sisältöä
alettiin julkisuudessa ihmetellä?
3) mikä siinä 5G'ssä sinua arveluttaa?</t>
  </si>
  <si>
    <t>mhmlinen
5G-uskonto etenee Suomessakin,
samoin Bill Gatesin demonisointi.
Mutta mitä arvelette, vastasiko
kansanedustaja @mikaniikko koskaan
meille kysymyksiin oudosta #korona
#disinformaatio Facebook-ryhmästään?
https://t.co/OqPLT6RPRl</t>
  </si>
  <si>
    <t>anttivan
Kansanedustaja, joka ei ole maaliskuun
puolivälin jälkeen kiireidensä
takia vastannut vaikeisiin #korona
#huuhaa #5g huhulevitystä koskeviin
kysymyksiin, heräsi nyt mediakriitikkona
twitterissä. https://t.co/FfLZ75tPy9</t>
  </si>
  <si>
    <t>knifebackhouse
Kansanedustaja, joka ei ole maaliskuun
puolivälin jälkeen kiireidensä
takia vastannut vaikeisiin #korona
#huuhaa #5g huhulevitystä koskeviin
kysymyksiin, heräsi nyt mediakriitikkona
twitterissä. https://t.co/FfLZ75tPy9</t>
  </si>
  <si>
    <t>jarmokoponen
5G-uskonto etenee Suomessakin,
samoin Bill Gatesin demonisointi.
Mutta mitä arvelette, vastasiko
kansanedustaja @mikaniikko koskaan
meille kysymyksiin oudosta #korona
#disinformaatio Facebook-ryhmästään?
https://t.co/OqPLT6RPRl</t>
  </si>
  <si>
    <t>finnchuhi
5G-uskonto etenee Suomessakin,
samoin Bill Gatesin demonisointi.
Mutta mitä arvelette, vastasiko
kansanedustaja @mikaniikko koskaan
meille kysymyksiin oudosta #korona
#disinformaatio Facebook-ryhmästään?
https://t.co/OqPLT6RPRl</t>
  </si>
  <si>
    <t>muksunen
5G-uskonto etenee Suomessakin,
samoin Bill Gatesin demonisointi.
Mutta mitä arvelette, vastasiko
kansanedustaja @mikaniikko koskaan
meille kysymyksiin oudosta #korona
#disinformaatio Facebook-ryhmästään?
https://t.co/OqPLT6RPRl</t>
  </si>
  <si>
    <t>vapaamielinen
Miten @lvmfi tukee journalismia
kun korona moukaroi sekä salaliittoteoriat
ja disinformaatio leviää? 5G-salaliittoteorian
leviäminen on erityisesti Suomelle
haitallista, kertoo ministeri @TimoHarakka.
#journalismi Kuuntele Politiikkaradio
@yleareena: https://t.co/BHYNUbXiX0</t>
  </si>
  <si>
    <t xml:space="preserve">yleareena
</t>
  </si>
  <si>
    <t xml:space="preserve">timoharakka
</t>
  </si>
  <si>
    <t>lvmfi
Miten @lvmfi tukee journalismia
kun korona moukaroi sekä salaliittoteoriat
ja disinformaatio leviää? 5G-salaliittoteorian
leviäminen on erityisesti Suomelle
haitallista, kertoo ministeri @TimoHarakka.
#journalismi Kuuntele Politiikkaradio
@yleareena: https://t.co/BHYNUbXiX0</t>
  </si>
  <si>
    <t>valtasaari
Kansanedustaja, joka ei ole maaliskuun
puolivälin jälkeen kiireidensä
takia vastannut vaikeisiin #korona
#huuhaa #5g huhulevitystä koskeviin
kysymyksiin, heräsi nyt mediakriitikkona
twitterissä. https://t.co/FfLZ75tPy9</t>
  </si>
  <si>
    <t>koippari61
Kansanedustaja, joka ei ole maaliskuun
puolivälin jälkeen kiireidensä
takia vastannut vaikeisiin #korona
#huuhaa #5g huhulevitystä koskeviin
kysymyksiin, heräsi nyt mediakriitikkona
twitterissä. https://t.co/FfLZ75tPy9</t>
  </si>
  <si>
    <t>prissek
Kansanedustaja, joka ei ole maaliskuun
puolivälin jälkeen kiireidensä
takia vastannut vaikeisiin #korona
#huuhaa #5g huhulevitystä koskeviin
kysymyksiin, heräsi nyt mediakriitikkona
twitterissä. https://t.co/FfLZ75tPy9</t>
  </si>
  <si>
    <t>tapiopajunen
Miten @lvmfi tukee journalismia
kun korona moukaroi sekä salaliittoteoriat
ja disinformaatio leviää? 5G-salaliittoteorian
leviäminen on erityisesti Suomelle
haitallista, kertoo ministeri @TimoHarakka.
#journalismi Kuuntele Politiikkaradio
@yleareena: https://t.co/BHYNUbXiX0</t>
  </si>
  <si>
    <t>molkko
@KimmoMatikainen @tjylha Juu. Vihreänä
vilkkuu. 1q ei ongelma,eikä korona.
Ongelmat on pikemminkin Huawei,5g
kilpailukyky, kustannustaso,kroonisesti
aneeminen kassavirta.</t>
  </si>
  <si>
    <t>tk93975093
@HeliHannula1 @liandersson @valtioneuvosto
Ja 5G tornitko aiheutti korona
viiruksen? Vai oliko se sittenkin
kiinalta bio hyökkäys muita maita
kohtaan?</t>
  </si>
  <si>
    <t xml:space="preserve">valtioneuvosto
</t>
  </si>
  <si>
    <t>ripatti_ht
Tänään armoton väittely high-end
persun kanssa.... 5G verkoilla
ohjataan USA:ssa kehitettyjä "älyviruksia"
joista korona on nyt ensimmäinen
koe _xD83D__xDE44_ Vaihtoehtomediasta lukenut
(oikein) professorin tutkimuksista.
Pelottaa mitä vielä keksivätkään.</t>
  </si>
  <si>
    <t>kp_keto
@mikaniikko Kyllä sä täällä jaksat
levittää valheita ja salaliittohuuhaata
5G:stä, avaruuden säteistä ja henkioleinnoista
sekä coronasta, mutta et vastaa
median kysymyksiin miksi näitä
levittelet tai miksi piilottelet
kiinayhteyksiäsi. https://t.co/RuAI7d6qRa</t>
  </si>
  <si>
    <t>takajalka
@Dimmu141 kohta on mullakin korona
otin 5G liittymän oi oi</t>
  </si>
  <si>
    <t xml:space="preserve">riikka_raisanen
</t>
  </si>
  <si>
    <t xml:space="preserve">yleuutiset
</t>
  </si>
  <si>
    <t>rikujuu
5G-uskonto etenee Suomessakin,
samoin Bill Gatesin demonisointi.
Mutta mitä arvelette, vastasiko
kansanedustaja @mikaniikko koskaan
meille kysymyksiin oudosta #korona
#disinformaatio Facebook-ryhmästään?
https://t.co/OqPLT6RPRl</t>
  </si>
  <si>
    <t>jyzg
Mikä on 5G, covid-19 lockdown,
rokotusten, climate change, äärifeminismin,
seksuaalitasa-arvon, maapalloistumisen,
biljonäärien, non-binary, uskonnonvapaus
ja maahanmuutto -vastustusten clusterointi
populaatiossa? Pitääkö kaikkia
vastustaa yhtäaikaa? https://t.co/DtihoHVpiL</t>
  </si>
  <si>
    <t>sarasvuojari
Voin vahvistaa tämän #5g kriitikon
havainnot. Asuin Otaniemen teekkarikylässä
80-luvun lopussa. Muistan miten
jo silloin monena viikonloppuaamuna
olo oli kuin kultakalalla akvaariossa
ilman vettä. #korona https://t.co/ufrbNejVUb</t>
  </si>
  <si>
    <t>heikkikonttinen
Voin vahvistaa tämän #5g kriitikon
havainnot. Asuin Otaniemen teekkarikylässä
80-luvun lopussa. Muistan miten
jo silloin monena viikonloppuaamuna
olo oli kuin kultakalalla akvaariossa
ilman vettä. #korona https://t.co/ufrbNejVUb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</si>
  <si>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</si>
  <si>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</si>
  <si>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</si>
  <si>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</si>
  <si>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</si>
  <si>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</si>
  <si>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Workbook Settings 4</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</si>
  <si>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t>
  </si>
  <si>
    <t>Workbook Settings 5</t>
  </si>
  <si>
    <t>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t>
  </si>
  <si>
    <t>Workbook Settings 6</t>
  </si>
  <si>
    <t>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t>
  </si>
  <si>
    <t>Workbook Settings 7</t>
  </si>
  <si>
    <t>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t>
  </si>
  <si>
    <t>Workbook Settings 8</t>
  </si>
  <si>
    <t>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
  </si>
  <si>
    <t>Workbook Settings 9</t>
  </si>
  <si>
    <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t>
  </si>
  <si>
    <t>Workbook Settings 10</t>
  </si>
  <si>
    <t xml:space="preserve">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t>
  </si>
  <si>
    <t>Workbook Settings 11</t>
  </si>
  <si>
    <t>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t>
  </si>
  <si>
    <t>Workbook Settings 12</t>
  </si>
  <si>
    <t xml:space="preserve">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t>
  </si>
  <si>
    <t>Workbook Settings 13</t>
  </si>
  <si>
    <t>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t>
  </si>
  <si>
    <t>Workbook Settings 14</t>
  </si>
  <si>
    <t>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t>
  </si>
  <si>
    <t>Workbook Settings 15</t>
  </si>
  <si>
    <t xml:space="preserve">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t>
  </si>
  <si>
    <t>Workbook Settings 16</t>
  </si>
  <si>
    <t>Workbook Settings 17</t>
  </si>
  <si>
    <t>Workbook Settings 18</t>
  </si>
  <si>
    <t>janneoravisto</t>
  </si>
  <si>
    <t>variriitta</t>
  </si>
  <si>
    <t>jussi_t_eronen</t>
  </si>
  <si>
    <t>ahonpete</t>
  </si>
  <si>
    <t>jennapinaa</t>
  </si>
  <si>
    <t>arzka_ice</t>
  </si>
  <si>
    <t>hehu48</t>
  </si>
  <si>
    <t>jnoksoko</t>
  </si>
  <si>
    <t>ropponetuomas</t>
  </si>
  <si>
    <t>eskolavesa</t>
  </si>
  <si>
    <t>blessething</t>
  </si>
  <si>
    <t>mikaelervasti</t>
  </si>
  <si>
    <t>katrinkristiina</t>
  </si>
  <si>
    <t>petripelli</t>
  </si>
  <si>
    <t>nhumalisto</t>
  </si>
  <si>
    <t>gravioladotfi</t>
  </si>
  <si>
    <t>nina58045395</t>
  </si>
  <si>
    <t>kutrinet</t>
  </si>
  <si>
    <t>pirijanne</t>
  </si>
  <si>
    <t>youtube</t>
  </si>
  <si>
    <t>thlorg</t>
  </si>
  <si>
    <t>anunou</t>
  </si>
  <si>
    <t>optiainen</t>
  </si>
  <si>
    <t>mika_salminen</t>
  </si>
  <si>
    <t>tomimpaan</t>
  </si>
  <si>
    <t>tampereuni</t>
  </si>
  <si>
    <t>keronen</t>
  </si>
  <si>
    <t>1984_nyt</t>
  </si>
  <si>
    <t>villetavio</t>
  </si>
  <si>
    <t>sepi33556535</t>
  </si>
  <si>
    <t>osmosoininvaara</t>
  </si>
  <si>
    <t>aluukkainen</t>
  </si>
  <si>
    <t>Mä koronasta 5G veisaan.
- salaliittouskovaisten virsi.
#korona #salaliitto #5G</t>
  </si>
  <si>
    <t>@Nina58045395 Korona ja 5G verkot Kiinasta, olisiko tuo yksi syy?</t>
  </si>
  <si>
    <t>Lyhyt uutinen, mutta voi olla käänteentekevä. Gates pistää koko säätiönsä peliin Covid-19 työhön.
https://t.co/24iCOc9nTV</t>
  </si>
  <si>
    <t>Mies, joka lahjoittaa 99.96% varallisuudestaan hyväntekeväisyyteen, joutuu salaliittoihin uskovien hörhöjen hyökkäysten kohteeksi.
https://t.co/14ROHL7uxu</t>
  </si>
  <si>
    <t>@pirijanne @kutrinet https://t.co/hIIsd18qf8 todella hämärä sivusto ( en jaksanut googlata tarkemmin _xD83D__xDE48_), mutta GSK kehittää covid rokotetta Gatesin kanssa. Varmaan ilmestyy kokeiltavaksi meille.</t>
  </si>
  <si>
    <t>Dr Buttar Accuses #Fauci, #Gates &amp;amp; The Media For Using #COVID-19 To Drive H... https://t.co/1cVgH8FdIM käyttäjältä @YouTube</t>
  </si>
  <si>
    <t>Covid 19 Bill Gates and the UK Vaccine Network Scandal https://t.co/Cy0IV02Bl2 käyttäen @YouTube 
_xD83D__xDE20__xD83D__xDE0E__xD83D__xDCA9_ Griminal ??? _xD83D__xDE20__xD83D__xDE0E__xD83D__xDCA9_</t>
  </si>
  <si>
    <t>Covid 19 Bill Gates and the UK Vaccine Network Scandal https://t.co/Cy0IV02Bl2 käyttäen @YouTube</t>
  </si>
  <si>
    <t>@TomimPAAN @pirijanne @OPTiainen @anunou @THLorg @mika_salminen Ei menetä toivoa! Gates Foundation pistämässä pystyyn massatuotantolinjoja 7:lle potentiaaliselle rokotteelle  https://t.co/AfAwgMWLDQ</t>
  </si>
  <si>
    <t>Voimia ja menestystä Per ja kumppanit! #tampere #korona #tutkimus @TampereUni  Gates rahoittaa lähes miljoonalla eurolla suomalaista koronatutkimusta Afrikassa, ei ensimmäinen miljoonapotti Tampereelle https://t.co/h9L7MQZZw5</t>
  </si>
  <si>
    <t>@1984_Nyt @keronen Mistä lähtien se että jokin on huono idea tarkoittaa, että sitä ei voida tehdä? Ihmiset tekevät typeriä asioita koko ajan. Gates-korona-salaliittoteoriakin perustuu siihen, että tyyppi tyhmästi paljasti suunnitelmansa puhumalla koronasta viime vuonna ja patentoimalla sen.</t>
  </si>
  <si>
    <t>@Sepi33556535 @VilleTavio Odotetaan nyt kiltisti rätit naamalla kotona, että Bill Gates pelastaa meidät. 
Eikä saa olla eri mieltä. Se on vihapuhetta ja maalittamista.
Muistakaa kans että kaikennäköinen korona uutisointi on kiellettyä WHO:n puolesta. 
Ja tämä pöpö leviää puhumalla naapurin kanssa..</t>
  </si>
  <si>
    <t>Nyt kun sadat asiantutnijat ympäri maailmaa (päivittyy 20 kohdan listan jälkeen):
https://t.co/1olAzwkIWM
ovat tulleet #COVID19 samaan tulokseen, on aika rikossyytteisiin #Agenda2030, Rockefeller 2010, #Event201 WEF, Gates, Fauci, Birx @mika_salminen ,...
https://t.co/KpClTsCyAc</t>
  </si>
  <si>
    <t>Nämä "tunarit" ovat pedofiili Epstein-ystävien Gates, GAVI &amp;amp; WEF Globalistit, eli vieraan mafian agentteja.
SADAT asuiantuntijat maailmalta valmiina todistamaan oikeudessa (artikkeli päivittyy 20 kohdan jälkeen)
 https://t.co/1olAzwkIWM https://t.co/Wfhiw00KFK</t>
  </si>
  <si>
    <t>@OsmoSoininvaara Olihan tämä huomioitu?
https://t.co/cqdT5h8SXP</t>
  </si>
  <si>
    <t>Hyvää #vappuaatto'a 2020.!Kyseessä on vuosi, jolloin kahdeksan rikkaimman henkilön omaisuus on yhtä suuri noin neljän miljardin muun ihmisen. #Korona ei ole ainut ongelma taloudessa tällä hetkellä, https://t.co/8o7Z7ZKYlC</t>
  </si>
  <si>
    <t>@ALuukkainen Hetemäki on saanut valtaeliitiltä 80 -sivuisen ohjepumaskan.
- Suomen kansan ja yritysten vapautustoimet on sidottu Bill Gates #ID2020 rokotukseen.
- Ns. #coronavirus :ta ei ole eristetty, testit mittaavat vain proteiineja, kuitenkin rokote on jo valmiina.
https://t.co/L3m0N5eOZP</t>
  </si>
  <si>
    <t>https://www.bloomberg.com/tosv2.html?vid=&amp;uuid=e668ae10-8dd2-11ea-a0e2-67b27ebff06d&amp;url=L25ld3MvYXJ0aWNsZXMvMjAyMC0wNC0yNi9iaWxsaW9uYWlyZS1nYXRlcy1zLWZvdW5kYXRpb24tdG8tZm9jdXMtc29sZWx5LW9uLXZpcnVzLWZ0LXNheXM=</t>
  </si>
  <si>
    <t>https://www.forbes.com/sites/brucelee/2020/04/19/bill-gates-is-now-a-target-of-covid-19-coronavirus-conspiracy-theories/#53ef5eca6227</t>
  </si>
  <si>
    <t>https://www.outsourcing-pharma.com/Article/2020/03/27/Bill-Gates-big-pharma-collaborate-on-COVID-19-treatments</t>
  </si>
  <si>
    <t>https://www.youtube.com/watch?v=rnbf9wccdxE&amp;feature=youtu.be</t>
  </si>
  <si>
    <t>https://www.youtube.com/watch?v=BALyHLVYGuY&amp;feature=youtu.be</t>
  </si>
  <si>
    <t>https://www.fiercepharma.com/vaccines/bill-gates-plans-to-help-fund-factories-for-7-covid-19-vaccines-but-expects-only-2-will</t>
  </si>
  <si>
    <t>https://yle.fi/uutiset/3-11328342?utm_source=twitter-share&amp;utm_medium=social</t>
  </si>
  <si>
    <t>https://swprs.org/a-swiss-doctor-on-covid-19/ https://www.youtube.com/watch?v=zb6j7o1pLBw</t>
  </si>
  <si>
    <t>https://swprs.org/a-swiss-doctor-on-covid-19/ https://twitter.com/pirijanne/status/1255545664269881344</t>
  </si>
  <si>
    <t>https://www.vox.com/coronavirus-covid19/2020/4/27/21236270/bill-gates-coronavirus-covid-19-plan-vaccines-conspiracies-podcast</t>
  </si>
  <si>
    <t>https://www.politico.eu/article/8-billionaires-own-the-same-as-half-the-world-bill-gates-jeff-bezos-mark-zuckerberg/?fbclid=IwAR2PpcIk1WVGqFkmy0NRgkUhRUqdHxilmEsJMAW-JIKEQGq99PUWWWlBrQk</t>
  </si>
  <si>
    <t>https://thehill.com/policy/healthcare/495772-alarm-bells-ring-over-controversial-covid-testing</t>
  </si>
  <si>
    <t>bloomberg.com</t>
  </si>
  <si>
    <t>forbes.com</t>
  </si>
  <si>
    <t>outsourcing-pharma.com</t>
  </si>
  <si>
    <t>fiercepharma.com</t>
  </si>
  <si>
    <t>swprs.org youtube.com</t>
  </si>
  <si>
    <t>swprs.org twitter.com</t>
  </si>
  <si>
    <t>vox.com</t>
  </si>
  <si>
    <t>politico.eu</t>
  </si>
  <si>
    <t>thehill.com</t>
  </si>
  <si>
    <t>korona salaliitto 5g</t>
  </si>
  <si>
    <t>fauci gates covid</t>
  </si>
  <si>
    <t>tampere korona tutkimus</t>
  </si>
  <si>
    <t>covid19 agenda2030 event201</t>
  </si>
  <si>
    <t>vappuaatto korona</t>
  </si>
  <si>
    <t>id2020 coronavirus</t>
  </si>
  <si>
    <t>http://pbs.twimg.com/profile_images/770476933993857026/OEF6CO3T_normal.jpg</t>
  </si>
  <si>
    <t>http://pbs.twimg.com/profile_images/1247841520524410881/ZeVouDge_normal.jpg</t>
  </si>
  <si>
    <t>http://pbs.twimg.com/profile_images/1190540013295013888/nag_bcyG_normal.jpg</t>
  </si>
  <si>
    <t>http://pbs.twimg.com/profile_images/1196520955415322624/ZuoRtkUz_normal.jpg</t>
  </si>
  <si>
    <t>http://pbs.twimg.com/profile_images/1082709660149403648/YDSNtv36_normal.jpg</t>
  </si>
  <si>
    <t>http://pbs.twimg.com/profile_images/1161572553699266560/nE1H_gBz_normal.jpg</t>
  </si>
  <si>
    <t>http://pbs.twimg.com/profile_images/1063511087499362304/V8pEwJgy_normal.jpg</t>
  </si>
  <si>
    <t>http://pbs.twimg.com/profile_images/1247252036657262597/KH8pzLM3_normal.jpg</t>
  </si>
  <si>
    <t>http://pbs.twimg.com/profile_images/923796605530189824/4K5nHIqu_normal.jpg</t>
  </si>
  <si>
    <t>http://pbs.twimg.com/profile_images/1246782745411534850/LncQtypn_normal.jpg</t>
  </si>
  <si>
    <t>http://pbs.twimg.com/profile_images/1115336874372026370/1m7LeC4O_normal.png</t>
  </si>
  <si>
    <t>http://pbs.twimg.com/profile_images/496213161570086912/TxAKR9X1_normal.jpeg</t>
  </si>
  <si>
    <t>http://pbs.twimg.com/profile_images/3675791749/d1b0d13ebf7589f0924d329cfaecbab4_normal.jpeg</t>
  </si>
  <si>
    <t>http://pbs.twimg.com/profile_images/378800000583158026/9860ad6ea68bcebecca0fc1dbf81a1e1_normal.jpeg</t>
  </si>
  <si>
    <t>http://pbs.twimg.com/profile_images/1158738434820722688/yV3KJc4v_normal.jpg</t>
  </si>
  <si>
    <t>http://pbs.twimg.com/profile_images/500661929845600256/XOwiyQSs_normal.jpeg</t>
  </si>
  <si>
    <t>18:14:27</t>
  </si>
  <si>
    <t>05:27:25</t>
  </si>
  <si>
    <t>15:02:30</t>
  </si>
  <si>
    <t>21:23:10</t>
  </si>
  <si>
    <t>21:11:30</t>
  </si>
  <si>
    <t>18:53:25</t>
  </si>
  <si>
    <t>19:16:33</t>
  </si>
  <si>
    <t>19:16:42</t>
  </si>
  <si>
    <t>20:14:20</t>
  </si>
  <si>
    <t>05:59:53</t>
  </si>
  <si>
    <t>10:22:53</t>
  </si>
  <si>
    <t>11:37:28</t>
  </si>
  <si>
    <t>13:30:45</t>
  </si>
  <si>
    <t>18:52:21</t>
  </si>
  <si>
    <t>18:00:06</t>
  </si>
  <si>
    <t>19:09:51</t>
  </si>
  <si>
    <t>08:06:53</t>
  </si>
  <si>
    <t>19:40:07</t>
  </si>
  <si>
    <t>https://twitter.com/janneoravisto/status/1254111545333813255</t>
  </si>
  <si>
    <t>https://twitter.com/variriitta/status/1254280903293128705</t>
  </si>
  <si>
    <t>https://twitter.com/jussi_t_eronen/status/1254425629237354498</t>
  </si>
  <si>
    <t>https://twitter.com/ahonpete/status/1254521427656663040</t>
  </si>
  <si>
    <t>https://twitter.com/jennapinaa/status/1254880877181575171</t>
  </si>
  <si>
    <t>https://twitter.com/arzka_ice/status/1255208516811255808</t>
  </si>
  <si>
    <t>https://twitter.com/hehu48/status/1255214339478487043</t>
  </si>
  <si>
    <t>https://twitter.com/hehu48/status/1255214375977259008</t>
  </si>
  <si>
    <t>https://twitter.com/jnoksoko/status/1255228881289838592</t>
  </si>
  <si>
    <t>https://twitter.com/ropponetuomas/status/1255376236874027009</t>
  </si>
  <si>
    <t>https://twitter.com/eskolavesa/status/1255442425444777986</t>
  </si>
  <si>
    <t>https://twitter.com/blessething/status/1255461194472861696</t>
  </si>
  <si>
    <t>https://twitter.com/mikaelervasti/status/1255489702603509763</t>
  </si>
  <si>
    <t>https://twitter.com/katrinkristiina/status/1255208247432282115</t>
  </si>
  <si>
    <t>https://twitter.com/katrinkristiina/status/1255557485756395523</t>
  </si>
  <si>
    <t>https://twitter.com/petripelli/status/1255575039392526336</t>
  </si>
  <si>
    <t>https://twitter.com/nhumalisto/status/1255770587290533891</t>
  </si>
  <si>
    <t>https://twitter.com/gravioladotfi/status/1257032208310833156</t>
  </si>
  <si>
    <t>1254111545333813255</t>
  </si>
  <si>
    <t>1254280903293128705</t>
  </si>
  <si>
    <t>1254425629237354498</t>
  </si>
  <si>
    <t>1254521427656663040</t>
  </si>
  <si>
    <t>1254880877181575171</t>
  </si>
  <si>
    <t>1255208516811255808</t>
  </si>
  <si>
    <t>1255214339478487043</t>
  </si>
  <si>
    <t>1255214375977259008</t>
  </si>
  <si>
    <t>1255228881289838592</t>
  </si>
  <si>
    <t>1255376236874027009</t>
  </si>
  <si>
    <t>1255442425444777986</t>
  </si>
  <si>
    <t>1255461194472861696</t>
  </si>
  <si>
    <t>1255489702603509763</t>
  </si>
  <si>
    <t>1255208247432282115</t>
  </si>
  <si>
    <t>1255557485756395523</t>
  </si>
  <si>
    <t>1255575039392526336</t>
  </si>
  <si>
    <t>1255770587290533891</t>
  </si>
  <si>
    <t>1257032208310833156</t>
  </si>
  <si>
    <t>1254274683106725895</t>
  </si>
  <si>
    <t>1254878933570457600</t>
  </si>
  <si>
    <t>1255216928035082241</t>
  </si>
  <si>
    <t>1255450871867027458</t>
  </si>
  <si>
    <t>1255482747847671810</t>
  </si>
  <si>
    <t>1254742671572250625</t>
  </si>
  <si>
    <t>1257030171070271490</t>
  </si>
  <si>
    <t>1158454030529642498</t>
  </si>
  <si>
    <t>949311824159297536</t>
  </si>
  <si>
    <t>1195780605461585922</t>
  </si>
  <si>
    <t>948200348581335040</t>
  </si>
  <si>
    <t>1253170896044470275</t>
  </si>
  <si>
    <t>861019010</t>
  </si>
  <si>
    <t>871954115605213184</t>
  </si>
  <si>
    <t>1255545664269881344</t>
  </si>
  <si>
    <t>Twitter Web Client</t>
  </si>
  <si>
    <t>Janne Oravisto</t>
  </si>
  <si>
    <t>Riitta Vartiainen_xD83D__xDC69_‍⚕️_xD83C__xDFF3_️‍_xD83C__xDF08__xD83E__xDD55_☕</t>
  </si>
  <si>
    <t>Nina Jaara</t>
  </si>
  <si>
    <t>Jussi T. Eronen</t>
  </si>
  <si>
    <t>Petri Aho _xD83D__xDC1F__xD83C__xDDEB__xD83C__xDDEE__xD83C__xDDEA__xD83C__xDDFA__xD83D__xDC1F_</t>
  </si>
  <si>
    <t>Jennanen</t>
  </si>
  <si>
    <t>Katri Manninen</t>
  </si>
  <si>
    <t>Janne Piri</t>
  </si>
  <si>
    <t>Ari Norolampi</t>
  </si>
  <si>
    <t>YouTube at _xD83C__xDFE0_</t>
  </si>
  <si>
    <t>Heimo Huttunen</t>
  </si>
  <si>
    <t>Jussi Nokso-Koivisto</t>
  </si>
  <si>
    <t>THL</t>
  </si>
  <si>
    <t>tuomas ropponen</t>
  </si>
  <si>
    <t>Anu Nousiainen</t>
  </si>
  <si>
    <t>Olli-Pekka Tiainen</t>
  </si>
  <si>
    <t>Mika Salminen _xD83C__xDDEA__xD83C__xDDFA_</t>
  </si>
  <si>
    <t>Tomi Paananen</t>
  </si>
  <si>
    <t>Vesa Eskola</t>
  </si>
  <si>
    <t>Tampere University</t>
  </si>
  <si>
    <t>Bless</t>
  </si>
  <si>
    <t>Jiri Keronen</t>
  </si>
  <si>
    <t>Angela Siniwaara_xD83C__xDDEB__xD83C__xDDEE__xD83C__xDDEB__xD83C__xDDEE__xD83C__xDDEB__xD83C__xDDEE__xD83C__xDDEB__xD83C__xDDEE__xD83C__xDDEB__xD83C__xDDEE__xD83C__xDDEB__xD83C__xDDEE_Commentary</t>
  </si>
  <si>
    <t>Mikael Ervasti</t>
  </si>
  <si>
    <t>Ville Tavio</t>
  </si>
  <si>
    <t>Sepi</t>
  </si>
  <si>
    <t>#Peacemaker</t>
  </si>
  <si>
    <t>petri pelli</t>
  </si>
  <si>
    <t>Osmo Soininvaara</t>
  </si>
  <si>
    <t>Niko Humalisto</t>
  </si>
  <si>
    <t>Graviola Finland</t>
  </si>
  <si>
    <t>Arto Luukkainen</t>
  </si>
  <si>
    <t>Stand up -koomikko | Suomen hauskin insinööri | Kaikkien alojen erityisasiantuntija | Coach</t>
  </si>
  <si>
    <t>#Sairaanhoitaja, #Tehy VLM Tersi. Vasemisto politiikkaa muttei populismia. Ei rasimille, KYLLÄ tasa-arvolle ja eläintenoikeuksille. Linnunpönttö</t>
  </si>
  <si>
    <t>sairaanhoitaja, pääluottamusmies, kahden pojan äiti</t>
  </si>
  <si>
    <t>Assoc Prof Long-term sosio-ecological systems @HELSINKISUS, @UHEcoEnvi, @biosresearch. Likes fantasy+sci-fi. Hopeful for better tomorrow, fears for the worst.</t>
  </si>
  <si>
    <t>Vuoroviikkosinkkuisä. Entinen rasisti. Nörtti. Agnostinen ateisti. Vihervassari. Heikompien puolella. 98% ituhippi (joskus lipsuu).</t>
  </si>
  <si>
    <t>#Finnish #screenwriter, author, #doctoralstudent at @aaltoarts/@aaltouniversity and a mom from a small country village. IG/SC/FB: kutrinet #mpk223 #keskusta _xD83C__xDF40_</t>
  </si>
  <si>
    <t>Ystävä vai vihollinen? Valitse puolesi, minä en.</t>
  </si>
  <si>
    <t>#Bible #Creation #Cinema4D #Sports #Concept2rowing _xD83D__xDE0E_</t>
  </si>
  <si>
    <t>Stay Home #WithMe</t>
  </si>
  <si>
    <t>Politikko .</t>
  </si>
  <si>
    <t>Bioinformatician @NgaleHealth, Co-Founder @HealthPuzzle, Snowboarder, Self quantifier</t>
  </si>
  <si>
    <t>Terveyden ja hyvinvoinnin laitos                            
THL  Finnish Institute for Health and Welfare</t>
  </si>
  <si>
    <t>CTO at Aiforia. Interested of AI, Analytics, SW , Complex Systems</t>
  </si>
  <si>
    <t>staff writer for https://t.co/8RHWo2g7Lg, Finland's leading paper. Part of reality-based press. @risj_oxford alumna, 90's in Asia, ex-Hongkonger. Signal +358405464032</t>
  </si>
  <si>
    <t>Toimittaja, viestinnän ja markkinoinnin yrittäjä @JulkaisuOyElias. Tviittaan kintaalla, harvemmin tunteella.</t>
  </si>
  <si>
    <t>Director Health Security @THLorg Finland. @ECDC_EU AF member, Chair @ESA Planetary Protection Working Group. Opinions own but burn for Public Health</t>
  </si>
  <si>
    <t>Entistäkin tyhmempi jätkä</t>
  </si>
  <si>
    <t>isä, lastenlääkäri, kyläpoliitikko, luonto- ja koiramies, resups, terveyden - ja sosiaalihuollon moniottelija, father, pediatrician</t>
  </si>
  <si>
    <t>Tampere University is one of the most multidisciplinary universities in Finland. We believe in humanity and science. #HumanPotentialUnlimited #ihminenratkaisee</t>
  </si>
  <si>
    <t>Have you heard of the lord and savior of your dice rolls? Accept Anna into your heart today. Ask me for an invitation to the church.</t>
  </si>
  <si>
    <t>Kirjoitan politiikasta, yhteiskunnasta ja maailman mysteereistä.</t>
  </si>
  <si>
    <t>Yksityistili. Mielipiteet omia. #ajatuspoliisi #rakkausministeriö #meedio #selvännäkijä #ajatustenluku #mielenhallinta #ennustaja #NotMarina Parodiatili.</t>
  </si>
  <si>
    <t>Tietolouhoksen kaivosmies ja bittiavaruuden matkailija</t>
  </si>
  <si>
    <t>Kansanedustaja, eduskuntaryhmän pj, Perussuomalaiset. (Member of the Parliament of Finland.)</t>
  </si>
  <si>
    <t>Faktoista elävä realisti.</t>
  </si>
  <si>
    <t>«Bookworm «Scienceholic «Working for the Saner World«
» ❤ Beati Pacifici ❤«</t>
  </si>
  <si>
    <t>Iloinen sekoitus bisnestä, luonnontiedettä ja tekniikkaa.</t>
  </si>
  <si>
    <t>Bloggaaja ja ammattiluennoija</t>
  </si>
  <si>
    <t>Post-doc on Circular economies @UniEast Finland / policy advisor @Lahetysseura . Skateboard enthusiast and sports climber. Views are my own.</t>
  </si>
  <si>
    <t>Superfoods from subtropical countries. HiTech self-care equipment. Stores powered and secured by ECWID Inc., CA 92024. https://t.co/OxcKcfn4Js , siete.dias@protonmail.com</t>
  </si>
  <si>
    <t>USA ja maailma Toimittajat ja kommentaattorit Politiikka Mielipiteet Uutiset Teknologia ja tiede</t>
  </si>
  <si>
    <t>Uusimaa, Suomi</t>
  </si>
  <si>
    <t>Espoo, Suomi</t>
  </si>
  <si>
    <t>Mäntsälä, Suomi</t>
  </si>
  <si>
    <t>San Bruno, CA</t>
  </si>
  <si>
    <t>Suomi.</t>
  </si>
  <si>
    <t>Tampere</t>
  </si>
  <si>
    <t>Tampere, Finland</t>
  </si>
  <si>
    <t>Church of Anna, Discord</t>
  </si>
  <si>
    <t xml:space="preserve">»Island of Logic» </t>
  </si>
  <si>
    <t>http://t.co/IIG3Vu4fEO</t>
  </si>
  <si>
    <t>https://t.co/YWQcauolyo</t>
  </si>
  <si>
    <t>https://t.co/JMxKyH5X0q</t>
  </si>
  <si>
    <t>https://t.co/qkVaJFk2CG</t>
  </si>
  <si>
    <t>http://t.co/qG0VuAs2vE</t>
  </si>
  <si>
    <t>https://t.co/iEq7S71aDu</t>
  </si>
  <si>
    <t>https://t.co/Pa7jnaeeSb</t>
  </si>
  <si>
    <t>http://t.co/Lbm452e6wG</t>
  </si>
  <si>
    <t>https://t.co/Qqgnn2jZcU</t>
  </si>
  <si>
    <t>https://t.co/jwEVRQm68w</t>
  </si>
  <si>
    <t>https://t.co/6cqcKStSzL</t>
  </si>
  <si>
    <t>https://t.co/9TaJPZHf3l</t>
  </si>
  <si>
    <t>https://t.co/KRVYX8MHDA</t>
  </si>
  <si>
    <t>https://t.co/W0oljDdwWd</t>
  </si>
  <si>
    <t>https://t.co/UMFJtqpsYa</t>
  </si>
  <si>
    <t>http://t.co/b0KF7WqjZE</t>
  </si>
  <si>
    <t>https://pbs.twimg.com/profile_banners/68344310/1509944624</t>
  </si>
  <si>
    <t>https://pbs.twimg.com/profile_banners/1222900792018886665/1586670560</t>
  </si>
  <si>
    <t>https://pbs.twimg.com/profile_banners/2822602299/1572690361</t>
  </si>
  <si>
    <t>https://pbs.twimg.com/profile_banners/64472944/1583620750</t>
  </si>
  <si>
    <t>https://pbs.twimg.com/profile_banners/264017290/1570383018</t>
  </si>
  <si>
    <t>https://pbs.twimg.com/profile_banners/993692564/1530971678</t>
  </si>
  <si>
    <t>https://pbs.twimg.com/profile_banners/87713943/1511434201</t>
  </si>
  <si>
    <t>https://pbs.twimg.com/profile_banners/10228272/1586218688</t>
  </si>
  <si>
    <t>https://pbs.twimg.com/profile_banners/493840009/1586848457</t>
  </si>
  <si>
    <t>https://pbs.twimg.com/profile_banners/65590794/1393071131</t>
  </si>
  <si>
    <t>https://pbs.twimg.com/profile_banners/1618486706/1431273748</t>
  </si>
  <si>
    <t>https://pbs.twimg.com/profile_banners/1608295104/1422651528</t>
  </si>
  <si>
    <t>https://pbs.twimg.com/profile_banners/2982502997/1425160088</t>
  </si>
  <si>
    <t>https://pbs.twimg.com/profile_banners/104768601/1585755961</t>
  </si>
  <si>
    <t>https://pbs.twimg.com/profile_banners/1112734771149488129/1563314835</t>
  </si>
  <si>
    <t>https://pbs.twimg.com/profile_banners/948200348581335040/1588524720</t>
  </si>
  <si>
    <t>https://pbs.twimg.com/profile_banners/2163458821/1556884720</t>
  </si>
  <si>
    <t>https://pbs.twimg.com/profile_banners/1436131861/1373888216</t>
  </si>
  <si>
    <t>https://pbs.twimg.com/profile_banners/961649233920176128/1555854313</t>
  </si>
  <si>
    <t>https://pbs.twimg.com/profile_banners/2737343664/1562587076</t>
  </si>
  <si>
    <t>https://pbs.twimg.com/profile_banners/871954115605213184/1562363948</t>
  </si>
  <si>
    <t>http://abs.twimg.com/images/themes/theme13/bg.gif</t>
  </si>
  <si>
    <t>http://abs.twimg.com/images/themes/theme9/bg.gif</t>
  </si>
  <si>
    <t>http://pbs.twimg.com/profile_images/1257198718257897476/bRN-X_ma_normal.jpg</t>
  </si>
  <si>
    <t>http://pbs.twimg.com/profile_images/3378868779/b4650de71c1863442496b6a920d596e2_normal.jpeg</t>
  </si>
  <si>
    <t>http://pbs.twimg.com/profile_images/1151188409400143872/K86ungmo_normal.jpg</t>
  </si>
  <si>
    <t>http://pbs.twimg.com/profile_images/1240095851999113218/Y0WfOzVr_normal.jpg</t>
  </si>
  <si>
    <t>http://pbs.twimg.com/profile_images/1166219035006177280/Uc63t8ps_normal.jpg</t>
  </si>
  <si>
    <t>http://pbs.twimg.com/profile_images/437193448936833024/l-nCtY3g_normal.jpeg</t>
  </si>
  <si>
    <t>http://pbs.twimg.com/profile_images/1232924182469599233/LAoNSqzP_normal.jpg</t>
  </si>
  <si>
    <t>http://pbs.twimg.com/profile_images/1033766486983237634/MhamqcQh_normal.jpg</t>
  </si>
  <si>
    <t>http://pbs.twimg.com/profile_images/1226878506589618176/yBM1zwJ7_normal.jpg</t>
  </si>
  <si>
    <t>http://pbs.twimg.com/profile_images/1055687347621322752/3Y8m5XDn_normal.jpg</t>
  </si>
  <si>
    <t>http://pbs.twimg.com/profile_images/1113092822780051457/3pHvLZ6y_normal.png</t>
  </si>
  <si>
    <t>http://pbs.twimg.com/profile_images/1238120411063373824/lSY4Sq_H_normal.png</t>
  </si>
  <si>
    <t>http://pbs.twimg.com/profile_images/543500170810253312/iz-vC5D2_normal.jpeg</t>
  </si>
  <si>
    <t>http://pbs.twimg.com/profile_images/2679250125/c14f324fb349cffe9c9a5b37787d8d3b_normal.jpeg</t>
  </si>
  <si>
    <t>http://pbs.twimg.com/profile_images/874510291652022272/GigVOMi1_normal.jpg</t>
  </si>
  <si>
    <t>https://twitter.com/janneoravisto</t>
  </si>
  <si>
    <t>https://twitter.com/variriitta</t>
  </si>
  <si>
    <t>https://twitter.com/nina58045395</t>
  </si>
  <si>
    <t>https://twitter.com/jussi_t_eronen</t>
  </si>
  <si>
    <t>https://twitter.com/ahonpete</t>
  </si>
  <si>
    <t>https://twitter.com/jennapinaa</t>
  </si>
  <si>
    <t>https://twitter.com/kutrinet</t>
  </si>
  <si>
    <t>https://twitter.com/pirijanne</t>
  </si>
  <si>
    <t>https://twitter.com/arzka_ice</t>
  </si>
  <si>
    <t>https://twitter.com/youtube</t>
  </si>
  <si>
    <t>https://twitter.com/hehu48</t>
  </si>
  <si>
    <t>https://twitter.com/jnoksoko</t>
  </si>
  <si>
    <t>https://twitter.com/thlorg</t>
  </si>
  <si>
    <t>https://twitter.com/ropponetuomas</t>
  </si>
  <si>
    <t>https://twitter.com/anunou</t>
  </si>
  <si>
    <t>https://twitter.com/optiainen</t>
  </si>
  <si>
    <t>https://twitter.com/mika_salminen</t>
  </si>
  <si>
    <t>https://twitter.com/tomimpaan</t>
  </si>
  <si>
    <t>https://twitter.com/eskolavesa</t>
  </si>
  <si>
    <t>https://twitter.com/tampereuni</t>
  </si>
  <si>
    <t>https://twitter.com/blessething</t>
  </si>
  <si>
    <t>https://twitter.com/keronen</t>
  </si>
  <si>
    <t>https://twitter.com/1984_nyt</t>
  </si>
  <si>
    <t>https://twitter.com/mikaelervasti</t>
  </si>
  <si>
    <t>https://twitter.com/villetavio</t>
  </si>
  <si>
    <t>https://twitter.com/sepi33556535</t>
  </si>
  <si>
    <t>https://twitter.com/katrinkristiina</t>
  </si>
  <si>
    <t>https://twitter.com/petripelli</t>
  </si>
  <si>
    <t>https://twitter.com/osmosoininvaara</t>
  </si>
  <si>
    <t>https://twitter.com/nhumalisto</t>
  </si>
  <si>
    <t>https://twitter.com/gravioladotfi</t>
  </si>
  <si>
    <t>https://twitter.com/aluukkainen</t>
  </si>
  <si>
    <t>janneoravisto
Mä koronasta 5G veisaan. - salaliittouskovaisten
virsi. #korona #salaliitto #5G</t>
  </si>
  <si>
    <t>variriitta
@Nina58045395 Korona ja 5G verkot
Kiinasta, olisiko tuo yksi syy?</t>
  </si>
  <si>
    <t>jussi_t_eronen
Lyhyt uutinen, mutta voi olla käänteentekevä.
Gates pistää koko säätiönsä peliin
Covid-19 työhön. https://t.co/24iCOc9nTV</t>
  </si>
  <si>
    <t>ahonpete
Mies, joka lahjoittaa 99.96% varallisuudestaan
hyväntekeväisyyteen, joutuu salaliittoihin
uskovien hörhöjen hyökkäysten kohteeksi.
https://t.co/14ROHL7uxu</t>
  </si>
  <si>
    <t>arzka_ice
Dr Buttar Accuses #Fauci, #Gates
&amp;amp; The Media For Using #COVID-19
To Drive H... https://t.co/1cVgH8FdIM
käyttäjältä @YouTube</t>
  </si>
  <si>
    <t xml:space="preserve">youtube
</t>
  </si>
  <si>
    <t>hehu48
Covid 19 Bill Gates and the UK
Vaccine Network Scandal https://t.co/Cy0IV02Bl2
käyttäen @YouTube</t>
  </si>
  <si>
    <t>jnoksoko
@TomimPAAN @pirijanne @OPTiainen
@anunou @THLorg @mika_salminen
Ei menetä toivoa! Gates Foundation
pistämässä pystyyn massatuotantolinjoja
7:lle potentiaaliselle rokotteelle
https://t.co/AfAwgMWLDQ</t>
  </si>
  <si>
    <t xml:space="preserve">thlorg
</t>
  </si>
  <si>
    <t>ropponetuomas
@TomimPAAN @pirijanne @OPTiainen
@anunou @THLorg @mika_salminen
Ei menetä toivoa! Gates Foundation
pistämässä pystyyn massatuotantolinjoja
7:lle potentiaaliselle rokotteelle
https://t.co/AfAwgMWLDQ</t>
  </si>
  <si>
    <t xml:space="preserve">mika_salminen
</t>
  </si>
  <si>
    <t>eskolavesa
Voimia ja menestystä Per ja kumppanit!
#tampere #korona #tutkimus @TampereUni
Gates rahoittaa lähes miljoonalla
eurolla suomalaista koronatutkimusta
Afrikassa, ei ensimmäinen miljoonapotti
Tampereelle https://t.co/h9L7MQZZw5</t>
  </si>
  <si>
    <t xml:space="preserve">tampereuni
</t>
  </si>
  <si>
    <t>blessething
@1984_Nyt @keronen Mistä lähtien
se että jokin on huono idea tarkoittaa,
että sitä ei voida tehdä? Ihmiset
tekevät typeriä asioita koko ajan.
Gates-korona-salaliittoteoriakin
perustuu siihen, että tyyppi tyhmästi
paljasti suunnitelmansa puhumalla
koronasta viime vuonna ja patentoimalla
sen.</t>
  </si>
  <si>
    <t>katrinkristiina
Nämä "tunarit" ovat pedofiili Epstein-ystävien
Gates, GAVI &amp;amp; WEF Globalistit,
eli vieraan mafian agentteja. SADAT
asuiantuntijat maailmalta valmiina
todistamaan oikeudessa (artikkeli
päivittyy 20 kohdan jälkeen) https://t.co/1olAzwkIWM
https://t.co/Wfhiw00KFK</t>
  </si>
  <si>
    <t>petripelli
@OsmoSoininvaara Olihan tämä huomioitu?
https://t.co/cqdT5h8SXP</t>
  </si>
  <si>
    <t>nhumalisto
Hyvää #vappuaatto'a 2020.!Kyseessä
on vuosi, jolloin kahdeksan rikkaimman
henkilön omaisuus on yhtä suuri
noin neljän miljardin muun ihmisen.
#Korona ei ole ainut ongelma taloudessa
tällä hetkellä, https://t.co/8o7Z7ZKYlC</t>
  </si>
  <si>
    <t>gravioladotfi
@ALuukkainen Hetemäki on saanut
valtaeliitiltä 80 -sivuisen ohjepumaskan.
- Suomen kansan ja yritysten vapautustoimet
on sidottu Bill Gates #ID2020 rokotukseen.
- Ns. #coronavirus :ta ei ole eristetty,
testit mittaavat vain proteiineja,
kuitenkin rokote on jo valmiina.
https://t.co/L3m0N5eOZP</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</si>
  <si>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</si>
  <si>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</si>
  <si>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</si>
  <si>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</si>
  <si>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</si>
  <si>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</si>
  <si>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</si>
  <si>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</si>
  <si>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</si>
  <si>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</si>
  <si>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</si>
  <si>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</si>
  <si>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</si>
  <si>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</si>
  <si>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</si>
  <si>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</si>
  <si>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</si>
  <si>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</si>
  <si>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</si>
  <si>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</si>
  <si>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</si>
  <si>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</si>
  <si>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</si>
  <si>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</si>
  <si>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</si>
  <si>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</si>
  <si>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</si>
  <si>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</si>
  <si>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</si>
  <si>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</si>
  <si>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</si>
  <si>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</si>
  <si>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</si>
  <si>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</si>
  <si>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</si>
  <si>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</si>
  <si>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</si>
  <si>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</si>
  <si>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https://swprs.org/a-swiss-doctor-on-covid-19/</t>
  </si>
  <si>
    <t>https://twitter.com/pirijanne/status/1255545664269881344</t>
  </si>
  <si>
    <t>Entire Graph Count</t>
  </si>
  <si>
    <t>Top URLs in Tweet in G1</t>
  </si>
  <si>
    <t>Top URLs in Tweet in G2</t>
  </si>
  <si>
    <t>G1 Count</t>
  </si>
  <si>
    <t>https://www.youtube.com/watch?v=zb6j7o1pLBw</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</si>
  <si>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</si>
  <si>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</si>
  <si>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</si>
  <si>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</si>
  <si>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</si>
  <si>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</si>
  <si>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</si>
  <si>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</si>
  <si>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</si>
  <si>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</si>
  <si>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</si>
  <si>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</si>
  <si>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</si>
  <si>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</si>
  <si>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</si>
  <si>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</si>
  <si>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</si>
  <si>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</si>
  <si>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https://www.bloomberg.com/tosv2.html?vid=&amp;uuid=e668ae10-8dd2-11ea-a0e2-67b27ebff06d&amp;url=L25ld3MvYXJ0aWNsZXMvMjAyMC0wNC0yNi9iaWxsaW9uYWlyZS1nYXRlcy1zLWZvdW5kYXRpb24tdG8tZm9jdXMtc29sZWx5LW9uLXZpcnVzLWZ0LXNheXM= https://www.forbes.com/sites/brucelee/2020/04/19/bill-gates-is-now-a-target-of-covid-19-coronavirus-conspiracy-theories/#53ef5eca6227 https://www.talouselama.fi/uutiset/te/ca011796-aaa1-40dd-a2d2-5ee16fdd5eae?ref=twitter:1cfb https://www.politico.eu/article/8-billionaires-own-the-same-as-half-the-world-bill-gates-jeff-bezos-mark-zuckerberg/?fbclid=IwAR2PpcIk1WVGqFkmy0NRgkUhRUqdHxilmEsJMAW-JIKEQGq99PUWWWlBrQk https://twitter.com/MikiHoijer/status/1256818466339860485</t>
  </si>
  <si>
    <t>https://areena.yle.fi/1-50499079 https://yle.fi/aihe/artikkeli/2020/04/26/valheenpaljastaja-miksi-salaliittoteoreetikot-liittavat-yhteen-5g-verkon-ja</t>
  </si>
  <si>
    <t>https://www.youtube.com/watch?v=BALyHLVYGuY&amp;feature=youtu.be https://www.youtube.com/watch?v=rnbf9wccdxE&amp;feature=youtu.be</t>
  </si>
  <si>
    <t>Top Domains in Tweet in Entire Graph</t>
  </si>
  <si>
    <t>swprs.org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</si>
  <si>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</si>
  <si>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</si>
  <si>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</si>
  <si>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</si>
  <si>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</si>
  <si>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</si>
  <si>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</si>
  <si>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</si>
  <si>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</si>
  <si>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</si>
  <si>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</si>
  <si>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forbes.com talouselama.fi politico.eu twitter.com</t>
  </si>
  <si>
    <t>Top Hashtags in Tweet in Entire Graph</t>
  </si>
  <si>
    <t>huuhaa</t>
  </si>
  <si>
    <t>id2020</t>
  </si>
  <si>
    <t>coronavirus</t>
  </si>
  <si>
    <t>vappuaatto</t>
  </si>
  <si>
    <t>covid19</t>
  </si>
  <si>
    <t>agenda2030</t>
  </si>
  <si>
    <t>event201</t>
  </si>
  <si>
    <t>valeuutiset</t>
  </si>
  <si>
    <t>Top Hashtags in Tweet in G1</t>
  </si>
  <si>
    <t>disinformaatio</t>
  </si>
  <si>
    <t>Top Hashtags in Tweet in G2</t>
  </si>
  <si>
    <t>Top Hashtags in Tweet in G3</t>
  </si>
  <si>
    <t>kyberturvallisuus</t>
  </si>
  <si>
    <t>kybersää</t>
  </si>
  <si>
    <t>Top Hashtags in Tweet in G4</t>
  </si>
  <si>
    <t>Top Hashtags in Tweet in G5</t>
  </si>
  <si>
    <t>salaliitto</t>
  </si>
  <si>
    <t>twitter</t>
  </si>
  <si>
    <t>venäjä</t>
  </si>
  <si>
    <t>Top Hashtags in Tweet in G6</t>
  </si>
  <si>
    <t>koronakriisi</t>
  </si>
  <si>
    <t>Top Hashtags in Tweet in G7</t>
  </si>
  <si>
    <t>Top Hashtags in Tweet in G8</t>
  </si>
  <si>
    <t>Top Hashtags in Tweet in G9</t>
  </si>
  <si>
    <t>Top Hashtags in Tweet in G10</t>
  </si>
  <si>
    <t>Top Hashtags in Tweet</t>
  </si>
  <si>
    <t>korona 5g huuhaa kyberturvallisuus kybersää</t>
  </si>
  <si>
    <t>korona 5g salaliitto twitter venäjä vappuaatto</t>
  </si>
  <si>
    <t>Top Words in Tweet in Entire Graph</t>
  </si>
  <si>
    <t>Words in Sentiment List#1: Positive</t>
  </si>
  <si>
    <t>Words in Sentiment List#2: Negative</t>
  </si>
  <si>
    <t>Words in Sentiment List#3: Angry/Violent</t>
  </si>
  <si>
    <t>Non-categorized Words</t>
  </si>
  <si>
    <t>Total Words</t>
  </si>
  <si>
    <t>ja</t>
  </si>
  <si>
    <t>#korona</t>
  </si>
  <si>
    <t>kysymyksiin</t>
  </si>
  <si>
    <t>kansanedustaja</t>
  </si>
  <si>
    <t>Top Words in Tweet in G1</t>
  </si>
  <si>
    <t>mutta</t>
  </si>
  <si>
    <t>uskonto</t>
  </si>
  <si>
    <t>etenee</t>
  </si>
  <si>
    <t>suomessakin</t>
  </si>
  <si>
    <t>samoin</t>
  </si>
  <si>
    <t>Top Words in Tweet in G2</t>
  </si>
  <si>
    <t>gates</t>
  </si>
  <si>
    <t>ovat</t>
  </si>
  <si>
    <t>wef</t>
  </si>
  <si>
    <t>sadat</t>
  </si>
  <si>
    <t>päivittyy</t>
  </si>
  <si>
    <t>20</t>
  </si>
  <si>
    <t>kohdan</t>
  </si>
  <si>
    <t>jälkeen</t>
  </si>
  <si>
    <t>Top Words in Tweet in G3</t>
  </si>
  <si>
    <t>#5g</t>
  </si>
  <si>
    <t>faktoilla</t>
  </si>
  <si>
    <t>tutkimustiedoilla</t>
  </si>
  <si>
    <t>voidaan</t>
  </si>
  <si>
    <t>kumota</t>
  </si>
  <si>
    <t>vääriä</t>
  </si>
  <si>
    <t>käsityksiä</t>
  </si>
  <si>
    <t>salaliittoteoriat</t>
  </si>
  <si>
    <t>verkkojen</t>
  </si>
  <si>
    <t>Top Words in Tweet in G4</t>
  </si>
  <si>
    <t>Top Words in Tweet in G5</t>
  </si>
  <si>
    <t>covid</t>
  </si>
  <si>
    <t>19</t>
  </si>
  <si>
    <t>ensimmäinen</t>
  </si>
  <si>
    <t>Top Words in Tweet in G6</t>
  </si>
  <si>
    <t>leviää</t>
  </si>
  <si>
    <t>salaliittoteorian</t>
  </si>
  <si>
    <t>miten</t>
  </si>
  <si>
    <t>tukee</t>
  </si>
  <si>
    <t>journalismia</t>
  </si>
  <si>
    <t>kun</t>
  </si>
  <si>
    <t>Top Words in Tweet in G7</t>
  </si>
  <si>
    <t>Top Words in Tweet in G8</t>
  </si>
  <si>
    <t>Top Words in Tweet in G9</t>
  </si>
  <si>
    <t>että</t>
  </si>
  <si>
    <t>Top Words in Tweet in G10</t>
  </si>
  <si>
    <t>Top Words in Tweet</t>
  </si>
  <si>
    <t>#5g faktoilla ja tutkimustiedoilla voidaan kumota vääriä käsityksiä salaliittoteoriat verkkojen</t>
  </si>
  <si>
    <t>5g #korona #5g covid 19 ja ensimmäinen</t>
  </si>
  <si>
    <t>5g ja korona kuka keksi ensimmäisenä yhdistää wuhanin siirtymän koronaviruksen</t>
  </si>
  <si>
    <t>19 youtube covid bill gates uk vaccine network scandal käyttäen</t>
  </si>
  <si>
    <t>wsj korona sotki applen suunnitelmat 5g iphonejen tuotanto viivästyy</t>
  </si>
  <si>
    <t>Top Word Pairs in Tweet in Entire Graph</t>
  </si>
  <si>
    <t>5g,uskonto</t>
  </si>
  <si>
    <t>uskonto,etenee</t>
  </si>
  <si>
    <t>etenee,suomessakin</t>
  </si>
  <si>
    <t>suomessakin,samoin</t>
  </si>
  <si>
    <t>samoin,bill</t>
  </si>
  <si>
    <t>bill,gatesin</t>
  </si>
  <si>
    <t>gatesin,demonisointi</t>
  </si>
  <si>
    <t>demonisointi,mutta</t>
  </si>
  <si>
    <t>mutta,mitä</t>
  </si>
  <si>
    <t>mitä,arvelette</t>
  </si>
  <si>
    <t>Top Word Pairs in Tweet in G1</t>
  </si>
  <si>
    <t>Top Word Pairs in Tweet in G2</t>
  </si>
  <si>
    <t>päivittyy,20</t>
  </si>
  <si>
    <t>20,kohdan</t>
  </si>
  <si>
    <t>pirijanne,optiainen</t>
  </si>
  <si>
    <t>optiainen,anunou</t>
  </si>
  <si>
    <t>anunou,thlorg</t>
  </si>
  <si>
    <t>thlorg,mika_salminen</t>
  </si>
  <si>
    <t>Top Word Pairs in Tweet in G3</t>
  </si>
  <si>
    <t>faktoilla,ja</t>
  </si>
  <si>
    <t>ja,tutkimustiedoilla</t>
  </si>
  <si>
    <t>tutkimustiedoilla,voidaan</t>
  </si>
  <si>
    <t>voidaan,kumota</t>
  </si>
  <si>
    <t>kumota,vääriä</t>
  </si>
  <si>
    <t>vääriä,käsityksiä</t>
  </si>
  <si>
    <t>käsityksiä,salaliittoteoriat</t>
  </si>
  <si>
    <t>salaliittoteoriat,#5g</t>
  </si>
  <si>
    <t>#5g,verkkojen</t>
  </si>
  <si>
    <t>verkkojen,yhteydestä</t>
  </si>
  <si>
    <t>Top Word Pairs in Tweet in G4</t>
  </si>
  <si>
    <t>Top Word Pairs in Tweet in G5</t>
  </si>
  <si>
    <t>covid,19</t>
  </si>
  <si>
    <t>Top Word Pairs in Tweet in G6</t>
  </si>
  <si>
    <t>miten,lvmfi</t>
  </si>
  <si>
    <t>lvmfi,tukee</t>
  </si>
  <si>
    <t>tukee,journalismia</t>
  </si>
  <si>
    <t>journalismia,kun</t>
  </si>
  <si>
    <t>kun,korona</t>
  </si>
  <si>
    <t>korona,moukaroi</t>
  </si>
  <si>
    <t>moukaroi,sekä</t>
  </si>
  <si>
    <t>sekä,salaliittoteoriat</t>
  </si>
  <si>
    <t>salaliittoteoriat,ja</t>
  </si>
  <si>
    <t>ja,disinformaatio</t>
  </si>
  <si>
    <t>Top Word Pairs in Tweet in G7</t>
  </si>
  <si>
    <t>Top Word Pairs in Tweet in G8</t>
  </si>
  <si>
    <t>Top Word Pairs in Tweet in G9</t>
  </si>
  <si>
    <t>Top Word Pairs in Tweet in G10</t>
  </si>
  <si>
    <t>Top Word Pairs in Tweet</t>
  </si>
  <si>
    <t>5g,uskonto  uskonto,etenee  etenee,suomessakin  suomessakin,samoin  samoin,bill  bill,gatesin  gatesin,demonisointi  demonisointi,mutta  mutta,mitä  mitä,arvelette</t>
  </si>
  <si>
    <t>faktoilla,ja  ja,tutkimustiedoilla  tutkimustiedoilla,voidaan  voidaan,kumota  kumota,vääriä  vääriä,käsityksiä  käsityksiä,salaliittoteoriat  salaliittoteoriat,#5g  #5g,verkkojen  verkkojen,yhteydestä</t>
  </si>
  <si>
    <t>miten,lvmfi  lvmfi,tukee  tukee,journalismia  journalismia,kun  kun,korona  korona,moukaroi  moukaroi,sekä  sekä,salaliittoteoriat  salaliittoteoriat,ja  ja,disinformaatio</t>
  </si>
  <si>
    <t>kuka,keksi  keksi,ensimmäisenä  ensimmäisenä,yhdistää  yhdistää,wuhanin  wuhanin,5g  5g,siirtymän  siirtymän,ja  ja,koronaviruksen  koronaviruksen,aivan  aivan,ensimmäinen</t>
  </si>
  <si>
    <t>covid,19  19,bill  bill,gates  gates,uk  uk,vaccine  vaccine,network  network,scandal  scandal,käyttäen  käyttäen,youtube</t>
  </si>
  <si>
    <t>wsj,korona  korona,sotki  sotki,applen  applen,suunnitelmat  suunnitelmat,5g  5g,iphonejen  iphonejen,tuotanto  tuotanto,viivästyy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</si>
  <si>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</si>
  <si>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</si>
  <si>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</si>
  <si>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</si>
  <si>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</si>
  <si>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</si>
  <si>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</si>
  <si>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</si>
  <si>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</si>
  <si>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</si>
  <si>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</si>
  <si>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</si>
  <si>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</si>
  <si>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</si>
  <si>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</si>
  <si>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</si>
  <si>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</si>
  <si>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</si>
  <si>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</si>
  <si>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</si>
  <si>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</si>
  <si>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</si>
  <si>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</si>
  <si>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</si>
  <si>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</si>
  <si>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</si>
  <si>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</si>
  <si>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</si>
  <si>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</si>
  <si>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</si>
  <si>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</si>
  <si>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</si>
  <si>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</si>
  <si>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</si>
  <si>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</si>
  <si>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</si>
  <si>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atamansikka muksunen sarasvuojari anttiparnanen valtasaari suonpaa dimmu141 tuomasmuraja joelrouvinen prissek</t>
  </si>
  <si>
    <t>katrinkristiina pirijanne kutrinet thlorg tomimpaan anunou mika_salminen jennapinaa optiainen ropponetuomas</t>
  </si>
  <si>
    <t>koippari61 extechop esa_kaonpaa jpjuutinen certfi traficomfinland tkomitea marjoup rajo_hanna</t>
  </si>
  <si>
    <t>yleuutiset anttivesala maridisesti haollila riikka_raisanen anterojarvi joukojokinen</t>
  </si>
  <si>
    <t>jyzg jussi_t_eronen janneoravisto helinperttu ahonpete nhumalisto ripatti_ht</t>
  </si>
  <si>
    <t>valtioneuvosto liandersson helihannula1 tk93975093</t>
  </si>
  <si>
    <t>kimmomatikainen molkko tjylha</t>
  </si>
  <si>
    <t>villetavio mikaelervasti sepi33556535</t>
  </si>
  <si>
    <t>1984_nyt keronen blessething</t>
  </si>
  <si>
    <t>petricederlof pekoulj7 tlyhty</t>
  </si>
  <si>
    <t>youtube arzka_ice hehu48</t>
  </si>
  <si>
    <t>iltasanomat energiatutka pasikall</t>
  </si>
  <si>
    <t>gravioladotfi aluukkainen</t>
  </si>
  <si>
    <t>osmosoininvaara petripelli</t>
  </si>
  <si>
    <t>tampereuni eskolavesa</t>
  </si>
  <si>
    <t>veitera hannelevestola</t>
  </si>
  <si>
    <t>kimvaisanen akikivirinta</t>
  </si>
  <si>
    <t>vehkoo katjamlaine</t>
  </si>
  <si>
    <t>nina58045395 variriitta</t>
  </si>
  <si>
    <t>Top URLs in Tweet by Count</t>
  </si>
  <si>
    <t>https://yle.fi/aihe/artikkeli/2020/04/26/valheenpaljastaja-miksi-salaliittoteoreetikot-liittavat-yhteen-5g-verkon-ja https://areena.yle.fi/1-50499079</t>
  </si>
  <si>
    <t>https://swprs.org/a-swiss-doctor-on-covid-19/ https://twitter.com/pirijanne/status/1255545664269881344 https://www.youtube.com/watch?v=zb6j7o1pLBw</t>
  </si>
  <si>
    <t>Top URLs in Tweet by Salience</t>
  </si>
  <si>
    <t>https://twitter.com/pirijanne/status/1255545664269881344 https://www.youtube.com/watch?v=zb6j7o1pLBw https://swprs.org/a-swiss-doctor-on-covid-19/</t>
  </si>
  <si>
    <t>Top Domains in Tweet by Count</t>
  </si>
  <si>
    <t>twitter.com seura.fi</t>
  </si>
  <si>
    <t>swprs.org twitter.com youtube.com</t>
  </si>
  <si>
    <t>Top Domains in Tweet by Salience</t>
  </si>
  <si>
    <t>seura.fi twitter.com</t>
  </si>
  <si>
    <t>twitter.com youtube.com swprs.org</t>
  </si>
  <si>
    <t>Top Hashtags in Tweet by Count</t>
  </si>
  <si>
    <t>korona 5g huuhaa</t>
  </si>
  <si>
    <t>Top Hashtags in Tweet by Salience</t>
  </si>
  <si>
    <t>huuhaa 5g korona</t>
  </si>
  <si>
    <t>huuhaa korona 5g</t>
  </si>
  <si>
    <t>Top Words in Tweet by Count</t>
  </si>
  <si>
    <t>mä koronasta 5g veisaan salaliittouskovaisten virsi #korona #salaliitto #5g</t>
  </si>
  <si>
    <t>nina58045395 korona ja 5g verkot kiinasta olisiko tuo yksi syy</t>
  </si>
  <si>
    <t>lyhyt uutinen mutta voi olla käänteentekevä gates pistää koko säätiönsä</t>
  </si>
  <si>
    <t>mies joka lahjoittaa 99 96 varallisuudestaan hyväntekeväisyyteen joutuu salaliittoihin uskovien</t>
  </si>
  <si>
    <t>selvää että #korona ja #5g eivät ole yhteydessä toisiinsa salaliittoteorioista</t>
  </si>
  <si>
    <t>kuka keksi ensimmäisenä yhdistää wuhanin #5g siirtymän ja #korona'viruksen ensimmäinen</t>
  </si>
  <si>
    <t>ja kimvaisanen ydinvoima 5g tai mikä tahansa radioliikenne korona kapitalismi</t>
  </si>
  <si>
    <t>faktoilla ja tutkimustiedoilla voidaan kumota vääriä käsityksiä salaliittoteoriat #5g verkkojen</t>
  </si>
  <si>
    <t>5g pekoulj7 vastustajia ollut jo monta vuotta ja terveyshuolet päällimmäisinä</t>
  </si>
  <si>
    <t>kuka keksi ensimmäisenä yhdistää wuhanin 5g siirtymän ja koronaviruksen aivan</t>
  </si>
  <si>
    <t>5g uskonto etenee suomessakin samoin bill gatesin demonisointi mutta mitä</t>
  </si>
  <si>
    <t>dr buttar accuses #fauci #gates media using #covid 19 drive</t>
  </si>
  <si>
    <t>covid 19 bill gates uk vaccine network scandal käyttäen youtube</t>
  </si>
  <si>
    <t>tomimpaan pirijanne optiainen anunou thlorg mika_salminen ei menetä toivoa gates</t>
  </si>
  <si>
    <t>kun siinä miksi ryhmän mikaniikko nyt olet paikalla kerropa täällä</t>
  </si>
  <si>
    <t>kansanedustaja joka ei ole maaliskuun puolivälin jälkeen kiireidensä takia vastannut</t>
  </si>
  <si>
    <t>mikaniikko nyt kun siinä miksi ei ryhmän kansanedustaja kysymyksiin #korona</t>
  </si>
  <si>
    <t>mikaniikko kun siinä miksi ryhmän 5g uskonto etenee suomessakin samoin</t>
  </si>
  <si>
    <t>ja voimia menestystä per kumppanit #tampere #korona #tutkimus tampereuni gates</t>
  </si>
  <si>
    <t>että 1984_nyt keronen mistä lähtien se jokin huono idea tarkoittaa</t>
  </si>
  <si>
    <t>että ja sepi33556535 villetavio odotetaan nyt kiltisti rätit naamalla kotona</t>
  </si>
  <si>
    <t>miten lvmfi tukee journalismia kun korona moukaroi sekä salaliittoteoriat ja</t>
  </si>
  <si>
    <t>ovat gates wef sadat päivittyy 20 kohdan jälkeen nämä tunarit</t>
  </si>
  <si>
    <t>#5g kansanedustaja joka ei ole maaliskuun puolivälin jälkeen kiireidensä takia</t>
  </si>
  <si>
    <t>osmosoininvaara olihan tämä huomioitu</t>
  </si>
  <si>
    <t>kimmomatikainen tjylha juu vihreänä vilkkuu 1q ei ongelma eikä korona</t>
  </si>
  <si>
    <t>helihannula1 liandersson valtioneuvosto ja 5g tornitko aiheutti korona viiruksen vai</t>
  </si>
  <si>
    <t>hyvää #vappuaatto'a 2020 kyseessä vuosi jolloin kahdeksan rikkaimman henkilön omaisuus</t>
  </si>
  <si>
    <t>tänään armoton väittely high end persun kanssa 5g verkoilla ohjataan</t>
  </si>
  <si>
    <t>miksi mikaniikko täällä ja 5g mutta kysymyksiin kun siinä ryhmän</t>
  </si>
  <si>
    <t>oi dimmu141 kohta mullakin korona otin 5g liittymän</t>
  </si>
  <si>
    <t>mikä 5g covid 19 lockdown rokotusten climate change äärifeminismin seksuaalitasa</t>
  </si>
  <si>
    <t>voin vahvistaa tämän #5g kriitikon havainnot asuin otaniemen teekkarikylässä 80</t>
  </si>
  <si>
    <t>aluukkainen hetemäki saanut valtaeliitiltä 80 sivuisen ohjepumaskan suomen kansan ja</t>
  </si>
  <si>
    <t>Top Words in Tweet by Salience</t>
  </si>
  <si>
    <t>griminal covid 19 bill gates uk vaccine network scandal käyttäen</t>
  </si>
  <si>
    <t>kun siinä miksi ryhmän olet paikalla kerropa täällä 1 perustit</t>
  </si>
  <si>
    <t>kun siinä miksi ryhmän 5g uskonto etenee suomessakin samoin bill</t>
  </si>
  <si>
    <t>nämä tunarit pedofiili epstein ystävien gavi globalistit eli vieraan mafian</t>
  </si>
  <si>
    <t>ja kun siinä ryhmän miksi kyllä sä jaksat levittää valheita</t>
  </si>
  <si>
    <t>Top Word Pairs in Tweet by Count</t>
  </si>
  <si>
    <t>mä,koronasta  koronasta,5g  5g,veisaan  veisaan,salaliittouskovaisten  salaliittouskovaisten,virsi  virsi,#korona  #korona,#salaliitto  #salaliitto,#5g</t>
  </si>
  <si>
    <t>nina58045395,korona  korona,ja  ja,5g  5g,verkot  verkot,kiinasta  kiinasta,olisiko  olisiko,tuo  tuo,yksi  yksi,syy</t>
  </si>
  <si>
    <t>lyhyt,uutinen  uutinen,mutta  mutta,voi  voi,olla  olla,käänteentekevä  käänteentekevä,gates  gates,pistää  pistää,koko  koko,säätiönsä  säätiönsä,peliin</t>
  </si>
  <si>
    <t>mies,joka  joka,lahjoittaa  lahjoittaa,99  99,96  96,varallisuudestaan  varallisuudestaan,hyväntekeväisyyteen  hyväntekeväisyyteen,joutuu  joutuu,salaliittoihin  salaliittoihin,uskovien  uskovien,hörhöjen</t>
  </si>
  <si>
    <t>selvää,että  että,#korona  #korona,ja  ja,#5g  #5g,eivät  eivät,ole  ole,yhteydessä  yhteydessä,toisiinsa  toisiinsa,salaliittoteorioista  salaliittoteorioista,ei</t>
  </si>
  <si>
    <t>kuka,keksi  keksi,ensimmäisenä  ensimmäisenä,yhdistää  yhdistää,wuhanin  wuhanin,#5g  #5g,siirtymän  siirtymän,ja  ja,#korona'viruksen  #korona'viruksen,ensimmäinen  ensimmäinen,aiheesta</t>
  </si>
  <si>
    <t>kimvaisanen,ydinvoima  ydinvoima,5g  5g,tai  tai,mikä  mikä,tahansa  tahansa,radioliikenne  radioliikenne,korona  korona,ja  ja,kapitalismi  kapitalismi,siinä</t>
  </si>
  <si>
    <t>pekoulj7,5g  5g,vastustajia  vastustajia,ollut  ollut,jo  jo,monta  monta,vuotta  vuotta,ja  ja,terveyshuolet  terveyshuolet,päällimmäisinä  päällimmäisinä,selvää</t>
  </si>
  <si>
    <t>veitera,tämä  tämä,perälä  perälä,näköjään  näköjään,kovin  kovin,suosittu  suosittu,ja  ja,vakuuttunut  vakuuttunut,siitä  siitä,että  että,5g</t>
  </si>
  <si>
    <t>voin,vahvistaa  vahvistaa,tämän  tämän,#5g  #5g,kriitikon  kriitikon,havainnot  havainnot,asuin  asuin,otaniemen  otaniemen,teekkarikylässä  teekkarikylässä,80  80,luvun</t>
  </si>
  <si>
    <t>dr,buttar  buttar,accuses  accuses,#fauci  #fauci,#gates  #gates,media  media,using  using,#covid  #covid,19  19,drive  drive,h</t>
  </si>
  <si>
    <t>covid,19  19,bill  bill,gates  gates,uk  uk,vaccine  vaccine,network  network,scandal  scandal,käyttäen  käyttäen,youtube  youtube,griminal</t>
  </si>
  <si>
    <t>tomimpaan,pirijanne  pirijanne,optiainen  optiainen,anunou  anunou,thlorg  thlorg,mika_salminen  mika_salminen,ei  ei,menetä  menetä,toivoa  toivoa,gates  gates,foundation</t>
  </si>
  <si>
    <t>mikaniikko,nyt  nyt,kun  kun,olet  olet,siinä  siinä,paikalla  paikalla,kerropa  kerropa,täällä  täällä,1  1,miksi  miksi,perustit</t>
  </si>
  <si>
    <t>kansanedustaja,joka  joka,ei  ei,ole  ole,maaliskuun  maaliskuun,puolivälin  puolivälin,jälkeen  jälkeen,kiireidensä  kiireidensä,takia  takia,vastannut  vastannut,vaikeisiin</t>
  </si>
  <si>
    <t>voimia,ja  ja,menestystä  menestystä,per  per,ja  ja,kumppanit  kumppanit,#tampere  #tampere,#korona  #korona,#tutkimus  #tutkimus,tampereuni  tampereuni,gates</t>
  </si>
  <si>
    <t>1984_nyt,keronen  keronen,mistä  mistä,lähtien  lähtien,se  se,että  että,jokin  jokin,huono  huono,idea  idea,tarkoittaa  tarkoittaa,että</t>
  </si>
  <si>
    <t>sepi33556535,villetavio  villetavio,odotetaan  odotetaan,nyt  nyt,kiltisti  kiltisti,rätit  rätit,naamalla  naamalla,kotona  kotona,että  että,bill  bill,gates</t>
  </si>
  <si>
    <t>päivittyy,20  20,kohdan  nämä,tunarit  tunarit,ovat  ovat,pedofiili  pedofiili,epstein  epstein,ystävien  ystävien,gates  gates,gavi  gavi,wef</t>
  </si>
  <si>
    <t>osmosoininvaara,olihan  olihan,tämä  tämä,huomioitu</t>
  </si>
  <si>
    <t>kimmomatikainen,tjylha  tjylha,juu  juu,vihreänä  vihreänä,vilkkuu  vilkkuu,1q  1q,ei  ei,ongelma  ongelma,eikä  eikä,korona  korona,ongelmat</t>
  </si>
  <si>
    <t>helihannula1,liandersson  liandersson,valtioneuvosto  valtioneuvosto,ja  ja,5g  5g,tornitko  tornitko,aiheutti  aiheutti,korona  korona,viiruksen  viiruksen,vai  vai,oliko</t>
  </si>
  <si>
    <t>hyvää,#vappuaatto'a  #vappuaatto'a,2020  2020,kyseessä  kyseessä,vuosi  vuosi,jolloin  jolloin,kahdeksan  kahdeksan,rikkaimman  rikkaimman,henkilön  henkilön,omaisuus  omaisuus,yhtä</t>
  </si>
  <si>
    <t>tänään,armoton  armoton,väittely  väittely,high  high,end  end,persun  persun,kanssa  kanssa,5g  5g,verkoilla  verkoilla,ohjataan  ohjataan,usa</t>
  </si>
  <si>
    <t>mikaniikko,kyllä  kyllä,sä  sä,täällä  täällä,jaksat  jaksat,levittää  levittää,valheita  valheita,ja  ja,salaliittohuuhaata  salaliittohuuhaata,5g  5g,stä</t>
  </si>
  <si>
    <t>dimmu141,kohta  kohta,mullakin  mullakin,korona  korona,otin  otin,5g  5g,liittymän  liittymän,oi  oi,oi</t>
  </si>
  <si>
    <t>mikä,5g  5g,covid  covid,19  19,lockdown  lockdown,rokotusten  rokotusten,climate  climate,change  change,äärifeminismin  äärifeminismin,seksuaalitasa  seksuaalitasa,arvon</t>
  </si>
  <si>
    <t>aluukkainen,hetemäki  hetemäki,saanut  saanut,valtaeliitiltä  valtaeliitiltä,80  80,sivuisen  sivuisen,ohjepumaskan  ohjepumaskan,suomen  suomen,kansan  kansan,ja  ja,yritysten</t>
  </si>
  <si>
    <t>Top Word Pairs in Tweet by Salience</t>
  </si>
  <si>
    <t>youtube,griminal  covid,19  19,bill  bill,gates  gates,uk  uk,vaccine  vaccine,network  network,scandal  scandal,käyttäen  käyttäen,youtube</t>
  </si>
  <si>
    <t>nämä,tunarit  tunarit,ovat  ovat,pedofiili  pedofiili,epstein  epstein,ystävien  ystävien,gates  gates,gavi  gavi,wef  wef,globalistit  globalistit,eli</t>
  </si>
  <si>
    <t>Word</t>
  </si>
  <si>
    <t>ei</t>
  </si>
  <si>
    <t>bill</t>
  </si>
  <si>
    <t>nyt</t>
  </si>
  <si>
    <t>gatesin</t>
  </si>
  <si>
    <t>mitä</t>
  </si>
  <si>
    <t>meille</t>
  </si>
  <si>
    <t>demonisointi</t>
  </si>
  <si>
    <t>arvelette</t>
  </si>
  <si>
    <t>vastasiko</t>
  </si>
  <si>
    <t>koskaan</t>
  </si>
  <si>
    <t>oudosta</t>
  </si>
  <si>
    <t>#disinformaatio</t>
  </si>
  <si>
    <t>facebook</t>
  </si>
  <si>
    <t>ryhmästään</t>
  </si>
  <si>
    <t>miksi</t>
  </si>
  <si>
    <t>siinä</t>
  </si>
  <si>
    <t>ole</t>
  </si>
  <si>
    <t>ryhmän</t>
  </si>
  <si>
    <t>joka</t>
  </si>
  <si>
    <t>maaliskuun</t>
  </si>
  <si>
    <t>puolivälin</t>
  </si>
  <si>
    <t>kiireidensä</t>
  </si>
  <si>
    <t>takia</t>
  </si>
  <si>
    <t>vastannut</t>
  </si>
  <si>
    <t>vaikeisiin</t>
  </si>
  <si>
    <t>#huuhaa</t>
  </si>
  <si>
    <t>huhulevitystä</t>
  </si>
  <si>
    <t>koskeviin</t>
  </si>
  <si>
    <t>heräsi</t>
  </si>
  <si>
    <t>mediakriitikkona</t>
  </si>
  <si>
    <t>twitterissä</t>
  </si>
  <si>
    <t>eivät</t>
  </si>
  <si>
    <t>voi</t>
  </si>
  <si>
    <t>mistä</t>
  </si>
  <si>
    <t>mikä</t>
  </si>
  <si>
    <t>yhteydestä</t>
  </si>
  <si>
    <t>#korona'virukseen</t>
  </si>
  <si>
    <t>lisääntyneet</t>
  </si>
  <si>
    <t>radioaallot</t>
  </si>
  <si>
    <t>tartuttaa</t>
  </si>
  <si>
    <t>virusta</t>
  </si>
  <si>
    <t>uskomukset</t>
  </si>
  <si>
    <t>siis</t>
  </si>
  <si>
    <t>kumpuavat</t>
  </si>
  <si>
    <t>#kyberturvallisuus</t>
  </si>
  <si>
    <t>#kybersää</t>
  </si>
  <si>
    <t>täällä</t>
  </si>
  <si>
    <t>olet</t>
  </si>
  <si>
    <t>paikalla</t>
  </si>
  <si>
    <t>kerropa</t>
  </si>
  <si>
    <t>1</t>
  </si>
  <si>
    <t>perustit</t>
  </si>
  <si>
    <t>#korona'ryhmän</t>
  </si>
  <si>
    <t>jossa</t>
  </si>
  <si>
    <t>huuhaaväitteitä</t>
  </si>
  <si>
    <t>moderoida</t>
  </si>
  <si>
    <t>2</t>
  </si>
  <si>
    <t>lähdit</t>
  </si>
  <si>
    <t>ylläpitäjistä</t>
  </si>
  <si>
    <t>vaivihkaa</t>
  </si>
  <si>
    <t>pois</t>
  </si>
  <si>
    <t>sisältöä</t>
  </si>
  <si>
    <t>alettiin</t>
  </si>
  <si>
    <t>julkisuudessa</t>
  </si>
  <si>
    <t>ihmetellä</t>
  </si>
  <si>
    <t>3</t>
  </si>
  <si>
    <t>5g'ssä</t>
  </si>
  <si>
    <t>sinua</t>
  </si>
  <si>
    <t>arveluttaa</t>
  </si>
  <si>
    <t>oli</t>
  </si>
  <si>
    <t>sekä</t>
  </si>
  <si>
    <t>jo</t>
  </si>
  <si>
    <t>kuin</t>
  </si>
  <si>
    <t>moukaroi</t>
  </si>
  <si>
    <t>leviäminen</t>
  </si>
  <si>
    <t>erityisesti</t>
  </si>
  <si>
    <t>suomelle</t>
  </si>
  <si>
    <t>haitallista</t>
  </si>
  <si>
    <t>kertoo</t>
  </si>
  <si>
    <t>ministeri</t>
  </si>
  <si>
    <t>#journalismi</t>
  </si>
  <si>
    <t>kuuntele</t>
  </si>
  <si>
    <t>politiikkaradio</t>
  </si>
  <si>
    <t>80</t>
  </si>
  <si>
    <t>tämän</t>
  </si>
  <si>
    <t>voin</t>
  </si>
  <si>
    <t>vahvistaa</t>
  </si>
  <si>
    <t>kriitikon</t>
  </si>
  <si>
    <t>havainnot</t>
  </si>
  <si>
    <t>asuin</t>
  </si>
  <si>
    <t>otaniemen</t>
  </si>
  <si>
    <t>teekkarikylässä</t>
  </si>
  <si>
    <t>luvun</t>
  </si>
  <si>
    <t>lopussa</t>
  </si>
  <si>
    <t>muistan</t>
  </si>
  <si>
    <t>silloin</t>
  </si>
  <si>
    <t>monena</t>
  </si>
  <si>
    <t>viikonloppuaamuna</t>
  </si>
  <si>
    <t>olo</t>
  </si>
  <si>
    <t>kultakalalla</t>
  </si>
  <si>
    <t>akvaariossa</t>
  </si>
  <si>
    <t>ilman</t>
  </si>
  <si>
    <t>vettä</t>
  </si>
  <si>
    <t>n</t>
  </si>
  <si>
    <t>sitä</t>
  </si>
  <si>
    <t>tai</t>
  </si>
  <si>
    <t>kanssa</t>
  </si>
  <si>
    <t>yhtä</t>
  </si>
  <si>
    <t>tämä</t>
  </si>
  <si>
    <t>kuka</t>
  </si>
  <si>
    <t>keksi</t>
  </si>
  <si>
    <t>ensimmäisenä</t>
  </si>
  <si>
    <t>yhdistää</t>
  </si>
  <si>
    <t>wuhanin</t>
  </si>
  <si>
    <t>siirtymän</t>
  </si>
  <si>
    <t>aiheesta</t>
  </si>
  <si>
    <t>havaittu</t>
  </si>
  <si>
    <t>maininta</t>
  </si>
  <si>
    <t>löydetty</t>
  </si>
  <si>
    <t>päivää</t>
  </si>
  <si>
    <t>ennen</t>
  </si>
  <si>
    <t>tviitin</t>
  </si>
  <si>
    <t>yhteyteen</t>
  </si>
  <si>
    <t>jaettu</t>
  </si>
  <si>
    <t>linkki</t>
  </si>
  <si>
    <t>tunnetun</t>
  </si>
  <si>
    <t>wsj</t>
  </si>
  <si>
    <t>sotki</t>
  </si>
  <si>
    <t>applen</t>
  </si>
  <si>
    <t>suunnitelmat</t>
  </si>
  <si>
    <t>iphonejen</t>
  </si>
  <si>
    <t>tuotanto</t>
  </si>
  <si>
    <t>viivästyy</t>
  </si>
  <si>
    <t>valmiina</t>
  </si>
  <si>
    <t>eri</t>
  </si>
  <si>
    <t>mieltä</t>
  </si>
  <si>
    <t>varmasti</t>
  </si>
  <si>
    <t>asioita</t>
  </si>
  <si>
    <t>tehdä</t>
  </si>
  <si>
    <t>tuo</t>
  </si>
  <si>
    <t>oi</t>
  </si>
  <si>
    <t>joista</t>
  </si>
  <si>
    <t>ongelma</t>
  </si>
  <si>
    <t>eikä</t>
  </si>
  <si>
    <t>olla</t>
  </si>
  <si>
    <t>puhumalla</t>
  </si>
  <si>
    <t>koko</t>
  </si>
  <si>
    <t>koronasta</t>
  </si>
  <si>
    <t>menetä</t>
  </si>
  <si>
    <t>toivoa</t>
  </si>
  <si>
    <t>foundation</t>
  </si>
  <si>
    <t>pistämässä</t>
  </si>
  <si>
    <t>pystyyn</t>
  </si>
  <si>
    <t>massatuotantolinjoja</t>
  </si>
  <si>
    <t>7</t>
  </si>
  <si>
    <t>lle</t>
  </si>
  <si>
    <t>potentiaaliselle</t>
  </si>
  <si>
    <t>rokotteelle</t>
  </si>
  <si>
    <t>koronaviruksen</t>
  </si>
  <si>
    <t>aivan</t>
  </si>
  <si>
    <t>twitteristä</t>
  </si>
  <si>
    <t>sivuston</t>
  </si>
  <si>
    <t>julkaisua</t>
  </si>
  <si>
    <t>venäjän</t>
  </si>
  <si>
    <t>propagandamyllynä</t>
  </si>
  <si>
    <t>russia</t>
  </si>
  <si>
    <t>todayn</t>
  </si>
  <si>
    <t>artikkeliin</t>
  </si>
  <si>
    <t>uk</t>
  </si>
  <si>
    <t>vaccine</t>
  </si>
  <si>
    <t>network</t>
  </si>
  <si>
    <t>scandal</t>
  </si>
  <si>
    <t>käyttäen</t>
  </si>
  <si>
    <t>yhteydessä</t>
  </si>
  <si>
    <t>toisiinsa</t>
  </si>
  <si>
    <t>selvää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</si>
  <si>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</si>
  <si>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</si>
  <si>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</si>
  <si>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</si>
  <si>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</si>
  <si>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</si>
  <si>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</si>
  <si>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</si>
  <si>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</si>
  <si>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</si>
  <si>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</si>
  <si>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</si>
  <si>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</si>
  <si>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</si>
  <si>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</si>
  <si>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</si>
  <si>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</si>
  <si>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</si>
  <si>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</si>
  <si>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</si>
  <si>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</si>
  <si>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</si>
  <si>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</si>
  <si>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</si>
  <si>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</si>
  <si>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</si>
  <si>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</si>
  <si>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</si>
  <si>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</si>
  <si>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</si>
  <si>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</si>
  <si>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</si>
  <si>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</si>
  <si>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</si>
  <si>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</si>
  <si>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</si>
  <si>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</si>
  <si>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</si>
  <si>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</si>
  <si>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</si>
  <si>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</si>
  <si>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</si>
  <si>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</si>
  <si>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</si>
  <si>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</si>
  <si>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</si>
  <si>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</si>
  <si>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</si>
  <si>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</si>
  <si>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</si>
  <si>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</si>
  <si>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</si>
  <si>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</si>
  <si>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</si>
  <si>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</si>
  <si>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</si>
  <si>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</si>
  <si>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</si>
  <si>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</si>
  <si>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</si>
  <si>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Määrä  / Tweet Date (UTC)</t>
  </si>
  <si>
    <t>Riviotsikot</t>
  </si>
  <si>
    <t>Kaikki yhteensä</t>
  </si>
  <si>
    <t>2020</t>
  </si>
  <si>
    <t>huhti</t>
  </si>
  <si>
    <t>25.huhti</t>
  </si>
  <si>
    <t>18</t>
  </si>
  <si>
    <t>26.huhti</t>
  </si>
  <si>
    <t>5</t>
  </si>
  <si>
    <t>15</t>
  </si>
  <si>
    <t>21</t>
  </si>
  <si>
    <t>27.huhti</t>
  </si>
  <si>
    <t>8</t>
  </si>
  <si>
    <t>28.huhti</t>
  </si>
  <si>
    <t>4</t>
  </si>
  <si>
    <t>9</t>
  </si>
  <si>
    <t>10</t>
  </si>
  <si>
    <t>11</t>
  </si>
  <si>
    <t>12</t>
  </si>
  <si>
    <t>14</t>
  </si>
  <si>
    <t>16</t>
  </si>
  <si>
    <t>17</t>
  </si>
  <si>
    <t>29.huhti</t>
  </si>
  <si>
    <t>6</t>
  </si>
  <si>
    <t>13</t>
  </si>
  <si>
    <t>30.huhti</t>
  </si>
  <si>
    <t>touko</t>
  </si>
  <si>
    <t>2.touko</t>
  </si>
  <si>
    <t>3.touko</t>
  </si>
  <si>
    <t>Green</t>
  </si>
  <si>
    <t>131, 62, 0</t>
  </si>
  <si>
    <t>Red</t>
  </si>
  <si>
    <t>G3: #5g faktoilla ja tutkimustiedoilla voidaan kumota vääriä käsityksiä salaliittoteoriat verkkojen</t>
  </si>
  <si>
    <t>G11: 5g ja korona kuka keksi ensimmäisenä yhdistää wuhanin siirtymän koronaviruksen</t>
  </si>
  <si>
    <t>G12: 19 youtube covid bill gates uk vaccine network scandal käyttäen</t>
  </si>
  <si>
    <t>G13: wsj korona sotki applen suunnitelmat 5g iphonejen tuotanto viivästyy</t>
  </si>
  <si>
    <t>G16: ja</t>
  </si>
  <si>
    <t>Subgraph</t>
  </si>
  <si>
    <t>GraphSource░TwitterSearch▓GraphTerm░(5G OR gates) (korona OR covid) lang:fi▓ImportDescription░The graph represents a network of 108 Twitter users whose recent tweets contained "(5G OR gates) (korona OR covid) lang:fi", or who were replied to or mentioned in those tweets, taken from a data set limited to a maximum of 18 000 tweets.  The network was obtained from Twitter on Monday, 04 May 2020 at 06:45 UTC.
The tweets in the network were tweeted over the 8-day, 1-hour, 25-minute period from Saturday, 25 April 2020 at 18:14 UTC to Sunday, 03 May 2020 at 19:40 UTC.
There is an edge for each "replies-to" relationship in a tweet, an edge for each "mentions" relationship in a tweet, and a self-loop edge for each tweet that is not a "replies-to" or "mentions".▓ImportSuggestedTitle░(5G OR gates) (korona OR covid) lang:fi Twitter NodeXL SNA Map and Report for maanantai, 04 toukokuuta 2020 at 06.45 UTC▓ImportSuggestedFileNameNoExtension░2020-05-04 06-45-40 NodeXL Twitter Search (5G OR gates) (korona OR covid) lang:fi▓GroupingDescription░The graph's vertices were grouped by cluster using the Clauset-Newman-Moore cluster algorithm.▓LayoutAlgorithm░The graph was laid out using the Harel-Koren Fast Multiscale layout algorithm.▓GraphDirectedness░The graph is directed.</t>
  </si>
  <si>
    <t>TwitterSearch</t>
  </si>
  <si>
    <t>(5G OR gates) (korona OR covid) lang:fi</t>
  </si>
  <si>
    <t>The graph represents a network of 108 Twitter users whose recent tweets contained "(5G OR gates) (korona OR covid) lang:fi", or who were replied to or mentioned in those tweets, taken from a data set limited to a maximum of 18 000 tweets.  The network was obtained from Twitter on Monday, 04 May 2020 at 06:45 UTC.
The tweets in the network were tweeted over the 8-day, 1-hour, 25-minute period from Saturday, 25 April 2020 at 18:14 UTC to Sunday, 03 May 2020 at 19:40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</si>
  <si>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</si>
  <si>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</si>
  <si>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t>
  </si>
  <si>
    <t>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</si>
  <si>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ylepuhe</t>
  </si>
  <si>
    <t>Korona-keskusteluun sopii hyvin tämä havainto:
- Jos mielipide on muodostettu tunteella, sitä ei muuteta faktoilla</t>
  </si>
  <si>
    <t>Maanantaimietteitä koronasta https://t.co/WPkvKeRFIt</t>
  </si>
  <si>
    <t>@VilleTavio @MikaelErvasti Ville hyvä. Ymmärrät lienet asian, että tukahduttamisesta ei ole mitään hyötyä pandemiatilanteessa. Ei Suomi voi olla eristetty valtio rokotteeseen asti.</t>
  </si>
  <si>
    <t>Marinin hallitus epäonnistui koronastrategiassa. Lockdown olisi tullut tehdä PS:n 13.3 esittämällä tavalla kun tartuntoja oli alle 200. Tukahduttamisen sijaan valittu hidastaminen merkitsee viruksen laajaa kiertoa vuosia. Sama kuin Ruotsi, paitsi talous.  https://t.co/WFFRV3ay1e</t>
  </si>
  <si>
    <t>Miksei tällaista korona-EXIT-strategiaa käsitellä missään? Siksikö että THL on täysin ammattitaidoton demarijärjestö eikä pysty tuottamaan mitään fiksua? Kuten ei tietenkään myöskään heppatyttöhallitus suojatyöpaikka-STM:stä puhumattakaan.
Strategia jatkotwiitteinä.
1/x</t>
  </si>
  <si>
    <t>1. Suomi jaetaan mahdollisimman suuriin alueisiin, joissa ei ole havaittu uusia tartuntoja.
2. Tartuntavapaille alueille saa matkustaa vain toisilta tartuntavapailta alueilta.
2/x</t>
  </si>
  <si>
    <t>3. Tartuntavapailla alueille jokainen koronapotilas pidetään karanteenissa kunnes on varmasti parantunut
4. Muilla Suomen alueilla tutkitaan tarkasti, keitä ovat uudet koronan saaneet ja minkälaista elämää he ovat viettäneet.
3/x</t>
  </si>
  <si>
    <t>5. Kun kohdan 4) tiedot on saatu, tehdään tarkka suunnitelma uusista rajoituksista ja ohjeista, joilla vastaavat tartunnat estetään jatkossa. Erityisesti kotikaranteenin käyttöä lisätään. Vastaanottokeskusten asukkaat laitetaan karanteeniin asevoimin.
4/x</t>
  </si>
  <si>
    <t>6. Suomeen ei saa matkustaa muista maista kuin koronavapaista maista.
Jotain tällaista. En mene yksityiskohtiin kuten välttämättömien kuljetusten järjestämiseen.
Miksei tästä asiasta edes keskustella missään?
5/x</t>
  </si>
  <si>
    <t>Sanaton. Järkevänä pitämäni ihminen kommentoi Trumpista näin: 
"Trump on koko valtakautensa ajan taistellut orjuutta ja pedofiliaa vastaan. Tähän sisältyvät mm. eliittien ja valtaapitävien pedofiilikerhot. Näissä kerhoissa ovat vilahtaneet myös Clintonin ja Obaman nimet." 1/</t>
  </si>
  <si>
    <t>@HanneleVestola Moni on livennyt QAnon-koloon "terveys"-"asiantuntijoiden" kautta. Muun muassa Samuli Perälä ja Tuomas Kytömäki / Valomedia levittävät näitä. https://t.co/pHgYV3jFw7</t>
  </si>
  <si>
    <t>Tämä otsikko on aivan surkea. https://t.co/SezhxpFnlY</t>
  </si>
  <si>
    <t>#Politiikkaradio'ssa liikenne- ja viestintäministeri @TimoHarakka. 
Aiheena #korona #väylämaksu't ja #journalismi'n tuet. 
Minkälaisen kriisin korona aiheuttaa journalismille? 
Mikä oli Uudenmaan eristyksen merkitys? Voidaanko alueita eristää uudelleen?
@ylepuhe #ylepuhe https://t.co/QAZtqHYaar</t>
  </si>
  <si>
    <t>Valheenpaljastaja: Miksi salaliittoteoreetikot liittävät yhteen 5G-verkon ja koronaviruksen? Epävarmuus ja huoli saavat ihmiset uskomaan mitä villeimpiin teorioihin https://t.co/46yZjIT2ac</t>
  </si>
  <si>
    <t>Tämä ruotsalainen epidemiologi esitteli ennusteita Suomen tilanteesta. Mitäs jos eka opettelisi ennustamaan edes viikon eteenpäin omassa maassaan. _xD83D__xDE08__xD83D__xDCA9__xD83D__xDE02_ Tämä jäbä kollegoineen yrittää siis Trump-tyyliin selittää omia valintojaan parhain päin https://t.co/9kaPIMuqZC https://t.co/yuCNihU2rb</t>
  </si>
  <si>
    <t>Mika Salmista ja Ruotsin valtion epidemiologia Anders Tegnelliä (jonka apulaisepidemiologi tämä Wallenstein on) yhdistää laumasuoja-aatteen lisäksi Johan Giesecke jonka alla Salminen työskenteli ECDC:ssä ja joka palkkasi Tegnellin nykyiseen tehtäväänsä.</t>
  </si>
  <si>
    <t>Olen aina vain vakuuttuneempi siitä että tällä herraporukalla on jokin ideologinen oppi-isä tai sitten vain ”joukkohypnoosi”, minkä vuoksi he eivät pysty näkemään mitään muuta vaihtoehtoa kuin että tauti käy kaikki läpi ja että kuolemat ovat väistämätön hinta.</t>
  </si>
  <si>
    <t>@pirijanne Olen aika vakuuttunut siitä että kyseessä on ihan yleinen koulukuntafakkiutuminen mitä löytyy paljon mm. akateemisista piireistä. _xD83D__xDE0F_</t>
  </si>
  <si>
    <t>@kutrinet Olisko syytä kaivaa vähän enemmän? Josko sieltä löytyi isompikin motivaattori. Raha on yleensä hyvä syy, keksiä mitä päättämämpiä ideoita, kunhan on saamapuolella.</t>
  </si>
  <si>
    <t>@kutrinet Juu voi olla pelkästään sitäkin. Silti uskon kyllä, että joku rokotebisnes tai muu tässä on taustalla. Odotan vaan sitä hetkeä, kun asia selkenee.</t>
  </si>
  <si>
    <t>@pirijanne @kutrinet Tutkin eräs yö asiaa ja kaikkien näiden tiet vievät jotain kautta GSK:n luo. Jota rahoittaa suuresti Gates, jonka lähipiiriin muutama laumasuojan puskija kuuluu. GSK:ta googlaamalla löytyi aika hurjia juttuja. Jospa olis toimiva pää ja muistaisi paremmin!</t>
  </si>
  <si>
    <t>⁦@THLorg⁩ ⁦@mika_salminen⁩ vastaa tässä hyvin siihen, miksi epidemian tukahduttamisessa ei ole järkeä. 
Vain teoriassa ihmiset pystytään pitämään erillään ikuisesti.  https://t.co/gSiM5pc2ZQ</t>
  </si>
  <si>
    <t>@pirijanne @THLorg @mika_salminen Mikä vastauksissa oli sinusta järjetöntä? Minusta hän sanoi vaikeita asioita (vihdoinkin) suoraan.</t>
  </si>
  <si>
    <t>@pirijanne @anunou @THLorg @mika_salminen Kansalaisia pitää suojella muultakin kuin koronalta. Yhden taudin ehdoilla elämisestä kärsivät eniten juuri ne heikoimmat.</t>
  </si>
  <si>
    <t>@pirijanne @anunou @THLorg @mika_salminen Siitä vain ei päästä ilman laumasuojaa. Virus on läsnä totalitarismissakin.</t>
  </si>
  <si>
    <t>@anunou @THLorg @mika_salminen Minusta hän osoittaa, että Salmisella itsellään ei ole juuri järkeä, ihmishengistä hän välittää vielä vähemmän. Suurin osa Länsimaiden päättäjistä ja siis myös asiantuntijoista on lisäksi täysin toista mieltä. Hyvähän se on, että on erilaisia mielipiteitä, ei siinä mitään.</t>
  </si>
  <si>
    <t>@anunou @THLorg @mika_salminen Hän puhuu suhteellisen suoraan jatkuvasti. Ihmisten tarkoituksellinen tapattaminen viruksella on minusta järjetöntä. Mikähän lie kansallisvaltion tehtävä, jos ei suojella kansalaisiaa ja nimenomaan heikompiaan. Luulin, että ihmiskunta olisi kehittynyt luonnon valinnasta eteenpäin</t>
  </si>
  <si>
    <t>@OPTiainen @anunou @THLorg @mika_salminen Jep niin pitää. Siksi koronasta pitääkin päästä eroon, että voidaan luopua yli 70-vuotiaiden epäinhimilisistä eristämisistä. Lisäksi voitaisiin taas leikata normaaleja leikkauksia, nyt niitä ei tehdä ja mikäli levitämme tautia, loppuu resurssit siihen vähäänkin toimintaan.</t>
  </si>
  <si>
    <t>@OPTiainen @anunou @THLorg @mika_salminen https://t.co/QeUJrlchG6</t>
  </si>
  <si>
    <t>@TomimPAAN @OPTiainen @anunou @THLorg @mika_salminen Niin ja me olemme ulkona siitäkin, kun emme tarvitse, kun Salminen sanoo, että ei tarvita...</t>
  </si>
  <si>
    <t>@TomimPAAN @OPTiainen @anunou @THLorg @mika_salminen Niin en kyllä ihan usko, että olisimme olleet se nopein ja tehokkain maa rokotteen tekemään. Jos meillä ei olisi joka istanssissa joku tasa-arvo ja sukuoleton osasto meillä olis varaa tehdä julkisesti jotain hyödyllistäkin. Nyt ei ole.</t>
  </si>
  <si>
    <t>@pirijanne @OPTiainen @anunou @THLorg @mika_salminen Syksyllä oli miljoona annosta. Se ei riitä mihinkään. Ja tämäkin ehdolla, että rokote toimii.  vuodenvaihteessa pitäisi olla 100 miljonaa sekään ei riitä mihinkään.</t>
  </si>
  <si>
    <t>@pirijanne @OPTiainen @anunou @THLorg @mika_salminen Suomessa oli Kansanterveyslaitoksella suuri osadto, joka valmisti rokotteita, mutta se ajettiin porvareiden toimesta aikoja sitten alas. Olisi hyvä, jos Suomessa olisi mahdollisuus valmistaa rookotteita massoina.</t>
  </si>
  <si>
    <t>@pirijanne @OPTiainen @anunou @THLorg @mika_salminen Rokotekehitys on eri asia kuin niiden massavalmistus. Nämä menevät ihmisiltä seklaisin.</t>
  </si>
  <si>
    <t>@HAOllila @Maridisesti @anterojarvi @anttivesala @yleuutiset @Riikka_Raisanen Edelleen kysyn: Mikä otsikossa on ongelmana?</t>
  </si>
  <si>
    <t>@Maridisesti @anterojarvi @anttivesala @yleuutiset Otsikointihan tässä ongelma on. Kun tämä näinkin paljon puhuttaa, niin olisiko asiallista kommentoida? @Riikka_Raisanen @JoukoJokinen</t>
  </si>
  <si>
    <t>@JoukoJokinen @Maridisesti @anterojarvi @anttivesala @yleuutiset @Riikka_Raisanen Se on rakennettu klikkiotsikoksi. Monet eivät lue (sittenkään) juttua ja mielikuva jää, että josko... Voisiko otsikossa jo kertoa miten on ja jutussa perustelut. Ylehän ei tarvitse klikkauksia mainostuloihin.</t>
  </si>
  <si>
    <t>@HAOllila @JoukoJokinen @Maridisesti @anttivesala @yleuutiset @Riikka_Raisanen Lisäksi ylipäänsä kaikki keskustelu huuhaasta legitimoi huuhaata, siksi asian ohittaminen on parasta journalismia.</t>
  </si>
  <si>
    <t>Säästit klikin: Ei levitä, ei ole uhka.
Miksi käytätte tällaisia sisällönpiilotusotsikoita, @yleuutiset? Teillä se ei voi johtua mainostuloista, kun ette verorahoitettuina ole sellaisista riippuvaisia. https://t.co/xSI0jqkVdv</t>
  </si>
  <si>
    <t>@anterojarvi @anttivesala @yleuutiset Miten STUK lähti, vastatessaan toimittajan kysymyksiin?</t>
  </si>
  <si>
    <t>@anttivesala @yleuutiset Miksi STUK ja YLE lähtevät conspicary-trollien kelkkaan?</t>
  </si>
  <si>
    <t>Taattua #Nokia'a. Pettymyksiä ja petettyjä lupauksia kerta toisensa jälkeen. https://t.co/6A3Ic44BXy</t>
  </si>
  <si>
    <t>@tjylha Eikö sama "tulosvaroitus" löydy lähes kaikilta yhtiöiltä. Usein vain ohjeistus on vaan jätetty epämääräiseksi. Coronahan tiputtaa aktiviteettia.</t>
  </si>
  <si>
    <t>@1984_Nyt Vaatisin jotain videoita kovempia todisteita, esimerkiksi rituaalimurhaa kabalin jäsenten ollessa todistajina. Videot on aivan liian helppoa feikata, eikä niihin voi luottaa.</t>
  </si>
  <si>
    <t>@1984_Nyt Itse ainakin toimisin, mikäli perustaisin sellaisen kabalin. Videot olisivat epäluotettavia, minkä lisäksi ne sataprosenttisen varmasti ennemmin tai myöhemmin vuotaisivat jonnekin tai joku väärä taho saisi ne käsiinsä.</t>
  </si>
  <si>
    <t>@1984_Nyt Ennemmin tai myöhemmin ne vuotaisivat jostain. Yleisesti ottaen tietoturvassa kannattaa pitää mielessä se periaate, että ennemmin tai myöhemmin tietoturva pettää esim. jonkin uuden nollapäivähaavoittuvuuden, inhimillisen kämmin, uuden teknologian kehittämisen jne. myötä.</t>
  </si>
  <si>
    <t>@1984_Nyt Sitten poliisi on ilmeisesti nähnyt näitä videoita, joten tietoturva petti - kuten se aina ennemmin tai myöhemmin tulee tekemään.</t>
  </si>
  <si>
    <t>@1984_Nyt Kysymyksesi ei liity mihinkään mitenkään.
Pointti, että jos tällaista kabalia pyörittää, kannattaa ennemmin tehdä se rituaalimurha tai joku vastaava teko kabalin kesken kuin laittaa hakija todistamaan tekonsa videolla.</t>
  </si>
  <si>
    <t>@1984_Nyt Eli nämä kysymykset eivät liity alkuperäiseen, jossa esitit vaihtoehdoiksi "otetaan kaikki" tai "videohakemus". Nämä molemmat ovat selkeästi huonoja vaihtoehtoja.</t>
  </si>
  <si>
    <t>@1984_Nyt Selkeästi ei ainakaan kannattanut kuvata todisteita omista rikoksistaan, mikä jokaisen pitäisi tajuta.</t>
  </si>
  <si>
    <t>@keronen Koska videoihin ei voi luottaa, siitä seuraa, että foliohattukabaleita ei voi olla olemassa vai toimisivatko ne tuolla rituaalimurhatyylillä?</t>
  </si>
  <si>
    <t>@keronen Vuotaisivat mistä? Jos sinä arkistoit videot talteen "henkivakuutus"-serverillesi. Ovatko Epsteinin saarellaan taltioimat videot jo vuotaneet julkisuuteen? On jo julkista tietoa, että hän videoi saaren tapahtumia kiristysmielessä.</t>
  </si>
  <si>
    <t>@keronen Ovatko Epsteinin saaren videot vuotaneet jo julkisuuteen? Epsteinillä siis ei ollut tällaista kiristykseen perustuvaa kabalia, vaikka hänellä oli pedofiilisaari ja hän poliisin mukaan kuvasi saaren teot kiristysmielessä?</t>
  </si>
  <si>
    <t>@keronen Eli kabalia ei voi olla olemassa, koska tietoturva petti ennen pitkää?</t>
  </si>
  <si>
    <t>@keronen Eli Epsteinin saarella todennäköisesti myös rituaalimurhattiin sen lisäksi, että Epstein keräsi vakuudeksi videoita pedarisaarensa joka kolkan tapahtumista ja tekosista, kuten poliisi kertoo hänen videoineen juttuja kiristysmielessä?</t>
  </si>
  <si>
    <t>@keronen Minkälaisia neuvoja antaisit Epsteinille, nyt kun hän selvästi mokasi ja perusti kiristyskabalinsa videotallenteisiin? Millä keinoin hän olisi saanut operaationsa jatkumaan vielä useampia vuosia? Olisiko hänen pitänyt rituaalimurhata saarellaan, jotta tietonsa ei pääse leviämään?</t>
  </si>
  <si>
    <t>@keronen Eli Epsteinillä ei siksi voinut olla kiristyskabalia, koska videot tulivat julki? Vai tulivatko? Logiikkasi mukaan mitään isojen julkkisnimien, poliitikkojen ja tiedemiesten kiristyskabalia ei voinut olla olemassa, koska hän todistetusti jäi kiinni sellaisen ylläpitämisestä. MOT.</t>
  </si>
  <si>
    <t>Ajattele, että perustaisit rikollisen pyramidisalaseuran, jonka tehtävä olisi kahmia hyvävelibisneksillä jne ihmiskauppamafioilla rahaa ja valtaa omalle kabalillesi. Laittaisitko pääsyvaatimukseksi, että kuka vaan saa tulla ja mennä vai vaatisitko videot kyseenalaisissa toimissa?</t>
  </si>
  <si>
    <t>@Petri2020 Seurakin on ymmärtänyt ettei se saa huomiota nimeksikään ellei se saa tarinaansa edes jotenkin liitettyä perussuomalaista kansanedustajaa. Mistä ihmeestä te noita tarinoita keksitte? Joko lukutaitoa tai rehellisyyttä puuttuu, kumpi?</t>
  </si>
  <si>
    <t>Mitä sille lepakkoteorialle tapahtui? Jos #koronavirus on lähtöisin laboratoriosta on EU ja WHO saanut pääpellen roolin tässä näytelmässä. https://t.co/HadCvTPAqQ</t>
  </si>
  <si>
    <t>@liandersson @valtioneuvosto Meillä sairastetaan kotona sitten viimeiset kaksi viikkoa. Minun lapset eivät lähde hakemaan koronaa, vaikka hallitus haluaa vasiten sairastuttaa heidät.
Tähän lapsikokeeseen me emme ala.</t>
  </si>
  <si>
    <t>Perusopetuksessa ja varhaiskasvatuksessa palataan lähiopetukseen hallitusti ja turvallisuudesta tarkasti huolehtien 14.5. alkaen. Terveysviranomaisten näkemys on, että  koulujen avaaminen on silloin turvallista sekä oppilaille että henkilökunnalle. 1/3</t>
  </si>
  <si>
    <t>https://www.soininvaara.fi/2020/04/27/maanantaimietteita-koronasta/</t>
  </si>
  <si>
    <t>https://www.iltalehti.fi/koronavirus/a/cf9eacdb-01b9-43d3-8384-87dff42a05e4</t>
  </si>
  <si>
    <t>https://www.karjalainen.fi/uutiset/uutis-alueet/kotimaa/item/244522</t>
  </si>
  <si>
    <t>https://yle.fi/aihe/artikkeli/2020/04/26/valheenpaljastaja-miksi-salaliittoteoreetikot-liittavat-yhteen-5g-verkon-ja?utm_source=social-media-share&amp;utm_medium=social&amp;utm_campaign=ylefiapp</t>
  </si>
  <si>
    <t>https://twitter.com/HeikkiRay/status/1254851014248878082</t>
  </si>
  <si>
    <t>https://www.hs.fi/kotimaa/art-2000006490157.html</t>
  </si>
  <si>
    <t>https://twitter.com/1000histoires/status/1255200768560414720?s=19</t>
  </si>
  <si>
    <t>https://twitter.com/yleuutiset/status/1256799656408948737</t>
  </si>
  <si>
    <t>https://twitter.com/komisaario/status/1255726411064672256</t>
  </si>
  <si>
    <t>https://www.youtube.com/watch?v=9MmqJmleaw8&amp;feature=youtu.be</t>
  </si>
  <si>
    <t>soininvaara.fi</t>
  </si>
  <si>
    <t>iltalehti.fi</t>
  </si>
  <si>
    <t>karjalainen.fi</t>
  </si>
  <si>
    <t>hs.fi</t>
  </si>
  <si>
    <t>politiikkaradio korona väylämaksu journalismi ylepuhe</t>
  </si>
  <si>
    <t>nokia</t>
  </si>
  <si>
    <t>koronavirus</t>
  </si>
  <si>
    <t>https://pbs.twimg.com/media/EXEe1qsWsAIx3hT.jpg</t>
  </si>
  <si>
    <t>https://pbs.twimg.com/media/EWw976yXQAIRH42.jpg</t>
  </si>
  <si>
    <t>https://pbs.twimg.com/media/EWou_CCXkAAItHT.jpg</t>
  </si>
  <si>
    <t>05:18:50</t>
  </si>
  <si>
    <t>12:02:19</t>
  </si>
  <si>
    <t>13:03:07</t>
  </si>
  <si>
    <t>12:18:31</t>
  </si>
  <si>
    <t>19:24:59</t>
  </si>
  <si>
    <t>19:26:57</t>
  </si>
  <si>
    <t>19:28:30</t>
  </si>
  <si>
    <t>19:30:56</t>
  </si>
  <si>
    <t>19:32:01</t>
  </si>
  <si>
    <t>17:02:22</t>
  </si>
  <si>
    <t>11:04:21</t>
  </si>
  <si>
    <t>05:35:38</t>
  </si>
  <si>
    <t>10:39:06</t>
  </si>
  <si>
    <t>05:02:42</t>
  </si>
  <si>
    <t>20:17:09</t>
  </si>
  <si>
    <t>20:31:59</t>
  </si>
  <si>
    <t>20:32:00</t>
  </si>
  <si>
    <t>20:42:48</t>
  </si>
  <si>
    <t>20:39:38</t>
  </si>
  <si>
    <t>20:44:27</t>
  </si>
  <si>
    <t>21:03:46</t>
  </si>
  <si>
    <t>16:29:31</t>
  </si>
  <si>
    <t>16:45:04</t>
  </si>
  <si>
    <t>17:35:14</t>
  </si>
  <si>
    <t>18:02:39</t>
  </si>
  <si>
    <t>16:35:28</t>
  </si>
  <si>
    <t>16:49:07</t>
  </si>
  <si>
    <t>17:47:01</t>
  </si>
  <si>
    <t>18:27:33</t>
  </si>
  <si>
    <t>19:19:47</t>
  </si>
  <si>
    <t>19:25:45</t>
  </si>
  <si>
    <t>19:18:51</t>
  </si>
  <si>
    <t>19:22:06</t>
  </si>
  <si>
    <t>19:26:51</t>
  </si>
  <si>
    <t>08:08:09</t>
  </si>
  <si>
    <t>08:01:07</t>
  </si>
  <si>
    <t>08:12:54</t>
  </si>
  <si>
    <t>08:16:15</t>
  </si>
  <si>
    <t>07:18:00</t>
  </si>
  <si>
    <t>07:45:52</t>
  </si>
  <si>
    <t>07:24:11</t>
  </si>
  <si>
    <t>05:39:58</t>
  </si>
  <si>
    <t>05:44:03</t>
  </si>
  <si>
    <t>09:44:04</t>
  </si>
  <si>
    <t>09:49:18</t>
  </si>
  <si>
    <t>09:54:48</t>
  </si>
  <si>
    <t>10:02:05</t>
  </si>
  <si>
    <t>10:05:17</t>
  </si>
  <si>
    <t>10:23:21</t>
  </si>
  <si>
    <t>10:53:16</t>
  </si>
  <si>
    <t>09:47:05</t>
  </si>
  <si>
    <t>09:53:25</t>
  </si>
  <si>
    <t>09:56:54</t>
  </si>
  <si>
    <t>10:02:52</t>
  </si>
  <si>
    <t>10:20:34</t>
  </si>
  <si>
    <t>10:42:48</t>
  </si>
  <si>
    <t>10:56:27</t>
  </si>
  <si>
    <t>09:41:32</t>
  </si>
  <si>
    <t>06:56:46</t>
  </si>
  <si>
    <t>09:32:04</t>
  </si>
  <si>
    <t>17:39:16</t>
  </si>
  <si>
    <t>17:04:10</t>
  </si>
  <si>
    <t>https://twitter.com/kimvaisanen/status/1255003518773198852</t>
  </si>
  <si>
    <t>https://twitter.com/osmosoininvaara/status/1254742671572250625</t>
  </si>
  <si>
    <t>https://twitter.com/sepi33556535/status/1255482747847671810</t>
  </si>
  <si>
    <t>https://twitter.com/villetavio/status/1255471525286871041</t>
  </si>
  <si>
    <t>https://twitter.com/aluukkainen/status/1257028397294911489</t>
  </si>
  <si>
    <t>https://twitter.com/aluukkainen/status/1257028896047890436</t>
  </si>
  <si>
    <t>https://twitter.com/aluukkainen/status/1257029285229006853</t>
  </si>
  <si>
    <t>https://twitter.com/aluukkainen/status/1257029894824960004</t>
  </si>
  <si>
    <t>https://twitter.com/aluukkainen/status/1257030171070271490</t>
  </si>
  <si>
    <t>https://twitter.com/hannelevestola/status/1254818180226256898</t>
  </si>
  <si>
    <t>https://twitter.com/veitera/status/1255090471812169728</t>
  </si>
  <si>
    <t>https://twitter.com/dimmu141/status/1256819685439549440</t>
  </si>
  <si>
    <t>https://twitter.com/lindapelkonen/status/1255446504552177666</t>
  </si>
  <si>
    <t>https://twitter.com/nina58045395/status/1254274683106725895</t>
  </si>
  <si>
    <t>https://twitter.com/kutrinet/status/1254867200940400643</t>
  </si>
  <si>
    <t>https://twitter.com/kutrinet/status/1254870934420365317</t>
  </si>
  <si>
    <t>https://twitter.com/kutrinet/status/1254870935611609091</t>
  </si>
  <si>
    <t>https://twitter.com/kutrinet/status/1254873655735193600</t>
  </si>
  <si>
    <t>https://twitter.com/pirijanne/status/1254872858276368391</t>
  </si>
  <si>
    <t>https://twitter.com/pirijanne/status/1254874071088709632</t>
  </si>
  <si>
    <t>https://twitter.com/jennapinaa/status/1254878933570457600</t>
  </si>
  <si>
    <t>https://twitter.com/anunou/status/1255172303010304000</t>
  </si>
  <si>
    <t>https://twitter.com/anunou/status/1255176214882463744</t>
  </si>
  <si>
    <t>https://twitter.com/optiainen/status/1255188841675309056</t>
  </si>
  <si>
    <t>https://twitter.com/optiainen/status/1255195738050564096</t>
  </si>
  <si>
    <t>https://twitter.com/pirijanne/status/1255173799730913282</t>
  </si>
  <si>
    <t>https://twitter.com/pirijanne/status/1255177233775431683</t>
  </si>
  <si>
    <t>https://twitter.com/pirijanne/status/1255191806830141443</t>
  </si>
  <si>
    <t>https://twitter.com/pirijanne/status/1255202006324719618</t>
  </si>
  <si>
    <t>https://twitter.com/pirijanne/status/1255215151059537923</t>
  </si>
  <si>
    <t>https://twitter.com/pirijanne/status/1255216653002031104</t>
  </si>
  <si>
    <t>https://twitter.com/tomimpaan/status/1255214917063520256</t>
  </si>
  <si>
    <t>https://twitter.com/tomimpaan/status/1255215735300915201</t>
  </si>
  <si>
    <t>https://twitter.com/tomimpaan/status/1255216928035082241</t>
  </si>
  <si>
    <t>https://twitter.com/joukojokinen/status/1256858067800637440</t>
  </si>
  <si>
    <t>https://twitter.com/haollila/status/1256856298441891840</t>
  </si>
  <si>
    <t>https://twitter.com/haollila/status/1256859265320587269</t>
  </si>
  <si>
    <t>https://twitter.com/anterojarvi/status/1256860106186260480</t>
  </si>
  <si>
    <t>https://twitter.com/anttivesala/status/1256845446263320577</t>
  </si>
  <si>
    <t>https://twitter.com/maridisesti/status/1256852460783767555</t>
  </si>
  <si>
    <t>https://twitter.com/anterojarvi/status/1256847005760045056</t>
  </si>
  <si>
    <t>https://twitter.com/tjylha/status/1255733614316326912</t>
  </si>
  <si>
    <t>https://twitter.com/kimmomatikainen/status/1255734640649920518</t>
  </si>
  <si>
    <t>https://twitter.com/keronen/status/1255432654629015552</t>
  </si>
  <si>
    <t>https://twitter.com/keronen/status/1255433971699236865</t>
  </si>
  <si>
    <t>https://twitter.com/keronen/status/1255435357421744134</t>
  </si>
  <si>
    <t>https://twitter.com/keronen/status/1255437190374608897</t>
  </si>
  <si>
    <t>https://twitter.com/keronen/status/1255437993139109895</t>
  </si>
  <si>
    <t>https://twitter.com/keronen/status/1255442541924810753</t>
  </si>
  <si>
    <t>https://twitter.com/keronen/status/1255450069891002373</t>
  </si>
  <si>
    <t>https://twitter.com/1984_nyt/status/1255433413139607554</t>
  </si>
  <si>
    <t>https://twitter.com/1984_nyt/status/1255435010154401796</t>
  </si>
  <si>
    <t>https://twitter.com/1984_nyt/status/1255435883840503808</t>
  </si>
  <si>
    <t>https://twitter.com/1984_nyt/status/1255437387246850050</t>
  </si>
  <si>
    <t>https://twitter.com/1984_nyt/status/1255441841966723073</t>
  </si>
  <si>
    <t>https://twitter.com/1984_nyt/status/1255447436140691459</t>
  </si>
  <si>
    <t>https://twitter.com/1984_nyt/status/1255450871867027458</t>
  </si>
  <si>
    <t>https://twitter.com/1984_nyt/status/1255432018491555841</t>
  </si>
  <si>
    <t>https://twitter.com/mikaniikko/status/1256154411623161856</t>
  </si>
  <si>
    <t>https://twitter.com/helihannula1/status/1255552242779852800</t>
  </si>
  <si>
    <t>https://twitter.com/liandersson/status/1255543410116698112</t>
  </si>
  <si>
    <t>1255471525286871041</t>
  </si>
  <si>
    <t>1257028397294911489</t>
  </si>
  <si>
    <t>1257028896047890436</t>
  </si>
  <si>
    <t>1257029285229006853</t>
  </si>
  <si>
    <t>1257029894824960004</t>
  </si>
  <si>
    <t>1254818180226256898</t>
  </si>
  <si>
    <t>1254867200940400643</t>
  </si>
  <si>
    <t>1254870934420365317</t>
  </si>
  <si>
    <t>1254870935611609091</t>
  </si>
  <si>
    <t>1254873655735193600</t>
  </si>
  <si>
    <t>1254872858276368391</t>
  </si>
  <si>
    <t>1254874071088709632</t>
  </si>
  <si>
    <t>1255172303010304000</t>
  </si>
  <si>
    <t>1255176214882463744</t>
  </si>
  <si>
    <t>1255188841675309056</t>
  </si>
  <si>
    <t>1255195738050564096</t>
  </si>
  <si>
    <t>1255173799730913282</t>
  </si>
  <si>
    <t>1255177233775431683</t>
  </si>
  <si>
    <t>1255191806830141443</t>
  </si>
  <si>
    <t>1255202006324719618</t>
  </si>
  <si>
    <t>1255215151059537923</t>
  </si>
  <si>
    <t>1255216653002031104</t>
  </si>
  <si>
    <t>1255214917063520256</t>
  </si>
  <si>
    <t>1255215735300915201</t>
  </si>
  <si>
    <t>1256858067800637440</t>
  </si>
  <si>
    <t>1256856298441891840</t>
  </si>
  <si>
    <t>1256859265320587269</t>
  </si>
  <si>
    <t>1256845446263320577</t>
  </si>
  <si>
    <t>1256852460783767555</t>
  </si>
  <si>
    <t>1256847005760045056</t>
  </si>
  <si>
    <t>1255733614316326912</t>
  </si>
  <si>
    <t>1255432654629015552</t>
  </si>
  <si>
    <t>1255433971699236865</t>
  </si>
  <si>
    <t>1255435357421744134</t>
  </si>
  <si>
    <t>1255437190374608897</t>
  </si>
  <si>
    <t>1255437993139109895</t>
  </si>
  <si>
    <t>1255442541924810753</t>
  </si>
  <si>
    <t>1255450069891002373</t>
  </si>
  <si>
    <t>1255433413139607554</t>
  </si>
  <si>
    <t>1255435010154401796</t>
  </si>
  <si>
    <t>1255435883840503808</t>
  </si>
  <si>
    <t>1255437387246850050</t>
  </si>
  <si>
    <t>1255441841966723073</t>
  </si>
  <si>
    <t>1255447436140691459</t>
  </si>
  <si>
    <t>1255432018491555841</t>
  </si>
  <si>
    <t>1255543410116698112</t>
  </si>
  <si>
    <t>2163458821</t>
  </si>
  <si>
    <t>1671319340</t>
  </si>
  <si>
    <t>264017290</t>
  </si>
  <si>
    <t>993692564</t>
  </si>
  <si>
    <t>65590794</t>
  </si>
  <si>
    <t>1618486706</t>
  </si>
  <si>
    <t>1050575917</t>
  </si>
  <si>
    <t>1146308681388236800</t>
  </si>
  <si>
    <t>904267609</t>
  </si>
  <si>
    <t>25654886</t>
  </si>
  <si>
    <t>245702697</t>
  </si>
  <si>
    <t>60696848</t>
  </si>
  <si>
    <t>250292519</t>
  </si>
  <si>
    <t>72370342</t>
  </si>
  <si>
    <t>und</t>
  </si>
  <si>
    <t>1254851014248878082</t>
  </si>
  <si>
    <t>1255200768560414720</t>
  </si>
  <si>
    <t>1256799656408948737</t>
  </si>
  <si>
    <t>1255726411064672256</t>
  </si>
  <si>
    <t>Reply-To</t>
  </si>
  <si>
    <t>24,78281,60,021032 
25,2544364,60,021032 
25,2544364,60,2979104 
24,78281,60,2979104</t>
  </si>
  <si>
    <t>24,746446,60,2371807 
25,1928034,60,2371807 
25,1928034,60,401142 
24,746446,60,401142</t>
  </si>
  <si>
    <t>FI</t>
  </si>
  <si>
    <t>Vantaa, Suomi</t>
  </si>
  <si>
    <t>5ef832bb704339b0</t>
  </si>
  <si>
    <t>253497d02bb72629</t>
  </si>
  <si>
    <t>Vantaa</t>
  </si>
  <si>
    <t>city</t>
  </si>
  <si>
    <t>https://api.twitter.com/1.1/geo/id/5ef832bb704339b0.json</t>
  </si>
  <si>
    <t>https://api.twitter.com/1.1/geo/id/253497d02bb72629.json</t>
  </si>
  <si>
    <t>YLE Puhe</t>
  </si>
  <si>
    <t>Maailma paranee puhumalla. Löydät meidät myös täältä -- Instagram &amp; Facebook: @ylepuhe</t>
  </si>
  <si>
    <t>https://t.co/aMqQkJNxa3</t>
  </si>
  <si>
    <t>https://pbs.twimg.com/profile_banners/29940208/1582750627</t>
  </si>
  <si>
    <t>http://pbs.twimg.com/profile_images/1232771090516189186/_IXV2WQD_normal.jpg</t>
  </si>
  <si>
    <t>https://twitter.com/ylepuhe</t>
  </si>
  <si>
    <t>nina58045395
Valheenpaljastaja: Miksi salaliittoteoreetikot
liittävät yhteen 5G-verkon ja koronaviruksen?
Epävarmuus ja huoli saavat ihmiset
uskomaan mitä villeimpiin teorioihin
https://t.co/46yZjIT2ac</t>
  </si>
  <si>
    <t>jennapinaa
@pirijanne @kutrinet Tutkin eräs
yö asiaa ja kaikkien näiden tiet
vievät jotain kautta GSK:n luo.
Jota rahoittaa suuresti Gates,
jonka lähipiiriin muutama laumasuojan
puskija kuuluu. GSK:ta googlaamalla
löytyi aika hurjia juttuja. Jospa
olis toimiva pää ja muistaisi paremmin!</t>
  </si>
  <si>
    <t>kutrinet
@pirijanne Olen aika vakuuttunut
siitä että kyseessä on ihan yleinen
koulukuntafakkiutuminen mitä löytyy
paljon mm. akateemisista piireistä.
_xD83D__xDE0F_</t>
  </si>
  <si>
    <t>pirijanne
@kutrinet Juu voi olla pelkästään
sitäkin. Silti uskon kyllä, että
joku rokotebisnes tai muu tässä
on taustalla. Odotan vaan sitä
hetkeä, kun asia selkenee.</t>
  </si>
  <si>
    <t>kimvaisanen
Korona-keskusteluun sopii hyvin
tämä havainto: - Jos mielipide
on muodostettu tunteella, sitä
ei muuteta faktoilla</t>
  </si>
  <si>
    <t>hannelevestola
Sanaton. Järkevänä pitämäni ihminen
kommentoi Trumpista näin: "Trump
on koko valtakautensa ajan taistellut
orjuutta ja pedofiliaa vastaan.
Tähän sisältyvät mm. eliittien
ja valtaapitävien pedofiilikerhot.
Näissä kerhoissa ovat vilahtaneet
myös Clintonin ja Obaman nimet."
1/</t>
  </si>
  <si>
    <t>veitera
@HanneleVestola Moni on livennyt
QAnon-koloon "terveys"-"asiantuntijoiden"
kautta. Muun muassa Samuli Perälä
ja Tuomas Kytömäki / Valomedia
levittävät näitä. https://t.co/pHgYV3jFw7</t>
  </si>
  <si>
    <t>mikaniikko
Mitä sille lepakkoteorialle tapahtui?
Jos #koronavirus on lähtöisin laboratoriosta
on EU ja WHO saanut pääpellen roolin
tässä näytelmässä. https://t.co/HadCvTPAqQ</t>
  </si>
  <si>
    <t>petri2020
5G-uskonto etenee Suomessakin,
samoin Bill Gatesin demonisointi.
Mutta mitä arvelette, vastasiko
kansanedustaja @mikaniikko koskaan
meille kysymyksiin oudosta #korona
#disinformaatio Facebook-ryhmästään?
https://t.co/OqPLT6RPRl</t>
  </si>
  <si>
    <t>anunou
@pirijanne @THLorg @mika_salminen
Mikä vastauksissa oli sinusta järjetöntä?
Minusta hän sanoi vaikeita asioita
(vihdoinkin) suoraan.</t>
  </si>
  <si>
    <t>optiainen
@pirijanne @anunou @THLorg @mika_salminen
Siitä vain ei päästä ilman laumasuojaa.
Virus on läsnä totalitarismissakin.</t>
  </si>
  <si>
    <t>tomimpaan
@pirijanne @OPTiainen @anunou @THLorg
@mika_salminen Rokotekehitys on
eri asia kuin niiden massavalmistus.
Nämä menevät ihmisiltä seklaisin.</t>
  </si>
  <si>
    <t>keronen
@1984_Nyt Selkeästi ei ainakaan
kannattanut kuvata todisteita omista
rikoksistaan, mikä jokaisen pitäisi
tajuta.</t>
  </si>
  <si>
    <t>1984_nyt
@keronen Eli Epsteinillä ei siksi
voinut olla kiristyskabalia, koska
videot tulivat julki? Vai tulivatko?
Logiikkasi mukaan mitään isojen
julkkisnimien, poliitikkojen ja
tiedemiesten kiristyskabalia ei
voinut olla olemassa, koska hän
todistetusti jäi kiinni sellaisen
ylläpitämisestä. MOT.</t>
  </si>
  <si>
    <t xml:space="preserve">mikaelervasti
</t>
  </si>
  <si>
    <t>villetavio
Marinin hallitus epäonnistui koronastrategiassa.
Lockdown olisi tullut tehdä PS:n
13.3 esittämällä tavalla kun tartuntoja
oli alle 200. Tukahduttamisen sijaan
valittu hidastaminen merkitsee
viruksen laajaa kiertoa vuosia.
Sama kuin Ruotsi, paitsi talous.
https://t.co/WFFRV3ay1e</t>
  </si>
  <si>
    <t>sepi33556535
@VilleTavio @MikaelErvasti Ville
hyvä. Ymmärrät lienet asian, että
tukahduttamisesta ei ole mitään
hyötyä pandemiatilanteessa. Ei
Suomi voi olla eristetty valtio
rokotteeseen asti.</t>
  </si>
  <si>
    <t>lindapelkonen
#Politiikkaradio'ssa liikenne-
ja viestintäministeri @TimoHarakka.
Aiheena #korona #väylämaksu't ja
#journalismi'n tuet. Minkälaisen
kriisin korona aiheuttaa journalismille?
Mikä oli Uudenmaan eristyksen merkitys?
Voidaanko alueita eristää uudelleen?
@ylepuhe #ylepuhe https://t.co/QAZtqHYaar</t>
  </si>
  <si>
    <t>osmosoininvaara
Maanantaimietteitä koronasta https://t.co/WPkvKeRFIt</t>
  </si>
  <si>
    <t>tjylha
Taattua #Nokia'a. Pettymyksiä ja
petettyjä lupauksia kerta toisensa
jälkeen. https://t.co/6A3Ic44BXy</t>
  </si>
  <si>
    <t>kimmomatikainen
@tjylha Eikö sama "tulosvaroitus"
löydy lähes kaikilta yhtiöiltä.
Usein vain ohjeistus on vaan jätetty
epämääräiseksi. Coronahan tiputtaa
aktiviteettia.</t>
  </si>
  <si>
    <t>liandersson
Perusopetuksessa ja varhaiskasvatuksessa
palataan lähiopetukseen hallitusti
ja turvallisuudesta tarkasti huolehtien
14.5. alkaen. Terveysviranomaisten
näkemys on, että koulujen avaaminen
on silloin turvallista sekä oppilaille
että henkilökunnalle. 1/3</t>
  </si>
  <si>
    <t>helihannula1
@liandersson @valtioneuvosto Meillä
sairastetaan kotona sitten viimeiset
kaksi viikkoa. Minun lapset eivät
lähde hakemaan koronaa, vaikka
hallitus haluaa vasiten sairastuttaa
heidät. Tähän lapsikokeeseen me
emme ala.</t>
  </si>
  <si>
    <t>dimmu141
Tämä otsikko on aivan surkea. https://t.co/SezhxpFnlY</t>
  </si>
  <si>
    <t>joukojokinen
@HAOllila @Maridisesti @anterojarvi
@anttivesala @yleuutiset @Riikka_Raisanen
Edelleen kysyn: Mikä otsikossa
on ongelmana?</t>
  </si>
  <si>
    <t>anttivesala
Säästit klikin: Ei levitä, ei ole
uhka. Miksi käytätte tällaisia
sisällönpiilotusotsikoita, @yleuutiset?
Teillä se ei voi johtua mainostuloista,
kun ette verorahoitettuina ole
sellaisista riippuvaisia. https://t.co/xSI0jqkVdv</t>
  </si>
  <si>
    <t>maridisesti
@anterojarvi @anttivesala @yleuutiset
Miten STUK lähti, vastatessaan
toimittajan kysymyksiin?</t>
  </si>
  <si>
    <t>haollila
@JoukoJokinen @Maridisesti @anterojarvi
@anttivesala @yleuutiset @Riikka_Raisanen
Se on rakennettu klikkiotsikoksi.
Monet eivät lue (sittenkään) juttua
ja mielikuva jää, että josko...
Voisiko otsikossa jo kertoa miten
on ja jutussa perustelut. Ylehän
ei tarvitse klikkauksia mainostuloihin.</t>
  </si>
  <si>
    <t>anterojarvi
@HAOllila @JoukoJokinen @Maridisesti
@anttivesala @yleuutiset @Riikka_Raisanen
Lisäksi ylipäänsä kaikki keskustelu
huuhaasta legitimoi huuhaata, siksi
asian ohittaminen on parasta journalismia.</t>
  </si>
  <si>
    <t>aluukkainen
6. Suomeen ei saa matkustaa muista
maista kuin koronavapaista maista.
Jotain tällaista. En mene yksityiskohtiin
kuten välttämättömien kuljetusten
järjestämiseen. Miksei tästä asiasta
edes keskustella missään? 5/x</t>
  </si>
  <si>
    <t xml:space="preserve">ylepuhe
</t>
  </si>
  <si>
    <t>https://seura.fi/tolkun-henkilo/poltatko-kirkon-vainoatko-juutalaisia-vai-kaadatko-kannykkamaston-nama-kaikki-keinot-on-pian-kokeiltu-epidemioissa/ https://twitter.com/mikaniikko/status/1255390552658513921 https://twitter.com/PaivikkiKoo/status/1256882204401074177 https://www.youtube.com/watch?v=9MmqJmleaw8&amp;feature=youtu.be https://www.sciencenews.org/article/coronavirus-covid-19-not-human-made-lab-genetic-analysis-nature</t>
  </si>
  <si>
    <t>https://swprs.org/a-swiss-doctor-on-covid-19/ https://twitter.com/pirijanne/status/1255545664269881344 https://www.youtube.com/watch?v=zb6j7o1pLBw https://twitter.com/1000histoires/status/1255200768560414720?s=19 https://www.hs.fi/kotimaa/art-2000006490157.html https://www.fiercepharma.com/vaccines/bill-gates-plans-to-help-fund-factories-for-7-covid-19-vaccines-but-expects-only-2-will https://www.outsourcing-pharma.com/Article/2020/03/27/Bill-Gates-big-pharma-collaborate-on-COVID-19-treatments https://twitter.com/HeikkiRay/status/1254851014248878082</t>
  </si>
  <si>
    <t>https://www.soininvaara.fi/2020/04/27/maanantaimietteita-koronasta/ https://www.vox.com/coronavirus-covid19/2020/4/27/21236270/bill-gates-coronavirus-covid-19-plan-vaccines-conspiracies-podcast</t>
  </si>
  <si>
    <t>https://www.karjalainen.fi/uutiset/uutis-alueet/kotimaa/item/244522 https://www.youtube.com/watch?v=TBSGmfiGvgU&amp;t=543s</t>
  </si>
  <si>
    <t>twitter.com seura.fi youtube.com sciencenews.org</t>
  </si>
  <si>
    <t>twitter.com swprs.org youtube.com hs.fi fiercepharma.com outsourcing-pharma.com</t>
  </si>
  <si>
    <t>soininvaara.fi vox.com</t>
  </si>
  <si>
    <t>karjalainen.fi youtube.com</t>
  </si>
  <si>
    <t>väylämaksu</t>
  </si>
  <si>
    <t>korona 5g huuhaa disinformaatio koronavirus</t>
  </si>
  <si>
    <t>korona journalismi politiikkaradio väylämaksu ylepuhe valeuutiset koronakriisi</t>
  </si>
  <si>
    <t>videot</t>
  </si>
  <si>
    <t>hän</t>
  </si>
  <si>
    <t>ennemmin</t>
  </si>
  <si>
    <t>koska</t>
  </si>
  <si>
    <t>#korona kysymyksiin kansanedustaja mikaniikko 5g mutta mitä uskonto etenee suomessakin</t>
  </si>
  <si>
    <t>mika_salminen thlorg anunou ei ja että pirijanne optiainen gates kun</t>
  </si>
  <si>
    <t>ja timoharakka korona leviää 5g salaliittoteorian miten lvmfi tukee journalismia</t>
  </si>
  <si>
    <t>yleuutiset anttivesala maridisesti riikka_raisanen anterojarvi ei haollila joukojokinen ja miksi</t>
  </si>
  <si>
    <t>ja liandersson valtioneuvosto että</t>
  </si>
  <si>
    <t>että villetavio ei olla n ja</t>
  </si>
  <si>
    <t>että ei keronen 1984_nyt ja videot tai hän ennemmin koska</t>
  </si>
  <si>
    <t>x ei 4 ja saa matkustaa maista tällaista kuten miksei</t>
  </si>
  <si>
    <t>ja perälä ovat</t>
  </si>
  <si>
    <t>korona mielipide tunteella sitä ja</t>
  </si>
  <si>
    <t>ja 5g</t>
  </si>
  <si>
    <t>ei,ole</t>
  </si>
  <si>
    <t>ei,riitä</t>
  </si>
  <si>
    <t>riitä,mihinkään</t>
  </si>
  <si>
    <t>tomimpaan,optiainen</t>
  </si>
  <si>
    <t>anttivesala,yleuutiset</t>
  </si>
  <si>
    <t>yleuutiset,riikka_raisanen</t>
  </si>
  <si>
    <t>anterojarvi,anttivesala</t>
  </si>
  <si>
    <t>maridisesti,anterojarvi</t>
  </si>
  <si>
    <t>joukojokinen,maridisesti</t>
  </si>
  <si>
    <t>maridisesti,anttivesala</t>
  </si>
  <si>
    <t>haollila,maridisesti</t>
  </si>
  <si>
    <t>liandersson,valtioneuvosto</t>
  </si>
  <si>
    <t>ennemmin,tai</t>
  </si>
  <si>
    <t>tai,myöhemmin</t>
  </si>
  <si>
    <t>ei,voi</t>
  </si>
  <si>
    <t>olla,olemassa</t>
  </si>
  <si>
    <t>keronen,eli</t>
  </si>
  <si>
    <t>voi,luottaa</t>
  </si>
  <si>
    <t>voi,olla</t>
  </si>
  <si>
    <t>ovatko,epsteinin</t>
  </si>
  <si>
    <t>olemassa,koska</t>
  </si>
  <si>
    <t>tietoturva,petti</t>
  </si>
  <si>
    <t>thlorg,mika_salminen  anunou,thlorg  optiainen,anunou  pirijanne,optiainen  ei,ole  päivittyy,20  20,kohdan  ei,riitä  riitä,mihinkään  tomimpaan,optiainen</t>
  </si>
  <si>
    <t>anttivesala,yleuutiset  yleuutiset,riikka_raisanen  anterojarvi,anttivesala  maridisesti,anterojarvi  joukojokinen,maridisesti  maridisesti,anttivesala  haollila,maridisesti</t>
  </si>
  <si>
    <t>ennemmin,tai  tai,myöhemmin  ei,voi  olla,olemassa  keronen,eli  voi,luottaa  voi,olla  ovatko,epsteinin  olemassa,koska  tietoturva,petti</t>
  </si>
  <si>
    <t>saa,matkustaa  ei,ole</t>
  </si>
  <si>
    <t>mikaniikko petri2020 dimmu141</t>
  </si>
  <si>
    <t>pirijanne tomimpaan kutrinet anunou optiainen</t>
  </si>
  <si>
    <t>haollila anterojarvi anttivesala joukojokinen maridisesti</t>
  </si>
  <si>
    <t>liandersson helihannula1</t>
  </si>
  <si>
    <t>tjylha kimmomatikainen</t>
  </si>
  <si>
    <t>villetavio sepi33556535</t>
  </si>
  <si>
    <t>1984_nyt keronen</t>
  </si>
  <si>
    <t>hannelevestola veitera</t>
  </si>
  <si>
    <t>mika_salminen thlorg anunou optiainen pirijanne kutrinet</t>
  </si>
  <si>
    <t>timoharakka lvmfi yleareena ylepuhe</t>
  </si>
  <si>
    <t>yleuutiset anttivesala riikka_raisanen maridisesti anterojarvi joukojokinen haollila</t>
  </si>
  <si>
    <t>valtioneuvosto liandersson</t>
  </si>
  <si>
    <t>mikaelervasti villetavio</t>
  </si>
  <si>
    <t>ylepuhe yleareena lvmfi vapaamielinen lindapelkonen tapiopajunen timoharakka</t>
  </si>
  <si>
    <t>https://seura.fi/tolkun-henkilo/poltatko-kirkon-vainoatko-juutalaisia-vai-kaadatko-kannykkamaston-nama-kaikki-keinot-on-pian-kokeiltu-epidemioissa/ https://twitter.com/PaivikkiKoo/status/1256882204401074177 https://twitter.com/mikaniikko/status/1255390552658513921</t>
  </si>
  <si>
    <t>korona 5g disinformaatio huuhaa</t>
  </si>
  <si>
    <t>5g disinformaatio huuhaa korona</t>
  </si>
  <si>
    <t>politiikkaradio väylämaksu ylepuhe valeuutiset koronakriisi korona journalismi</t>
  </si>
  <si>
    <t>ja valheenpaljastaja miksi salaliittoteoreetikot liittävät yhteen 5g verkon koronaviruksen epävarmuus</t>
  </si>
  <si>
    <t>gsk pirijanne kutrinet ja tutkin eräs yö asiaa kaikkien näiden</t>
  </si>
  <si>
    <t>että ja tämä olen siitä vain jonka pirijanne aika vakuuttunut</t>
  </si>
  <si>
    <t>että ei anunou thlorg mika_salminen ja optiainen niin kun hän</t>
  </si>
  <si>
    <t>korona keskusteluun sopii hyvin tämä havainto jos mielipide muodostettu tunteella</t>
  </si>
  <si>
    <t>ja ovat veitera tämä perälä näköjään kovin suosittu vakuuttunut siitä</t>
  </si>
  <si>
    <t>hannelevestola moni livennyt qanon koloon terveys asiantuntijoiden kautta muun muassa</t>
  </si>
  <si>
    <t>se saa petri2020 seurakin ymmärtänyt ettei huomiota nimeksikään ellei tarinaansa</t>
  </si>
  <si>
    <t>#korona kansanedustaja mikaniikko kysymyksiin #5g ei nyt kun siinä miksi</t>
  </si>
  <si>
    <t>thlorg mika_salminen pirijanne mikä vastauksissa oli sinusta järjetöntä minusta hän</t>
  </si>
  <si>
    <t>pirijanne anunou thlorg mika_salminen siitä vain ei päästä ilman laumasuojaa</t>
  </si>
  <si>
    <t>pirijanne optiainen anunou thlorg mika_salminen suomessa oli se olisi ei</t>
  </si>
  <si>
    <t>1984_nyt tai ennemmin myöhemmin se kabalin ne selkeästi ei todisteita</t>
  </si>
  <si>
    <t>keronen ei ja että videot hän olla koska vai eli</t>
  </si>
  <si>
    <t>marinin hallitus epäonnistui koronastrategiassa lockdown olisi tullut tehdä ps n</t>
  </si>
  <si>
    <t>ei villetavio mikaelervasti ville hyvä ymmärrät lienet asian että tukahduttamisesta</t>
  </si>
  <si>
    <t>ja timoharakka korona leviää 5g salaliittoteorian #korona miten lvmfi tukee</t>
  </si>
  <si>
    <t>maanantaimietteitä koronasta</t>
  </si>
  <si>
    <t>taattua #nokia'a pettymyksiä ja petettyjä lupauksia kerta toisensa jälkeen</t>
  </si>
  <si>
    <t>tjylha eikö sama tulosvaroitus löydy lähes kaikilta yhtiöiltä usein vain</t>
  </si>
  <si>
    <t>ja että perusopetuksessa varhaiskasvatuksessa palataan lähiopetukseen hallitusti turvallisuudesta tarkasti huolehtien</t>
  </si>
  <si>
    <t>liandersson valtioneuvosto meillä sairastetaan kotona sitten viimeiset kaksi viikkoa minun</t>
  </si>
  <si>
    <t>kun siinä miksi ryhmän tämä otsikko aivan surkea mikaniikko nyt</t>
  </si>
  <si>
    <t>haollila maridisesti anterojarvi anttivesala yleuutiset riikka_raisanen 5g edelleen kysyn mikä</t>
  </si>
  <si>
    <t>ei ole säästit klikin levitä uhka miksi käytätte tällaisia sisällönpiilotusotsikoita</t>
  </si>
  <si>
    <t>anterojarvi anttivesala yleuutiset miten stuk lähti vastatessaan toimittajan kysymyksiin</t>
  </si>
  <si>
    <t>joukojokinen maridisesti anterojarvi anttivesala yleuutiset riikka_raisanen ja se rakennettu klikkiotsikoksi</t>
  </si>
  <si>
    <t>anttivesala yleuutiset haollila joukojokinen maridisesti riikka_raisanen lisäksi ylipäänsä kaikki keskustelu</t>
  </si>
  <si>
    <t>x ei 4 saa matkustaa maista tällaista kuten miksei missään</t>
  </si>
  <si>
    <t>ja tutkin eräs yö asiaa kaikkien näiden tiet vievät jotain</t>
  </si>
  <si>
    <t>että vain jonka ja tämä olen siitä pirijanne aika vakuuttunut</t>
  </si>
  <si>
    <t>kun hän meillä ei niin ja optiainen tomimpaan kyllä se</t>
  </si>
  <si>
    <t>veitera tämä perälä näköjään kovin suosittu vakuuttunut siitä että 5g</t>
  </si>
  <si>
    <t>kun siinä miksi ryhmän kansanedustaja mikaniikko kysymyksiin #5g ei nyt</t>
  </si>
  <si>
    <t>pirijanne mikä vastauksissa oli sinusta järjetöntä minusta hän sanoi vaikeita</t>
  </si>
  <si>
    <t>siitä vain ei päästä ilman laumasuojaa virus läsnä totalitarismissakin kansalaisia</t>
  </si>
  <si>
    <t>suomessa olisi ei riitä mihinkään rokotekehitys eri asia kuin niiden</t>
  </si>
  <si>
    <t>nämä uuden ne myöhemmin ennemmin se kabalin selkeästi ei todisteita</t>
  </si>
  <si>
    <t>voi saaren jo voinut kiristyskabalia olla koska että videot hän</t>
  </si>
  <si>
    <t>#korona miten lvmfi tukee journalismia kun moukaroi sekä salaliittoteoriat disinformaatio</t>
  </si>
  <si>
    <t>5g edelleen kysyn mikä otsikossa ongelmana olen tästäkin eri mieltä</t>
  </si>
  <si>
    <t>ja se rakennettu klikkiotsikoksi monet eivät lue sittenkään juttua mielikuva</t>
  </si>
  <si>
    <t>haollila joukojokinen maridisesti riikka_raisanen lisäksi ylipäänsä kaikki keskustelu huuhaasta legitimoi</t>
  </si>
  <si>
    <t>maista 3 ovat 2 4 saa matkustaa tällaista kuten miksei</t>
  </si>
  <si>
    <t>valheenpaljastaja,miksi  miksi,salaliittoteoreetikot  salaliittoteoreetikot,liittävät  liittävät,yhteen  yhteen,5g  5g,verkon  verkon,ja  ja,koronaviruksen  koronaviruksen,epävarmuus  epävarmuus,ja</t>
  </si>
  <si>
    <t>pirijanne,kutrinet  kutrinet,tutkin  tutkin,eräs  eräs,yö  yö,asiaa  asiaa,ja  ja,kaikkien  kaikkien,näiden  näiden,tiet  tiet,vievät</t>
  </si>
  <si>
    <t>siitä,että  pirijanne,olen  olen,aika  aika,vakuuttunut  vakuuttunut,siitä  että,kyseessä  kyseessä,ihan  ihan,yleinen  yleinen,koulukuntafakkiutuminen  koulukuntafakkiutuminen,mitä</t>
  </si>
  <si>
    <t>anunou,thlorg  thlorg,mika_salminen  optiainen,anunou  tomimpaan,optiainen  mika_salminen,niin  ei,ole  niin,en  en,kyllä  kyllä,ihan  ihan,usko</t>
  </si>
  <si>
    <t>korona,keskusteluun  keskusteluun,sopii  sopii,hyvin  hyvin,tämä  tämä,havainto  havainto,jos  jos,mielipide  mielipide,muodostettu  muodostettu,tunteella  tunteella,sitä</t>
  </si>
  <si>
    <t>hannelevestola,moni  moni,livennyt  livennyt,qanon  qanon,koloon  koloon,terveys  terveys,asiantuntijoiden  asiantuntijoiden,kautta  kautta,muun  muun,muassa  muassa,samuli</t>
  </si>
  <si>
    <t>se,saa  petri2020,seurakin  seurakin,ymmärtänyt  ymmärtänyt,ettei  ettei,se  saa,huomiota  huomiota,nimeksikään  nimeksikään,ellei  ellei,se  saa,tarinaansa</t>
  </si>
  <si>
    <t>thlorg,mika_salminen  pirijanne,thlorg  mika_salminen,mikä  mikä,vastauksissa  vastauksissa,oli  oli,sinusta  sinusta,järjetöntä  järjetöntä,minusta  minusta,hän  hän,sanoi</t>
  </si>
  <si>
    <t>pirijanne,anunou  anunou,thlorg  thlorg,mika_salminen  mika_salminen,siitä  siitä,vain  vain,ei  ei,päästä  päästä,ilman  ilman,laumasuojaa  laumasuojaa,virus</t>
  </si>
  <si>
    <t>pirijanne,optiainen  optiainen,anunou  anunou,thlorg  thlorg,mika_salminen  ei,riitä  riitä,mihinkään  mika_salminen,rokotekehitys  rokotekehitys,eri  eri,asia  asia,kuin</t>
  </si>
  <si>
    <t>ennemmin,tai  tai,myöhemmin  tai,joku  1984_nyt,selkeästi  selkeästi,ei  ei,ainakaan  ainakaan,kannattanut  kannattanut,kuvata  kuvata,todisteita  todisteita,omista</t>
  </si>
  <si>
    <t>keronen,eli  olla,olemassa  ei,voi  voinut,olla  olemassa,koska  voi,olla  ovatko,epsteinin  ajattele,että  että,perustaisit  perustaisit,rikollisen</t>
  </si>
  <si>
    <t>marinin,hallitus  hallitus,epäonnistui  epäonnistui,koronastrategiassa  koronastrategiassa,lockdown  lockdown,olisi  olisi,tullut  tullut,tehdä  tehdä,ps  ps,n  n,13</t>
  </si>
  <si>
    <t>villetavio,mikaelervasti  mikaelervasti,ville  ville,hyvä  hyvä,ymmärrät  ymmärrät,lienet  lienet,asian  asian,että  että,tukahduttamisesta  tukahduttamisesta,ei  ei,ole</t>
  </si>
  <si>
    <t>maanantaimietteitä,koronasta</t>
  </si>
  <si>
    <t>taattua,#nokia'a  #nokia'a,pettymyksiä  pettymyksiä,ja  ja,petettyjä  petettyjä,lupauksia  lupauksia,kerta  kerta,toisensa  toisensa,jälkeen</t>
  </si>
  <si>
    <t>tjylha,eikö  eikö,sama  sama,tulosvaroitus  tulosvaroitus,löydy  löydy,lähes  lähes,kaikilta  kaikilta,yhtiöiltä  yhtiöiltä,usein  usein,vain  vain,ohjeistus</t>
  </si>
  <si>
    <t>perusopetuksessa,ja  ja,varhaiskasvatuksessa  varhaiskasvatuksessa,palataan  palataan,lähiopetukseen  lähiopetukseen,hallitusti  hallitusti,ja  ja,turvallisuudesta  turvallisuudesta,tarkasti  tarkasti,huolehtien  huolehtien,14</t>
  </si>
  <si>
    <t>liandersson,valtioneuvosto  valtioneuvosto,meillä  meillä,sairastetaan  sairastetaan,kotona  kotona,sitten  sitten,viimeiset  viimeiset,kaksi  kaksi,viikkoa  viikkoa,minun  minun,lapset</t>
  </si>
  <si>
    <t>tämä,otsikko  otsikko,aivan  aivan,surkea  mikaniikko,nyt  nyt,kun  kun,olet  olet,siinä  siinä,paikalla  paikalla,kerropa  kerropa,täällä</t>
  </si>
  <si>
    <t>haollila,maridisesti  anttivesala,yleuutiset  yleuutiset,riikka_raisanen  maridisesti,anterojarvi  anterojarvi,anttivesala  riikka_raisanen,edelleen  edelleen,kysyn  kysyn,mikä  mikä,otsikossa  otsikossa,ongelmana</t>
  </si>
  <si>
    <t>säästit,klikin  klikin,ei  ei,levitä  levitä,ei  ei,ole  ole,uhka  uhka,miksi  miksi,käytätte  käytätte,tällaisia  tällaisia,sisällönpiilotusotsikoita</t>
  </si>
  <si>
    <t>anterojarvi,anttivesala  anttivesala,yleuutiset  yleuutiset,miten  miten,stuk  stuk,lähti  lähti,vastatessaan  vastatessaan,toimittajan  toimittajan,kysymyksiin</t>
  </si>
  <si>
    <t>maridisesti,anterojarvi  anterojarvi,anttivesala  anttivesala,yleuutiset  joukojokinen,maridisesti  yleuutiset,riikka_raisanen  riikka_raisanen,se  se,rakennettu  rakennettu,klikkiotsikoksi  klikkiotsikoksi,monet  monet,eivät</t>
  </si>
  <si>
    <t>anttivesala,yleuutiset  haollila,joukojokinen  joukojokinen,maridisesti  maridisesti,anttivesala  yleuutiset,riikka_raisanen  riikka_raisanen,lisäksi  lisäksi,ylipäänsä  ylipäänsä,kaikki  kaikki,keskustelu  keskustelu,huuhaasta</t>
  </si>
  <si>
    <t>saa,matkustaa  6,suomeen  suomeen,ei  ei,saa  matkustaa,muista  muista,maista  maista,kuin  kuin,koronavapaista  koronavapaista,maista  maista,jotain</t>
  </si>
  <si>
    <t>kutrinet,tutkin  tutkin,eräs  eräs,yö  yö,asiaa  asiaa,ja  ja,kaikkien  kaikkien,näiden  näiden,tiet  tiet,vievät  vievät,jotain</t>
  </si>
  <si>
    <t>optiainen,anunou  tomimpaan,optiainen  mika_salminen,niin  ei,ole  niin,en  en,kyllä  kyllä,ihan  ihan,usko  usko,että  että,olisimme</t>
  </si>
  <si>
    <t>pirijanne,thlorg  mika_salminen,mikä  mikä,vastauksissa  vastauksissa,oli  oli,sinusta  sinusta,järjetöntä  järjetöntä,minusta  minusta,hän  hän,sanoi  sanoi,vaikeita</t>
  </si>
  <si>
    <t>mika_salminen,siitä  siitä,vain  vain,ei  ei,päästä  päästä,ilman  ilman,laumasuojaa  laumasuojaa,virus  virus,läsnä  läsnä,totalitarismissakin  mika_salminen,kansalaisia</t>
  </si>
  <si>
    <t>ei,riitä  riitä,mihinkään  mika_salminen,rokotekehitys  rokotekehitys,eri  eri,asia  asia,kuin  kuin,niiden  niiden,massavalmistus  massavalmistus,nämä  nämä,menevät</t>
  </si>
  <si>
    <t>ei,voi  voinut,olla  keronen,eli  olla,olemassa  olemassa,koska  voi,olla  ovatko,epsteinin  ajattele,että  että,perustaisit  perustaisit,rikollisen</t>
  </si>
  <si>
    <t>maridisesti,anterojarvi  anterojarvi,anttivesala  riikka_raisanen,edelleen  edelleen,kysyn  kysyn,mikä  mikä,otsikossa  otsikossa,ongelmana  anterojarvi,haollila  maridisesti,anttivesala  riikka_raisanen,olen</t>
  </si>
  <si>
    <t>joukojokinen,maridisesti  yleuutiset,riikka_raisanen  riikka_raisanen,se  se,rakennettu  rakennettu,klikkiotsikoksi  klikkiotsikoksi,monet  monet,eivät  eivät,lue  lue,sittenkään  sittenkään,juttua</t>
  </si>
  <si>
    <t>haollila,joukojokinen  joukojokinen,maridisesti  maridisesti,anttivesala  yleuutiset,riikka_raisanen  riikka_raisanen,lisäksi  lisäksi,ylipäänsä  ylipäänsä,kaikki  kaikki,keskustelu  keskustelu,huuhaasta  huuhaasta,legitimoi</t>
  </si>
  <si>
    <t>jos</t>
  </si>
  <si>
    <t>vain</t>
  </si>
  <si>
    <t>olisi</t>
  </si>
  <si>
    <t>saa</t>
  </si>
  <si>
    <t>lisäksi</t>
  </si>
  <si>
    <t>ne</t>
  </si>
  <si>
    <t>x</t>
  </si>
  <si>
    <t>mitään</t>
  </si>
  <si>
    <t>eli</t>
  </si>
  <si>
    <t>siitä</t>
  </si>
  <si>
    <t>jotain</t>
  </si>
  <si>
    <t>tällaista</t>
  </si>
  <si>
    <t>kuten</t>
  </si>
  <si>
    <t>tässä</t>
  </si>
  <si>
    <t>niin</t>
  </si>
  <si>
    <t>myös</t>
  </si>
  <si>
    <t>pitää</t>
  </si>
  <si>
    <t>sitten</t>
  </si>
  <si>
    <t>vai</t>
  </si>
  <si>
    <t>nämä</t>
  </si>
  <si>
    <t>jonka</t>
  </si>
  <si>
    <t>joku</t>
  </si>
  <si>
    <t>myöhemmin</t>
  </si>
  <si>
    <t>edes</t>
  </si>
  <si>
    <t>suomen</t>
  </si>
  <si>
    <t>saanut</t>
  </si>
  <si>
    <t>kaikki</t>
  </si>
  <si>
    <t>siksi</t>
  </si>
  <si>
    <t>paljon</t>
  </si>
  <si>
    <t>olisiko</t>
  </si>
  <si>
    <t>olen</t>
  </si>
  <si>
    <t>kyllä</t>
  </si>
  <si>
    <t>näitä</t>
  </si>
  <si>
    <t>vielä</t>
  </si>
  <si>
    <t>meillä</t>
  </si>
  <si>
    <t>vaan</t>
  </si>
  <si>
    <t>aika</t>
  </si>
  <si>
    <t>hyvä</t>
  </si>
  <si>
    <t>olemassa</t>
  </si>
  <si>
    <t>epsteinin</t>
  </si>
  <si>
    <t>videoita</t>
  </si>
  <si>
    <t>kiristysmielessä</t>
  </si>
  <si>
    <t>kabalia</t>
  </si>
  <si>
    <t>tietoturva</t>
  </si>
  <si>
    <t>saaren</t>
  </si>
  <si>
    <t>vuotaisivat</t>
  </si>
  <si>
    <t>mihinkään</t>
  </si>
  <si>
    <t>kabalin</t>
  </si>
  <si>
    <t>ihmiset</t>
  </si>
  <si>
    <t>siihen</t>
  </si>
  <si>
    <t>minusta</t>
  </si>
  <si>
    <t>gsk</t>
  </si>
  <si>
    <t>matkustaa</t>
  </si>
  <si>
    <t>maista</t>
  </si>
  <si>
    <t>miksei</t>
  </si>
  <si>
    <t>missään</t>
  </si>
  <si>
    <t>alueille</t>
  </si>
  <si>
    <t>tarkasti</t>
  </si>
  <si>
    <t>suomi</t>
  </si>
  <si>
    <t>tartuntoja</t>
  </si>
  <si>
    <t>täysin</t>
  </si>
  <si>
    <t>pysty</t>
  </si>
  <si>
    <t>stä</t>
  </si>
  <si>
    <t>ta</t>
  </si>
  <si>
    <t>eristetty</t>
  </si>
  <si>
    <t>rokote</t>
  </si>
  <si>
    <t>lockdown</t>
  </si>
  <si>
    <t>asian</t>
  </si>
  <si>
    <t>josko</t>
  </si>
  <si>
    <t>otsikossa</t>
  </si>
  <si>
    <t>tarvitse</t>
  </si>
  <si>
    <t>stuk</t>
  </si>
  <si>
    <t>ssä</t>
  </si>
  <si>
    <t>esim</t>
  </si>
  <si>
    <t>vastaa</t>
  </si>
  <si>
    <t>kyseessä</t>
  </si>
  <si>
    <t>suuri</t>
  </si>
  <si>
    <t>muun</t>
  </si>
  <si>
    <t>tällä</t>
  </si>
  <si>
    <t>kotona</t>
  </si>
  <si>
    <t>vaikka</t>
  </si>
  <si>
    <t>hallitus</t>
  </si>
  <si>
    <t>tähän</t>
  </si>
  <si>
    <t>emme</t>
  </si>
  <si>
    <t>sama</t>
  </si>
  <si>
    <t>lähes</t>
  </si>
  <si>
    <t>juu</t>
  </si>
  <si>
    <t>epstein</t>
  </si>
  <si>
    <t>todistamaan</t>
  </si>
  <si>
    <t>tautia</t>
  </si>
  <si>
    <t>saisi</t>
  </si>
  <si>
    <t>vuosia</t>
  </si>
  <si>
    <t>tehtävä</t>
  </si>
  <si>
    <t>jne</t>
  </si>
  <si>
    <t>mennä</t>
  </si>
  <si>
    <t>epsteinillä</t>
  </si>
  <si>
    <t>voinut</t>
  </si>
  <si>
    <t>kiristyskabalia</t>
  </si>
  <si>
    <t>mukaan</t>
  </si>
  <si>
    <t>sellaisen</t>
  </si>
  <si>
    <t>hänen</t>
  </si>
  <si>
    <t>saarellaan</t>
  </si>
  <si>
    <t>pääse</t>
  </si>
  <si>
    <t>sen</t>
  </si>
  <si>
    <t>poliisi</t>
  </si>
  <si>
    <t>juttuja</t>
  </si>
  <si>
    <t>petti</t>
  </si>
  <si>
    <t>ovatko</t>
  </si>
  <si>
    <t>vuotaneet</t>
  </si>
  <si>
    <t>julkisuuteen</t>
  </si>
  <si>
    <t>ollut</t>
  </si>
  <si>
    <t>luottaa</t>
  </si>
  <si>
    <t>selkeästi</t>
  </si>
  <si>
    <t>todisteita</t>
  </si>
  <si>
    <t>pitäisi</t>
  </si>
  <si>
    <t>liity</t>
  </si>
  <si>
    <t>kannattaa</t>
  </si>
  <si>
    <t>aina</t>
  </si>
  <si>
    <t>tekemään</t>
  </si>
  <si>
    <t>uuden</t>
  </si>
  <si>
    <t>mikäli</t>
  </si>
  <si>
    <t>minkä</t>
  </si>
  <si>
    <t>niihin</t>
  </si>
  <si>
    <t>jokin</t>
  </si>
  <si>
    <t>ajan</t>
  </si>
  <si>
    <t>rahoittaa</t>
  </si>
  <si>
    <t>asia</t>
  </si>
  <si>
    <t>suomessa</t>
  </si>
  <si>
    <t>riitä</t>
  </si>
  <si>
    <t>ihan</t>
  </si>
  <si>
    <t>olis</t>
  </si>
  <si>
    <t>salminen</t>
  </si>
  <si>
    <t>päästä</t>
  </si>
  <si>
    <t>eroon</t>
  </si>
  <si>
    <t>suoraan</t>
  </si>
  <si>
    <t>järjetöntä</t>
  </si>
  <si>
    <t>suojella</t>
  </si>
  <si>
    <t>eteenpäin</t>
  </si>
  <si>
    <t>juuri</t>
  </si>
  <si>
    <t>järkeä</t>
  </si>
  <si>
    <t>hyvin</t>
  </si>
  <si>
    <t>kautta</t>
  </si>
  <si>
    <t>perälä</t>
  </si>
  <si>
    <t>vakuuttunut</t>
  </si>
  <si>
    <t>trump</t>
  </si>
  <si>
    <t>mm</t>
  </si>
  <si>
    <t>mielipide</t>
  </si>
  <si>
    <t>tunteella</t>
  </si>
  <si>
    <t>löytyi</t>
  </si>
  <si>
    <t>syy</t>
  </si>
  <si>
    <t>teorioihin</t>
  </si>
  <si>
    <t>1.touko</t>
  </si>
  <si>
    <t>33, 112, 0</t>
  </si>
  <si>
    <t>98, 79, 0</t>
  </si>
  <si>
    <t>66, 95, 0</t>
  </si>
  <si>
    <t>163, 46, 0</t>
  </si>
  <si>
    <t>196, 30, 0</t>
  </si>
  <si>
    <t>G1: #korona kysymyksiin kansanedustaja mikaniikko 5g mutta mitä uskonto etenee suomessakin</t>
  </si>
  <si>
    <t>G2: mika_salminen thlorg anunou ei ja että pirijanne optiainen gates kun</t>
  </si>
  <si>
    <t>G4: ja timoharakka korona leviää 5g salaliittoteorian miten lvmfi tukee journalismia</t>
  </si>
  <si>
    <t>G5: yleuutiset anttivesala maridisesti riikka_raisanen anterojarvi ei haollila joukojokinen ja miksi</t>
  </si>
  <si>
    <t>G6: 5g #korona #5g covid 19 ja ensimmäinen</t>
  </si>
  <si>
    <t>G7: ja liandersson valtioneuvosto että</t>
  </si>
  <si>
    <t>G8: tjylha</t>
  </si>
  <si>
    <t>G9: että villetavio ei olla n ja</t>
  </si>
  <si>
    <t>G10: että ei keronen 1984_nyt ja videot tai hän ennemmin koska</t>
  </si>
  <si>
    <t>G14: x ei 4 ja saa matkustaa maista tällaista kuten miksei</t>
  </si>
  <si>
    <t>G17: ja perälä ovat</t>
  </si>
  <si>
    <t>G18: korona mielipide tunteella sitä ja</t>
  </si>
  <si>
    <t>G20: ja 5g</t>
  </si>
  <si>
    <t>Edge Weight▓1▓9▓0▓True▓Green▓Red▓▓Edge Weight▓1▓4▓0▓3▓10▓False▓Edge Weight▓1▓9▓0▓32▓6▓False▓▓0▓0▓0▓True▓Black▓Black▓▓Followers▓0▓253463▓0▓162▓1000▓False▓▓0▓0▓0▓0▓0▓False▓▓0▓0▓0▓0▓0▓False▓▓0▓0▓0▓0▓0▓False</t>
  </si>
  <si>
    <t xml:space="preserve">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t>
  </si>
  <si>
    <t>https://nodexlgraphgallery.org/Pages/Graph.aspx?graphID=226078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</si>
</sst>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0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6"/>
      <tableStyleElement type="headerRow" dxfId="505"/>
    </tableStyle>
    <tableStyle name="NodeXL Table" pivot="0" count="1">
      <tableStyleElement type="headerRow" dxfId="5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378183"/>
        <c:axId val="37641600"/>
      </c:barChart>
      <c:catAx>
        <c:axId val="56378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1600"/>
        <c:crosses val="autoZero"/>
        <c:auto val="1"/>
        <c:lblOffset val="100"/>
        <c:noMultiLvlLbl val="0"/>
      </c:catAx>
      <c:valAx>
        <c:axId val="3764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81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(5G OR gates) (korona OR covid)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6"/>
                <c:pt idx="0">
                  <c:v>18
25.huhti
huhti
2020</c:v>
                </c:pt>
                <c:pt idx="1">
                  <c:v>5
26.huhti</c:v>
                </c:pt>
                <c:pt idx="2">
                  <c:v>15</c:v>
                </c:pt>
                <c:pt idx="3">
                  <c:v>21</c:v>
                </c:pt>
                <c:pt idx="4">
                  <c:v>8
27.huhti</c:v>
                </c:pt>
                <c:pt idx="5">
                  <c:v>12</c:v>
                </c:pt>
                <c:pt idx="6">
                  <c:v>17</c:v>
                </c:pt>
                <c:pt idx="7">
                  <c:v>20</c:v>
                </c:pt>
                <c:pt idx="8">
                  <c:v>21</c:v>
                </c:pt>
                <c:pt idx="9">
                  <c:v>4
28.huhti</c:v>
                </c:pt>
                <c:pt idx="10">
                  <c:v>5</c:v>
                </c:pt>
                <c:pt idx="11">
                  <c:v>7</c:v>
                </c:pt>
                <c:pt idx="12">
                  <c:v>8</c:v>
                </c:pt>
                <c:pt idx="13">
                  <c:v>9</c:v>
                </c:pt>
                <c:pt idx="14">
                  <c:v>10</c:v>
                </c:pt>
                <c:pt idx="15">
                  <c:v>11</c:v>
                </c:pt>
                <c:pt idx="16">
                  <c:v>12</c:v>
                </c:pt>
                <c:pt idx="17">
                  <c:v>14</c:v>
                </c:pt>
                <c:pt idx="18">
                  <c:v>16</c:v>
                </c:pt>
                <c:pt idx="19">
                  <c:v>17</c:v>
                </c:pt>
                <c:pt idx="20">
                  <c:v>18</c:v>
                </c:pt>
                <c:pt idx="21">
                  <c:v>19</c:v>
                </c:pt>
                <c:pt idx="22">
                  <c:v>20</c:v>
                </c:pt>
                <c:pt idx="23">
                  <c:v>3
29.huhti</c:v>
                </c:pt>
                <c:pt idx="24">
                  <c:v>4</c:v>
                </c:pt>
                <c:pt idx="25">
                  <c:v>5</c:v>
                </c:pt>
                <c:pt idx="26">
                  <c:v>6</c:v>
                </c:pt>
                <c:pt idx="27">
                  <c:v>7</c:v>
                </c:pt>
                <c:pt idx="28">
                  <c:v>8</c:v>
                </c:pt>
                <c:pt idx="29">
                  <c:v>9</c:v>
                </c:pt>
                <c:pt idx="30">
                  <c:v>10</c:v>
                </c:pt>
                <c:pt idx="31">
                  <c:v>11</c:v>
                </c:pt>
                <c:pt idx="32">
                  <c:v>12</c:v>
                </c:pt>
                <c:pt idx="33">
                  <c:v>13</c:v>
                </c:pt>
                <c:pt idx="34">
                  <c:v>15</c:v>
                </c:pt>
                <c:pt idx="35">
                  <c:v>17</c:v>
                </c:pt>
                <c:pt idx="36">
                  <c:v>18</c:v>
                </c:pt>
                <c:pt idx="37">
                  <c:v>19</c:v>
                </c:pt>
                <c:pt idx="38">
                  <c:v>20</c:v>
                </c:pt>
                <c:pt idx="39">
                  <c:v>5
30.huhti</c:v>
                </c:pt>
                <c:pt idx="40">
                  <c:v>6</c:v>
                </c:pt>
                <c:pt idx="41">
                  <c:v>7</c:v>
                </c:pt>
                <c:pt idx="42">
                  <c:v>8</c:v>
                </c:pt>
                <c:pt idx="43">
                  <c:v>18</c:v>
                </c:pt>
                <c:pt idx="44">
                  <c:v>9
1.touko
touko</c:v>
                </c:pt>
                <c:pt idx="45">
                  <c:v>14
2.touko</c:v>
                </c:pt>
                <c:pt idx="46">
                  <c:v>5
3.touko</c:v>
                </c:pt>
                <c:pt idx="47">
                  <c:v>7</c:v>
                </c:pt>
                <c:pt idx="48">
                  <c:v>8</c:v>
                </c:pt>
                <c:pt idx="49">
                  <c:v>9</c:v>
                </c:pt>
                <c:pt idx="50">
                  <c:v>10</c:v>
                </c:pt>
                <c:pt idx="51">
                  <c:v>12</c:v>
                </c:pt>
                <c:pt idx="52">
                  <c:v>13</c:v>
                </c:pt>
                <c:pt idx="53">
                  <c:v>17</c:v>
                </c:pt>
                <c:pt idx="54">
                  <c:v>18</c:v>
                </c:pt>
                <c:pt idx="55">
                  <c:v>19</c:v>
                </c:pt>
              </c:strCache>
            </c:strRef>
          </c:cat>
          <c:val>
            <c:numRef>
              <c:f>'Time Series'!$B$26:$B$94</c:f>
              <c:numCache>
                <c:formatCode>General</c:formatCode>
                <c:ptCount val="56"/>
                <c:pt idx="0">
                  <c:v>1</c:v>
                </c:pt>
                <c:pt idx="1">
                  <c:v>2</c:v>
                </c:pt>
                <c:pt idx="2">
                  <c:v>1</c:v>
                </c:pt>
                <c:pt idx="3">
                  <c:v>1</c:v>
                </c:pt>
                <c:pt idx="4">
                  <c:v>1</c:v>
                </c:pt>
                <c:pt idx="5">
                  <c:v>1</c:v>
                </c:pt>
                <c:pt idx="6">
                  <c:v>1</c:v>
                </c:pt>
                <c:pt idx="7">
                  <c:v>6</c:v>
                </c:pt>
                <c:pt idx="8">
                  <c:v>2</c:v>
                </c:pt>
                <c:pt idx="9">
                  <c:v>1</c:v>
                </c:pt>
                <c:pt idx="10">
                  <c:v>2</c:v>
                </c:pt>
                <c:pt idx="11">
                  <c:v>2</c:v>
                </c:pt>
                <c:pt idx="12">
                  <c:v>1</c:v>
                </c:pt>
                <c:pt idx="13">
                  <c:v>2</c:v>
                </c:pt>
                <c:pt idx="14">
                  <c:v>3</c:v>
                </c:pt>
                <c:pt idx="15">
                  <c:v>3</c:v>
                </c:pt>
                <c:pt idx="16">
                  <c:v>2</c:v>
                </c:pt>
                <c:pt idx="17">
                  <c:v>1</c:v>
                </c:pt>
                <c:pt idx="18">
                  <c:v>6</c:v>
                </c:pt>
                <c:pt idx="19">
                  <c:v>3</c:v>
                </c:pt>
                <c:pt idx="20">
                  <c:v>6</c:v>
                </c:pt>
                <c:pt idx="21">
                  <c:v>8</c:v>
                </c:pt>
                <c:pt idx="22">
                  <c:v>2</c:v>
                </c:pt>
                <c:pt idx="23">
                  <c:v>1</c:v>
                </c:pt>
                <c:pt idx="24">
                  <c:v>1</c:v>
                </c:pt>
                <c:pt idx="25">
                  <c:v>2</c:v>
                </c:pt>
                <c:pt idx="26">
                  <c:v>2</c:v>
                </c:pt>
                <c:pt idx="27">
                  <c:v>11</c:v>
                </c:pt>
                <c:pt idx="28">
                  <c:v>3</c:v>
                </c:pt>
                <c:pt idx="29">
                  <c:v>9</c:v>
                </c:pt>
                <c:pt idx="30">
                  <c:v>11</c:v>
                </c:pt>
                <c:pt idx="31">
                  <c:v>4</c:v>
                </c:pt>
                <c:pt idx="32">
                  <c:v>5</c:v>
                </c:pt>
                <c:pt idx="33">
                  <c:v>5</c:v>
                </c:pt>
                <c:pt idx="34">
                  <c:v>2</c:v>
                </c:pt>
                <c:pt idx="35">
                  <c:v>2</c:v>
                </c:pt>
                <c:pt idx="36">
                  <c:v>2</c:v>
                </c:pt>
                <c:pt idx="37">
                  <c:v>1</c:v>
                </c:pt>
                <c:pt idx="38">
                  <c:v>1</c:v>
                </c:pt>
                <c:pt idx="39">
                  <c:v>3</c:v>
                </c:pt>
                <c:pt idx="40">
                  <c:v>1</c:v>
                </c:pt>
                <c:pt idx="41">
                  <c:v>1</c:v>
                </c:pt>
                <c:pt idx="42">
                  <c:v>1</c:v>
                </c:pt>
                <c:pt idx="43">
                  <c:v>1</c:v>
                </c:pt>
                <c:pt idx="44">
                  <c:v>1</c:v>
                </c:pt>
                <c:pt idx="45">
                  <c:v>1</c:v>
                </c:pt>
                <c:pt idx="46">
                  <c:v>2</c:v>
                </c:pt>
                <c:pt idx="47">
                  <c:v>3</c:v>
                </c:pt>
                <c:pt idx="48">
                  <c:v>4</c:v>
                </c:pt>
                <c:pt idx="49">
                  <c:v>1</c:v>
                </c:pt>
                <c:pt idx="50">
                  <c:v>1</c:v>
                </c:pt>
                <c:pt idx="51">
                  <c:v>1</c:v>
                </c:pt>
                <c:pt idx="52">
                  <c:v>1</c:v>
                </c:pt>
                <c:pt idx="53">
                  <c:v>1</c:v>
                </c:pt>
                <c:pt idx="54">
                  <c:v>1</c:v>
                </c:pt>
                <c:pt idx="55">
                  <c:v>6</c:v>
                </c:pt>
              </c:numCache>
            </c:numRef>
          </c:val>
        </c:ser>
        <c:axId val="331729"/>
        <c:axId val="2985562"/>
      </c:barChart>
      <c:catAx>
        <c:axId val="331729"/>
        <c:scaling>
          <c:orientation val="minMax"/>
        </c:scaling>
        <c:axPos val="b"/>
        <c:delete val="0"/>
        <c:numFmt formatCode="General" sourceLinked="1"/>
        <c:majorTickMark val="out"/>
        <c:minorTickMark val="none"/>
        <c:tickLblPos val="nextTo"/>
        <c:crossAx val="2985562"/>
        <c:crosses val="autoZero"/>
        <c:auto val="1"/>
        <c:lblOffset val="100"/>
        <c:noMultiLvlLbl val="0"/>
      </c:catAx>
      <c:valAx>
        <c:axId val="2985562"/>
        <c:scaling>
          <c:orientation val="minMax"/>
        </c:scaling>
        <c:axPos val="l"/>
        <c:majorGridlines/>
        <c:delete val="0"/>
        <c:numFmt formatCode="General" sourceLinked="1"/>
        <c:majorTickMark val="out"/>
        <c:minorTickMark val="none"/>
        <c:tickLblPos val="nextTo"/>
        <c:crossAx val="331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30081"/>
        <c:axId val="29070730"/>
      </c:barChart>
      <c:catAx>
        <c:axId val="3230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70730"/>
        <c:crosses val="autoZero"/>
        <c:auto val="1"/>
        <c:lblOffset val="100"/>
        <c:noMultiLvlLbl val="0"/>
      </c:catAx>
      <c:valAx>
        <c:axId val="2907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0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309979"/>
        <c:axId val="5918900"/>
      </c:barChart>
      <c:catAx>
        <c:axId val="60309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9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270101"/>
        <c:axId val="9668862"/>
      </c:barChart>
      <c:catAx>
        <c:axId val="53270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68862"/>
        <c:crosses val="autoZero"/>
        <c:auto val="1"/>
        <c:lblOffset val="100"/>
        <c:noMultiLvlLbl val="0"/>
      </c:catAx>
      <c:valAx>
        <c:axId val="9668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1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910895"/>
        <c:axId val="44980328"/>
      </c:barChart>
      <c:catAx>
        <c:axId val="19910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80328"/>
        <c:crosses val="autoZero"/>
        <c:auto val="1"/>
        <c:lblOffset val="100"/>
        <c:noMultiLvlLbl val="0"/>
      </c:catAx>
      <c:valAx>
        <c:axId val="4498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8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69769"/>
        <c:axId val="19527922"/>
      </c:barChart>
      <c:catAx>
        <c:axId val="2169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27922"/>
        <c:crosses val="autoZero"/>
        <c:auto val="1"/>
        <c:lblOffset val="100"/>
        <c:noMultiLvlLbl val="0"/>
      </c:catAx>
      <c:valAx>
        <c:axId val="1952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7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533571"/>
        <c:axId val="38257820"/>
      </c:barChart>
      <c:catAx>
        <c:axId val="41533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57820"/>
        <c:crosses val="autoZero"/>
        <c:auto val="1"/>
        <c:lblOffset val="100"/>
        <c:noMultiLvlLbl val="0"/>
      </c:catAx>
      <c:valAx>
        <c:axId val="3825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335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776061"/>
        <c:axId val="11875686"/>
      </c:barChart>
      <c:catAx>
        <c:axId val="8776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75686"/>
        <c:crosses val="autoZero"/>
        <c:auto val="1"/>
        <c:lblOffset val="100"/>
        <c:noMultiLvlLbl val="0"/>
      </c:catAx>
      <c:valAx>
        <c:axId val="11875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60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772311"/>
        <c:axId val="22406480"/>
      </c:barChart>
      <c:catAx>
        <c:axId val="39772311"/>
        <c:scaling>
          <c:orientation val="minMax"/>
        </c:scaling>
        <c:axPos val="b"/>
        <c:delete val="1"/>
        <c:majorTickMark val="out"/>
        <c:minorTickMark val="none"/>
        <c:tickLblPos val="none"/>
        <c:crossAx val="22406480"/>
        <c:crosses val="autoZero"/>
        <c:auto val="1"/>
        <c:lblOffset val="100"/>
        <c:noMultiLvlLbl val="0"/>
      </c:catAx>
      <c:valAx>
        <c:axId val="22406480"/>
        <c:scaling>
          <c:orientation val="minMax"/>
        </c:scaling>
        <c:axPos val="l"/>
        <c:delete val="1"/>
        <c:majorTickMark val="out"/>
        <c:minorTickMark val="none"/>
        <c:tickLblPos val="none"/>
        <c:crossAx val="39772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219" name="Subgraph-janneoravis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221" name="Subgraph-variriit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223" name="Subgraph-nina5804539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225" name="Subgraph-jussi_t_ero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227" name="Subgraph-ahonpe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229" name="Subgraph-katjamla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231" name="Subgraph-vehko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233" name="Subgraph-jennapina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235" name="Subgraph-kutrin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37" name="Subgraph-pirijan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9" name="Subgraph-helinpert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41" name="Subgraph-akikivirin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43" name="Subgraph-kimvaisan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45" name="Subgraph-energiatut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247" name="Subgraph-iltasanom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249" name="Subgraph-tkomite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251" name="Subgraph-certf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253" name="Subgraph-extecho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255" name="Subgraph-rajo_hann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257" name="Subgraph-jpjuutin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259" name="Subgraph-pasika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261" name="Subgraph-traficomfinl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263" name="Subgraph-marj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265" name="Subgraph-esa_kaonpa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267" name="Subgraph-tlyh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269" name="Subgraph-pekoulj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271" name="Subgraph-hannelevesto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273" name="Subgraph-veite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275" name="Subgraph-suonpa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277" name="Subgraph-mikaniikk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279" name="Subgraph-petri202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281" name="Subgraph-arzka_i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283" name="Subgraph-youtub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285" name="Subgraph-hehu4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287" name="Subgraph-d1mur4tdj"/>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289" name="Subgraph-joelrouvin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291" name="Subgraph-petricederlo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293" name="Subgraph-atamansikk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295" name="Subgraph-kmybea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297" name="Subgraph-jnoksok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299" name="Subgraph-thlo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301" name="Subgraph-ropponetuom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303" name="Subgraph-anunou"/>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305" name="Subgraph-optiain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307" name="Subgraph-mika_salmin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309" name="Subgraph-tomimpa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311" name="Subgraph-erkki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313" name="Subgraph-anttiparnan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315" name="Subgraph-sekoomu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317" name="Subgraph-lissunissine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319" name="Subgraph-poutasou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321" name="Subgraph-jape_jarm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323" name="Subgraph-eineklau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325" name="Subgraph-jajatal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327" name="Subgraph-solantaust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329" name="Subgraph-siideriwal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331" name="Subgraph-eskolaves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333" name="Subgraph-tampereun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335" name="Subgraph-tuomasmuraj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337" name="Subgraph-mhmlin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339" name="Subgraph-anttiv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341" name="Subgraph-blessethin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343" name="Subgraph-kerone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345" name="Subgraph-1984_ny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347" name="Subgraph-knifebackhou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349" name="Subgraph-jarmokopon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351" name="Subgraph-finnchuh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353" name="Subgraph-mikaelervast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355" name="Subgraph-villetavi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357" name="Subgraph-sepi33556535"/>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359" name="Subgraph-muksune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361" name="Subgraph-vapaamielin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363" name="Subgraph-yleareen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365" name="Subgraph-timoharakka"/>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367" name="Subgraph-lvmf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369" name="Subgraph-lindapelkone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371" name="Subgraph-valtasaar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373" name="Subgraph-katrinkristiin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375" name="Subgraph-koippari6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377" name="Subgraph-petripell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379" name="Subgraph-osmosoininvaar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381" name="Subgraph-prissek"/>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383" name="Subgraph-tapiopajune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385" name="Subgraph-molkk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387" name="Subgraph-tjylh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389" name="Subgraph-kimmomatikaine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391" name="Subgraph-tk93975093"/>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461825"/>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393" name="Subgraph-valtioneuvost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890450"/>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395" name="Subgraph-liandersso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319075"/>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397" name="Subgraph-helihannul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747700"/>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399" name="Subgraph-nhumalis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176325"/>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401" name="Subgraph-ripatti_h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604950"/>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403" name="Subgraph-kp_ket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033575"/>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405" name="Subgraph-dimmu141"/>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62200"/>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407" name="Subgraph-takajalk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0890825"/>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409" name="Subgraph-joukojokine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319450"/>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411" name="Subgraph-riikka_raisane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1748075"/>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413" name="Subgraph-yleuutise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2176700"/>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415" name="Subgraph-anttivesal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2605325"/>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417" name="Subgraph-maridisest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3033950"/>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419" name="Subgraph-haollil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3462575"/>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421" name="Subgraph-anterojarv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3891200"/>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423" name="Subgraph-rikujuu"/>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4319825"/>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425" name="Subgraph-jyz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748450"/>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427" name="Subgraph-sarasvuojar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177075"/>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429" name="Subgraph-heikkikonttin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05700"/>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431" name="Subgraph-gravioladotfi"/>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6034325"/>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433" name="Subgraph-aluukkaine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6462950"/>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435" name="Subgraph-ylepuh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689157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371475</xdr:colOff>
      <xdr:row>21</xdr:row>
      <xdr:rowOff>95250</xdr:rowOff>
    </xdr:to>
    <xdr:graphicFrame macro="">
      <xdr:nvGraphicFramePr>
        <xdr:cNvPr id="2" name="Kaavio 1"/>
        <xdr:cNvGraphicFramePr/>
      </xdr:nvGraphicFramePr>
      <xdr:xfrm>
        <a:off x="123825" y="123825"/>
        <a:ext cx="10096500" cy="3971925"/>
      </xdr:xfrm>
      <a:graphic>
        <a:graphicData uri="http://schemas.openxmlformats.org/drawingml/2006/chart">
          <c:chart xmlns:c="http://schemas.openxmlformats.org/drawingml/2006/chart" r:id="rId1"/>
        </a:graphicData>
      </a:graphic>
    </xdr:graphicFrame>
    <xdr:clientData/>
  </xdr:twoCellAnchor>
  <xdr:oneCellAnchor>
    <xdr:from>
      <xdr:col>5</xdr:col>
      <xdr:colOff>19050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81500"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133350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15000"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ika Laiti" refreshedVersion="6">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Blank="1" containsMixedTypes="0" count="0"/>
    </cacheField>
    <cacheField name="Opacity" numFmtId="1">
      <sharedItems containsString="0" containsBlank="1"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korona salaliitto 5g"/>
        <m/>
        <s v="korona 5g valheenpaljastaja"/>
        <s v="5g korona twitter venäjä"/>
        <s v="5g korona"/>
        <s v="fauci gates covid"/>
        <s v="korona"/>
        <s v="korona huuhaa 5g"/>
        <s v="tampere korona tutkimus"/>
        <s v="covid19 agenda2030 event201"/>
        <s v="5g korona kyberturvallisuus kybersää"/>
        <s v="journalismi"/>
        <s v="korona valeuutiset koronakriisi"/>
        <s v="vappuaatto korona"/>
        <s v="korona disinformaatio"/>
        <s v="5g"/>
        <s v="id2020 coronavirus"/>
        <s v="politiikkaradio korona väylämaksu journalismi ylepuhe"/>
        <s v="nokia"/>
        <s v="koronavir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0-04-25T18:14:27.000"/>
        <d v="2020-04-26T05:27:25.000"/>
        <d v="2020-04-26T15:02:30.000"/>
        <d v="2020-04-26T21:23:10.000"/>
        <d v="2020-04-27T08:25:04.000"/>
        <d v="2020-04-27T21:11:30.000"/>
        <d v="2020-04-28T04:50:05.000"/>
        <d v="2020-04-28T05:48:50.000"/>
        <d v="2020-04-28T07:40:03.000"/>
        <d v="2020-04-28T09:19:20.000"/>
        <d v="2020-04-28T09:56:04.000"/>
        <d v="2020-04-28T10:24:00.000"/>
        <d v="2020-04-28T10:43:47.000"/>
        <d v="2020-04-28T07:38:22.000"/>
        <d v="2020-04-28T10:58:06.000"/>
        <d v="2020-04-28T11:26:47.000"/>
        <d v="2020-04-28T12:11:44.000"/>
        <d v="2020-04-28T14:09:23.000"/>
        <d v="2020-04-28T16:03:30.000"/>
        <d v="2020-04-28T16:47:57.000"/>
        <d v="2020-04-28T18:40:05.000"/>
        <d v="2020-04-28T18:53:25.000"/>
        <d v="2020-04-28T19:16:33.000"/>
        <d v="2020-04-28T19:16:42.000"/>
        <d v="2020-04-28T19:37:41.000"/>
        <d v="2020-04-28T20:18:48.000"/>
        <d v="2020-04-28T12:58:41.000"/>
        <d v="2020-04-29T03:43:03.000"/>
        <d v="2020-04-29T04:50:53.000"/>
        <d v="2020-04-29T05:44:05.000"/>
        <d v="2020-04-28T20:14:20.000"/>
        <d v="2020-04-29T05:59:53.000"/>
        <d v="2020-04-29T07:31:02.000"/>
        <d v="2020-04-29T07:32:53.000"/>
        <d v="2020-04-29T07:35:09.000"/>
        <d v="2020-04-29T07:41:36.000"/>
        <d v="2020-04-29T07:53:22.000"/>
        <d v="2020-04-29T07:51:20.000"/>
        <d v="2020-04-29T07:51:34.000"/>
        <d v="2020-04-29T07:53:47.000"/>
        <d v="2020-04-29T08:22:15.000"/>
        <d v="2020-04-29T08:37:43.000"/>
        <d v="2020-04-29T08:39:33.000"/>
        <d v="2020-04-29T09:28:39.000"/>
        <d v="2020-04-29T09:40:37.000"/>
        <d v="2020-04-29T10:22:53.000"/>
        <d v="2020-04-29T10:26:59.000"/>
        <d v="2020-04-29T11:27:57.000"/>
        <d v="2020-04-29T11:33:50.000"/>
        <d v="2020-04-29T11:37:28.000"/>
        <d v="2020-04-29T12:21:23.000"/>
        <d v="2020-04-29T12:23:44.000"/>
        <d v="2020-04-29T13:25:04.000"/>
        <d v="2020-04-29T13:30:45.000"/>
        <d v="2020-04-29T13:53:31.000"/>
        <d v="2020-04-29T15:00:48.000"/>
        <d v="2020-04-29T15:34:10.000"/>
        <d v="2020-04-28T18:52:21.000"/>
        <d v="2020-04-29T18:00:06.000"/>
        <d v="2020-04-28T08:59:00.000"/>
        <d v="2020-04-28T17:00:36.000"/>
        <d v="2020-04-29T18:18:24.000"/>
        <d v="2020-04-29T19:09:51.000"/>
        <d v="2020-04-29T20:17:11.000"/>
        <d v="2020-04-29T12:15:41.000"/>
        <d v="2020-04-29T12:43:05.000"/>
        <d v="2020-04-29T13:41:24.000"/>
        <d v="2020-04-30T05:52:06.000"/>
        <d v="2020-04-28T11:41:27.000"/>
        <d v="2020-04-30T06:52:33.000"/>
        <d v="2020-04-30T07:34:32.000"/>
        <d v="2020-04-30T08:06:53.000"/>
        <d v="2020-04-30T18:11:59.000"/>
        <d v="2020-04-29T06:59:18.000"/>
        <d v="2020-04-29T11:51:23.000"/>
        <d v="2020-05-02T14:34:13.000"/>
        <d v="2020-04-29T07:30:13.000"/>
        <d v="2020-05-03T05:37:29.000"/>
        <d v="2020-05-03T09:03:29.000"/>
        <d v="2020-04-28T18:37:41.000"/>
        <d v="2020-04-29T07:24:30.000"/>
        <d v="2020-05-03T12:17:23.000"/>
        <d v="2020-05-03T13:38:09.000"/>
        <d v="2020-05-03T17:41:59.000"/>
        <d v="2020-04-29T07:28:48.000"/>
        <d v="2020-05-03T10:26:56.000"/>
        <d v="2020-05-03T18:57:22.000"/>
        <d v="2020-05-03T19:40:07.000"/>
        <d v="2020-04-28T05:18:50.000"/>
        <d v="2020-04-27T12:02:19.000"/>
        <d v="2020-04-29T13:03:07.000"/>
        <d v="2020-04-29T12:18:31.000"/>
        <d v="2020-05-03T19:24:59.000"/>
        <d v="2020-05-03T19:26:57.000"/>
        <d v="2020-05-03T19:28:30.000"/>
        <d v="2020-05-03T19:30:56.000"/>
        <d v="2020-05-03T19:32:01.000"/>
        <d v="2020-04-27T17:02:22.000"/>
        <d v="2020-04-28T11:04:21.000"/>
        <d v="2020-05-03T05:35:38.000"/>
        <d v="2020-04-29T10:39:06.000"/>
        <d v="2020-04-26T05:02:42.000"/>
        <d v="2020-04-27T20:17:09.000"/>
        <d v="2020-04-27T20:31:59.000"/>
        <d v="2020-04-27T20:32:00.000"/>
        <d v="2020-04-27T20:42:48.000"/>
        <d v="2020-04-27T20:39:38.000"/>
        <d v="2020-04-27T20:44:27.000"/>
        <d v="2020-04-27T21:03:46.000"/>
        <d v="2020-04-28T16:29:31.000"/>
        <d v="2020-04-28T16:45:04.000"/>
        <d v="2020-04-28T17:35:14.000"/>
        <d v="2020-04-28T18:02:39.000"/>
        <d v="2020-04-28T16:35:28.000"/>
        <d v="2020-04-28T16:49:07.000"/>
        <d v="2020-04-28T17:47:01.000"/>
        <d v="2020-04-28T18:27:33.000"/>
        <d v="2020-04-28T19:19:47.000"/>
        <d v="2020-04-28T19:25:45.000"/>
        <d v="2020-04-28T19:18:51.000"/>
        <d v="2020-04-28T19:22:06.000"/>
        <d v="2020-04-28T19:26:51.000"/>
        <d v="2020-05-03T08:08:09.000"/>
        <d v="2020-05-03T08:01:07.000"/>
        <d v="2020-05-03T08:12:54.000"/>
        <d v="2020-05-03T08:16:15.000"/>
        <d v="2020-05-03T07:18:00.000"/>
        <d v="2020-05-03T07:45:52.000"/>
        <d v="2020-05-03T07:24:11.000"/>
        <d v="2020-04-30T05:39:58.000"/>
        <d v="2020-04-30T05:44:03.000"/>
        <d v="2020-04-29T09:44:04.000"/>
        <d v="2020-04-29T09:49:18.000"/>
        <d v="2020-04-29T09:54:48.000"/>
        <d v="2020-04-29T10:02:05.000"/>
        <d v="2020-04-29T10:05:17.000"/>
        <d v="2020-04-29T10:23:21.000"/>
        <d v="2020-04-29T10:53:16.000"/>
        <d v="2020-04-29T09:47:05.000"/>
        <d v="2020-04-29T09:53:25.000"/>
        <d v="2020-04-29T09:56:54.000"/>
        <d v="2020-04-29T10:02:52.000"/>
        <d v="2020-04-29T10:20:34.000"/>
        <d v="2020-04-29T10:42:48.000"/>
        <d v="2020-04-29T10:56:27.000"/>
        <d v="2020-04-29T09:41:32.000"/>
        <d v="2020-04-29T06:56:46.000"/>
        <d v="2020-05-01T09:32:04.000"/>
        <d v="2020-04-29T17:39:16.000"/>
        <d v="2020-04-29T17:04:10.000"/>
      </sharedItems>
      <fieldGroup par="68" base="22">
        <rangePr groupBy="hours" autoEnd="1" autoStart="1" startDate="2020-04-25T18:14:27.000" endDate="2020-05-03T19:40:07.000"/>
        <groupItems count="26">
          <s v="&lt;25.4.2020"/>
          <s v="0"/>
          <s v="1"/>
          <s v="2"/>
          <s v="3"/>
          <s v="4"/>
          <s v="5"/>
          <s v="6"/>
          <s v="7"/>
          <s v="8"/>
          <s v="9"/>
          <s v="10"/>
          <s v="11"/>
          <s v="12"/>
          <s v="13"/>
          <s v="14"/>
          <s v="15"/>
          <s v="16"/>
          <s v="17"/>
          <s v="18"/>
          <s v="19"/>
          <s v="20"/>
          <s v="21"/>
          <s v="22"/>
          <s v="23"/>
          <s v="&gt;3.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Päivät" databaseField="0">
      <sharedItems containsMixedTypes="0" count="0"/>
      <fieldGroup base="22">
        <rangePr groupBy="days" autoEnd="1" autoStart="1" startDate="2020-04-25T18:14:27.000" endDate="2020-05-03T19:40:07.000"/>
        <groupItems count="368">
          <s v="&lt;25.4.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5.2020"/>
        </groupItems>
      </fieldGroup>
    </cacheField>
    <cacheField name="Kuukaudet" databaseField="0">
      <sharedItems containsMixedTypes="0" count="0"/>
      <fieldGroup base="22">
        <rangePr groupBy="months" autoEnd="1" autoStart="1" startDate="2020-04-25T18:14:27.000" endDate="2020-05-03T19:40:07.000"/>
        <groupItems count="14">
          <s v="&lt;25.4.2020"/>
          <s v="tammi"/>
          <s v="helmi"/>
          <s v="maalis"/>
          <s v="huhti"/>
          <s v="touko"/>
          <s v="kesä"/>
          <s v="heinä"/>
          <s v="elo"/>
          <s v="syys"/>
          <s v="loka"/>
          <s v="marras"/>
          <s v="joulu"/>
          <s v="&gt;3.5.2020"/>
        </groupItems>
      </fieldGroup>
    </cacheField>
    <cacheField name="Vuodet" databaseField="0">
      <sharedItems containsMixedTypes="0" count="0"/>
      <fieldGroup base="22">
        <rangePr groupBy="years" autoEnd="1" autoStart="1" startDate="2020-04-25T18:14:27.000" endDate="2020-05-03T19:40:07.000"/>
        <groupItems count="3">
          <s v="&lt;25.4.2020"/>
          <s v="2020"/>
          <s v="&gt;3.5.2020"/>
        </groupItems>
      </fieldGroup>
    </cacheField>
  </cacheFields>
  <extLst>
    <ext xmlns:x14="http://schemas.microsoft.com/office/spreadsheetml/2009/9/main" uri="{725AE2AE-9491-48be-B2B4-4EB974FC3084}">
      <x14:pivotCacheDefinition pivotCacheId="329383070"/>
    </ext>
  </extLst>
</pivotCacheDefinition>
</file>

<file path=xl/pivotCache/pivotCacheRecords1.xml><?xml version="1.0" encoding="utf-8"?>
<pivotCacheRecords xmlns="http://schemas.openxmlformats.org/spreadsheetml/2006/main" xmlns:r="http://schemas.openxmlformats.org/officeDocument/2006/relationships" count="150">
  <r>
    <s v="janneoravisto"/>
    <s v="janneoravisto"/>
    <s v="Green"/>
    <n v="3"/>
    <s v="Solid"/>
    <n v="32"/>
    <m/>
    <m/>
    <m/>
    <m/>
    <s v="No"/>
    <n v="3"/>
    <m/>
    <m/>
    <x v="0"/>
    <d v="2020-04-25T18:14:27.000"/>
    <s v="Mä koronasta 5G veisaan._x000a_- salaliittouskovaisten virsi._x000a_#korona #salaliitto #5G"/>
    <m/>
    <m/>
    <x v="0"/>
    <m/>
    <s v="http://pbs.twimg.com/profile_images/770476933993857026/OEF6CO3T_normal.jpg"/>
    <x v="0"/>
    <d v="2020-04-25T00:00:00.000"/>
    <s v="18:14:27"/>
    <s v="https://twitter.com/janneoravisto/status/1254111545333813255"/>
    <m/>
    <m/>
    <s v="1254111545333813255"/>
    <m/>
    <b v="0"/>
    <n v="0"/>
    <s v=""/>
    <b v="0"/>
    <s v="fi"/>
    <m/>
    <s v=""/>
    <b v="0"/>
    <n v="0"/>
    <s v=""/>
    <s v="Twitter for iPad"/>
    <b v="0"/>
    <s v="1254111545333813255"/>
    <s v="Tweet"/>
    <n v="0"/>
    <n v="0"/>
    <m/>
    <m/>
    <m/>
    <m/>
    <m/>
    <m/>
    <m/>
    <m/>
    <n v="1"/>
    <s v="6"/>
    <s v="6"/>
    <n v="0"/>
    <n v="0"/>
    <n v="0"/>
    <n v="0"/>
    <n v="0"/>
    <n v="0"/>
    <n v="9"/>
    <n v="100"/>
    <n v="9"/>
  </r>
  <r>
    <s v="variriitta"/>
    <s v="nina58045395"/>
    <s v="Green"/>
    <n v="3"/>
    <s v="Solid"/>
    <n v="32"/>
    <m/>
    <m/>
    <m/>
    <m/>
    <s v="No"/>
    <n v="4"/>
    <m/>
    <m/>
    <x v="1"/>
    <d v="2020-04-26T05:27:25.000"/>
    <s v="@Nina58045395 Korona ja 5G verkot Kiinasta, olisiko tuo yksi syy?"/>
    <m/>
    <m/>
    <x v="1"/>
    <m/>
    <s v="http://pbs.twimg.com/profile_images/1247841520524410881/ZeVouDge_normal.jpg"/>
    <x v="1"/>
    <d v="2020-04-26T00:00:00.000"/>
    <s v="05:27:25"/>
    <s v="https://twitter.com/variriitta/status/1254280903293128705"/>
    <m/>
    <m/>
    <s v="1254280903293128705"/>
    <s v="1254274683106725895"/>
    <b v="0"/>
    <n v="0"/>
    <s v="1158454030529642498"/>
    <b v="0"/>
    <s v="fi"/>
    <m/>
    <s v=""/>
    <b v="0"/>
    <n v="0"/>
    <s v=""/>
    <s v="Twitter for Android"/>
    <b v="0"/>
    <s v="1254274683106725895"/>
    <s v="Tweet"/>
    <n v="0"/>
    <n v="0"/>
    <m/>
    <m/>
    <m/>
    <m/>
    <m/>
    <m/>
    <m/>
    <m/>
    <n v="1"/>
    <s v="20"/>
    <s v="20"/>
    <n v="0"/>
    <n v="0"/>
    <n v="0"/>
    <n v="0"/>
    <n v="0"/>
    <n v="0"/>
    <n v="10"/>
    <n v="100"/>
    <n v="10"/>
  </r>
  <r>
    <s v="jussi_t_eronen"/>
    <s v="jussi_t_eronen"/>
    <s v="Green"/>
    <n v="3"/>
    <s v="Solid"/>
    <n v="32"/>
    <m/>
    <m/>
    <m/>
    <m/>
    <s v="No"/>
    <n v="5"/>
    <m/>
    <m/>
    <x v="0"/>
    <d v="2020-04-26T15:02:30.000"/>
    <s v="Lyhyt uutinen, mutta voi olla käänteentekevä. Gates pistää koko säätiönsä peliin Covid-19 työhön._x000a__x000a_https://t.co/24iCOc9nTV"/>
    <s v="https://www.bloomberg.com/tosv2.html?vid=&amp;uuid=e668ae10-8dd2-11ea-a0e2-67b27ebff06d&amp;url=L25ld3MvYXJ0aWNsZXMvMjAyMC0wNC0yNi9iaWxsaW9uYWlyZS1nYXRlcy1zLWZvdW5kYXRpb24tdG8tZm9jdXMtc29sZWx5LW9uLXZpcnVzLWZ0LXNheXM="/>
    <s v="bloomberg.com"/>
    <x v="1"/>
    <m/>
    <s v="http://pbs.twimg.com/profile_images/1190540013295013888/nag_bcyG_normal.jpg"/>
    <x v="2"/>
    <d v="2020-04-26T00:00:00.000"/>
    <s v="15:02:30"/>
    <s v="https://twitter.com/jussi_t_eronen/status/1254425629237354498"/>
    <m/>
    <m/>
    <s v="1254425629237354498"/>
    <m/>
    <b v="0"/>
    <n v="7"/>
    <s v=""/>
    <b v="0"/>
    <s v="fi"/>
    <m/>
    <s v=""/>
    <b v="0"/>
    <n v="0"/>
    <s v=""/>
    <s v="Twitter Web App"/>
    <b v="0"/>
    <s v="1254425629237354498"/>
    <s v="Tweet"/>
    <n v="0"/>
    <n v="0"/>
    <m/>
    <m/>
    <m/>
    <m/>
    <m/>
    <m/>
    <m/>
    <m/>
    <n v="1"/>
    <s v="6"/>
    <s v="6"/>
    <n v="0"/>
    <n v="0"/>
    <n v="0"/>
    <n v="0"/>
    <n v="0"/>
    <n v="0"/>
    <n v="14"/>
    <n v="100"/>
    <n v="14"/>
  </r>
  <r>
    <s v="ahonpete"/>
    <s v="ahonpete"/>
    <s v="Green"/>
    <n v="3"/>
    <s v="Solid"/>
    <n v="32"/>
    <m/>
    <m/>
    <m/>
    <m/>
    <s v="No"/>
    <n v="6"/>
    <m/>
    <m/>
    <x v="0"/>
    <d v="2020-04-26T21:23:10.000"/>
    <s v="Mies, joka lahjoittaa 99.96% varallisuudestaan hyväntekeväisyyteen, joutuu salaliittoihin uskovien hörhöjen hyökkäysten kohteeksi._x000a__x000a_https://t.co/14ROHL7uxu"/>
    <s v="https://www.forbes.com/sites/brucelee/2020/04/19/bill-gates-is-now-a-target-of-covid-19-coronavirus-conspiracy-theories/#53ef5eca6227"/>
    <s v="forbes.com"/>
    <x v="1"/>
    <m/>
    <s v="http://pbs.twimg.com/profile_images/1196520955415322624/ZuoRtkUz_normal.jpg"/>
    <x v="3"/>
    <d v="2020-04-26T00:00:00.000"/>
    <s v="21:23:10"/>
    <s v="https://twitter.com/ahonpete/status/1254521427656663040"/>
    <m/>
    <m/>
    <s v="1254521427656663040"/>
    <m/>
    <b v="0"/>
    <n v="13"/>
    <s v=""/>
    <b v="0"/>
    <s v="fi"/>
    <m/>
    <s v=""/>
    <b v="0"/>
    <n v="0"/>
    <s v=""/>
    <s v="Twitter Web App"/>
    <b v="0"/>
    <s v="1254521427656663040"/>
    <s v="Tweet"/>
    <n v="0"/>
    <n v="0"/>
    <m/>
    <m/>
    <m/>
    <m/>
    <m/>
    <m/>
    <m/>
    <m/>
    <n v="1"/>
    <s v="6"/>
    <s v="6"/>
    <n v="0"/>
    <n v="0"/>
    <n v="0"/>
    <n v="0"/>
    <n v="0"/>
    <n v="0"/>
    <n v="13"/>
    <n v="100"/>
    <n v="13"/>
  </r>
  <r>
    <s v="katjamlaine"/>
    <s v="vehkoo"/>
    <s v="Green"/>
    <n v="3"/>
    <s v="Solid"/>
    <n v="32"/>
    <m/>
    <m/>
    <m/>
    <m/>
    <s v="No"/>
    <n v="7"/>
    <m/>
    <m/>
    <x v="2"/>
    <d v="2020-04-27T08:25:04.000"/>
    <s v="On selvää, että #korona ja #5G eivät ole yhteydessä toisiinsa. Salaliittoteorioista ei pääse eroon naureskelemalla niihin uskoville tai ummistamalla niiltä silmät. @vehkoo pohtii, miksi teorioihin uskotaan. #valheenpaljastaja https://t.co/uC74jf4U1F"/>
    <s v="https://yle.fi/aihe/artikkeli/2020/04/26/valheenpaljastaja-miksi-salaliittoteoreetikot-liittavat-yhteen-5g-verkon-ja"/>
    <s v="yle.fi"/>
    <x v="2"/>
    <m/>
    <s v="http://pbs.twimg.com/profile_images/992307967763529728/M9SYvMOU_normal.jpg"/>
    <x v="4"/>
    <d v="2020-04-27T00:00:00.000"/>
    <s v="08:25:04"/>
    <s v="https://twitter.com/katjamlaine/status/1254687999188664321"/>
    <m/>
    <m/>
    <s v="1254687999188664321"/>
    <m/>
    <b v="0"/>
    <n v="9"/>
    <s v=""/>
    <b v="0"/>
    <s v="fi"/>
    <m/>
    <s v=""/>
    <b v="0"/>
    <n v="0"/>
    <s v=""/>
    <s v="Twitter Web App"/>
    <b v="0"/>
    <s v="1254687999188664321"/>
    <s v="Tweet"/>
    <n v="0"/>
    <n v="0"/>
    <m/>
    <m/>
    <m/>
    <m/>
    <m/>
    <m/>
    <m/>
    <m/>
    <n v="1"/>
    <s v="19"/>
    <s v="19"/>
    <n v="0"/>
    <n v="0"/>
    <n v="0"/>
    <n v="0"/>
    <n v="0"/>
    <n v="0"/>
    <n v="27"/>
    <n v="100"/>
    <n v="27"/>
  </r>
  <r>
    <s v="jennapinaa"/>
    <s v="kutrinet"/>
    <s v="Green"/>
    <n v="3"/>
    <s v="Solid"/>
    <n v="32"/>
    <m/>
    <m/>
    <m/>
    <m/>
    <s v="No"/>
    <n v="8"/>
    <m/>
    <m/>
    <x v="2"/>
    <d v="2020-04-27T21:11:30.000"/>
    <s v="@pirijanne @kutrinet https://t.co/hIIsd18qf8 todella hämärä sivusto ( en jaksanut googlata tarkemmin 🙈), mutta GSK kehittää covid rokotetta Gatesin kanssa. Varmaan ilmestyy kokeiltavaksi meille."/>
    <s v="https://www.outsourcing-pharma.com/Article/2020/03/27/Bill-Gates-big-pharma-collaborate-on-COVID-19-treatments"/>
    <s v="outsourcing-pharma.com"/>
    <x v="1"/>
    <m/>
    <s v="http://pbs.twimg.com/profile_images/1082709660149403648/YDSNtv36_normal.jpg"/>
    <x v="5"/>
    <d v="2020-04-27T00:00:00.000"/>
    <s v="21:11:30"/>
    <s v="https://twitter.com/jennapinaa/status/1254880877181575171"/>
    <m/>
    <m/>
    <s v="1254880877181575171"/>
    <s v="1254878933570457600"/>
    <b v="0"/>
    <n v="2"/>
    <s v="949311824159297536"/>
    <b v="0"/>
    <s v="fi"/>
    <m/>
    <s v=""/>
    <b v="0"/>
    <n v="0"/>
    <s v=""/>
    <s v="Twitter Web App"/>
    <b v="0"/>
    <s v="1254878933570457600"/>
    <s v="Tweet"/>
    <n v="0"/>
    <n v="0"/>
    <m/>
    <m/>
    <m/>
    <m/>
    <m/>
    <m/>
    <m/>
    <m/>
    <n v="2"/>
    <s v="2"/>
    <s v="2"/>
    <m/>
    <m/>
    <m/>
    <m/>
    <m/>
    <m/>
    <m/>
    <m/>
    <m/>
  </r>
  <r>
    <s v="helinperttu"/>
    <s v="helinperttu"/>
    <s v="Green"/>
    <n v="3"/>
    <s v="Solid"/>
    <n v="32"/>
    <m/>
    <m/>
    <m/>
    <m/>
    <s v="No"/>
    <n v="10"/>
    <m/>
    <m/>
    <x v="0"/>
    <d v="2020-04-28T04:50:05.000"/>
    <s v="Kuka keksi ensimmäisenä yhdistää Wuhanin #5g-siirtymän ja #korona'viruksen?  Ensimmäinen aiheesta havaittu maininta on löydetty #Twitter'istä päivää ennen mediajulkaisua. Tviitin yhteyteen oli jaettu linkki #Venäjä'n propagandasta tunnetun RT:n jutusta. 👌 https://t.co/3jtB820Gx6"/>
    <s v="https://www.talouselama.fi/uutiset/te/ca011796-aaa1-40dd-a2d2-5ee16fdd5eae?ref=twitter:1cfb"/>
    <s v="talouselama.fi"/>
    <x v="3"/>
    <m/>
    <s v="http://pbs.twimg.com/profile_images/1064567013484433410/CARB0vNo_normal.jpg"/>
    <x v="6"/>
    <d v="2020-04-28T00:00:00.000"/>
    <s v="04:50:05"/>
    <s v="https://twitter.com/helinperttu/status/1254996285234561024"/>
    <m/>
    <m/>
    <s v="1254996285234561024"/>
    <m/>
    <b v="0"/>
    <n v="0"/>
    <s v=""/>
    <b v="0"/>
    <s v="fi"/>
    <m/>
    <s v=""/>
    <b v="0"/>
    <n v="0"/>
    <s v=""/>
    <s v="Twitter for Android"/>
    <b v="0"/>
    <s v="1254996285234561024"/>
    <s v="Tweet"/>
    <n v="0"/>
    <n v="0"/>
    <m/>
    <m/>
    <m/>
    <m/>
    <m/>
    <m/>
    <m/>
    <m/>
    <n v="1"/>
    <s v="6"/>
    <s v="6"/>
    <n v="0"/>
    <n v="0"/>
    <n v="0"/>
    <n v="0"/>
    <n v="0"/>
    <n v="0"/>
    <n v="30"/>
    <n v="100"/>
    <n v="30"/>
  </r>
  <r>
    <s v="akikivirinta"/>
    <s v="kimvaisanen"/>
    <s v="Green"/>
    <n v="3"/>
    <s v="Solid"/>
    <n v="32"/>
    <m/>
    <m/>
    <m/>
    <m/>
    <s v="No"/>
    <n v="11"/>
    <m/>
    <m/>
    <x v="1"/>
    <d v="2020-04-28T05:48:50.000"/>
    <s v="@kimvaisanen Ydinvoima, 5G (tai mikä tahansa radioliikenne), korona ja kapitalismi. Siinä muutamia joista muodostetaan mielipide varhain pelkällä tunteella ja sitä on paha mennä muuttamaan."/>
    <m/>
    <m/>
    <x v="1"/>
    <m/>
    <s v="http://pbs.twimg.com/profile_images/1253028249808130055/kwhoOahw_normal.jpg"/>
    <x v="7"/>
    <d v="2020-04-28T00:00:00.000"/>
    <s v="05:48:50"/>
    <s v="https://twitter.com/akikivirinta/status/1255011068000206850"/>
    <m/>
    <m/>
    <s v="1255011068000206850"/>
    <s v="1255003518773198852"/>
    <b v="0"/>
    <n v="16"/>
    <s v="1116331430"/>
    <b v="0"/>
    <s v="fi"/>
    <m/>
    <s v=""/>
    <b v="0"/>
    <n v="0"/>
    <s v=""/>
    <s v="Twitter Web App"/>
    <b v="0"/>
    <s v="1255003518773198852"/>
    <s v="Tweet"/>
    <n v="0"/>
    <n v="0"/>
    <m/>
    <m/>
    <m/>
    <m/>
    <m/>
    <m/>
    <m/>
    <m/>
    <n v="1"/>
    <s v="18"/>
    <s v="18"/>
    <n v="0"/>
    <n v="0"/>
    <n v="0"/>
    <n v="0"/>
    <n v="0"/>
    <n v="0"/>
    <n v="24"/>
    <n v="100"/>
    <n v="24"/>
  </r>
  <r>
    <s v="energiatutka"/>
    <s v="iltasanomat"/>
    <s v="Green"/>
    <n v="3"/>
    <s v="Solid"/>
    <n v="32"/>
    <m/>
    <m/>
    <m/>
    <m/>
    <s v="No"/>
    <n v="12"/>
    <m/>
    <m/>
    <x v="3"/>
    <d v="2020-04-28T07:40:03.000"/>
    <s v="WSJ: Korona sotki Applen suunnitelmat – 5g-iPhonejen tuotanto viivästyy https://t.co/pChjEA6tLp"/>
    <s v="https://www.is.fi/digitoday/mobiili/art-2000006489404.html"/>
    <s v="is.fi"/>
    <x v="1"/>
    <m/>
    <s v="http://pbs.twimg.com/profile_images/378800000687221468/670b49a98f67cae75493f52ecb0170f1_normal.jpeg"/>
    <x v="8"/>
    <d v="2020-04-28T00:00:00.000"/>
    <s v="07:40:03"/>
    <s v="https://twitter.com/energiatutka/status/1255039056221782016"/>
    <m/>
    <m/>
    <s v="1255039056221782016"/>
    <m/>
    <b v="0"/>
    <n v="0"/>
    <s v=""/>
    <b v="0"/>
    <s v="fi"/>
    <m/>
    <s v=""/>
    <b v="0"/>
    <n v="2"/>
    <s v="1255038634237014016"/>
    <s v="Twitter Web App"/>
    <b v="0"/>
    <s v="1255038634237014016"/>
    <s v="Tweet"/>
    <n v="0"/>
    <n v="0"/>
    <m/>
    <m/>
    <m/>
    <m/>
    <m/>
    <m/>
    <m/>
    <m/>
    <n v="1"/>
    <s v="13"/>
    <s v="13"/>
    <n v="0"/>
    <n v="0"/>
    <n v="0"/>
    <n v="0"/>
    <n v="0"/>
    <n v="0"/>
    <n v="9"/>
    <n v="100"/>
    <n v="9"/>
  </r>
  <r>
    <s v="tkomitea"/>
    <s v="certfi"/>
    <s v="Green"/>
    <n v="3"/>
    <s v="Solid"/>
    <n v="32"/>
    <m/>
    <m/>
    <m/>
    <m/>
    <s v="No"/>
    <n v="13"/>
    <m/>
    <m/>
    <x v="3"/>
    <d v="2020-04-28T09:19:20.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532919242383847424/7frDKDXw_normal.jpeg"/>
    <x v="9"/>
    <d v="2020-04-28T00:00:00.000"/>
    <s v="09:19:20"/>
    <s v="https://twitter.com/tkomitea/status/1255064043724906496"/>
    <m/>
    <m/>
    <s v="1255064043724906496"/>
    <m/>
    <b v="0"/>
    <n v="0"/>
    <s v=""/>
    <b v="0"/>
    <s v="fi"/>
    <m/>
    <s v=""/>
    <b v="0"/>
    <n v="9"/>
    <s v="1255058926766297089"/>
    <s v="Twitter Web App"/>
    <b v="0"/>
    <s v="1255058926766297089"/>
    <s v="Tweet"/>
    <n v="0"/>
    <n v="0"/>
    <m/>
    <m/>
    <m/>
    <m/>
    <m/>
    <m/>
    <m/>
    <m/>
    <n v="1"/>
    <s v="3"/>
    <s v="3"/>
    <n v="0"/>
    <n v="0"/>
    <n v="0"/>
    <n v="0"/>
    <n v="0"/>
    <n v="0"/>
    <n v="25"/>
    <n v="100"/>
    <n v="25"/>
  </r>
  <r>
    <s v="extechop"/>
    <s v="certfi"/>
    <s v="Green"/>
    <n v="3"/>
    <s v="Solid"/>
    <n v="32"/>
    <m/>
    <m/>
    <m/>
    <m/>
    <s v="No"/>
    <n v="14"/>
    <m/>
    <m/>
    <x v="3"/>
    <d v="2020-04-28T09:56:04.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893702968/perry_normal.png"/>
    <x v="10"/>
    <d v="2020-04-28T00:00:00.000"/>
    <s v="09:56:04"/>
    <s v="https://twitter.com/extechop/status/1255073286708441089"/>
    <m/>
    <m/>
    <s v="1255073286708441089"/>
    <m/>
    <b v="0"/>
    <n v="0"/>
    <s v=""/>
    <b v="0"/>
    <s v="fi"/>
    <m/>
    <s v=""/>
    <b v="0"/>
    <n v="9"/>
    <s v="1255058926766297089"/>
    <s v="Twitter Web App"/>
    <b v="0"/>
    <s v="1255058926766297089"/>
    <s v="Tweet"/>
    <n v="0"/>
    <n v="0"/>
    <m/>
    <m/>
    <m/>
    <m/>
    <m/>
    <m/>
    <m/>
    <m/>
    <n v="1"/>
    <s v="3"/>
    <s v="3"/>
    <n v="0"/>
    <n v="0"/>
    <n v="0"/>
    <n v="0"/>
    <n v="0"/>
    <n v="0"/>
    <n v="25"/>
    <n v="100"/>
    <n v="25"/>
  </r>
  <r>
    <s v="rajo_hanna"/>
    <s v="certfi"/>
    <s v="Green"/>
    <n v="3"/>
    <s v="Solid"/>
    <n v="32"/>
    <m/>
    <m/>
    <m/>
    <m/>
    <s v="No"/>
    <n v="15"/>
    <m/>
    <m/>
    <x v="3"/>
    <d v="2020-04-28T10:24:00.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876751294857457664/SeydIJgA_normal.jpg"/>
    <x v="11"/>
    <d v="2020-04-28T00:00:00.000"/>
    <s v="10:24:00"/>
    <s v="https://twitter.com/rajo_hanna/status/1255080316978581506"/>
    <m/>
    <m/>
    <s v="1255080316978581506"/>
    <m/>
    <b v="0"/>
    <n v="0"/>
    <s v=""/>
    <b v="0"/>
    <s v="fi"/>
    <m/>
    <s v=""/>
    <b v="0"/>
    <n v="9"/>
    <s v="1255058926766297089"/>
    <s v="TweetDeck"/>
    <b v="0"/>
    <s v="1255058926766297089"/>
    <s v="Tweet"/>
    <n v="0"/>
    <n v="0"/>
    <m/>
    <m/>
    <m/>
    <m/>
    <m/>
    <m/>
    <m/>
    <m/>
    <n v="1"/>
    <s v="3"/>
    <s v="3"/>
    <n v="0"/>
    <n v="0"/>
    <n v="0"/>
    <n v="0"/>
    <n v="0"/>
    <n v="0"/>
    <n v="25"/>
    <n v="100"/>
    <n v="25"/>
  </r>
  <r>
    <s v="jpjuutinen"/>
    <s v="certfi"/>
    <s v="Green"/>
    <n v="3"/>
    <s v="Solid"/>
    <n v="32"/>
    <m/>
    <m/>
    <m/>
    <m/>
    <s v="No"/>
    <n v="16"/>
    <m/>
    <m/>
    <x v="3"/>
    <d v="2020-04-28T10:43:47.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1194294580063158273/hZkMjTHL_normal.jpg"/>
    <x v="12"/>
    <d v="2020-04-28T00:00:00.000"/>
    <s v="10:43:47"/>
    <s v="https://twitter.com/jpjuutinen/status/1255085295315419136"/>
    <m/>
    <m/>
    <s v="1255085295315419136"/>
    <m/>
    <b v="0"/>
    <n v="0"/>
    <s v=""/>
    <b v="0"/>
    <s v="fi"/>
    <m/>
    <s v=""/>
    <b v="0"/>
    <n v="9"/>
    <s v="1255058926766297089"/>
    <s v="Twitter Web App"/>
    <b v="0"/>
    <s v="1255058926766297089"/>
    <s v="Tweet"/>
    <n v="0"/>
    <n v="0"/>
    <m/>
    <m/>
    <m/>
    <m/>
    <m/>
    <m/>
    <m/>
    <m/>
    <n v="1"/>
    <s v="3"/>
    <s v="3"/>
    <n v="0"/>
    <n v="0"/>
    <n v="0"/>
    <n v="0"/>
    <n v="0"/>
    <n v="0"/>
    <n v="25"/>
    <n v="100"/>
    <n v="25"/>
  </r>
  <r>
    <s v="iltasanomat"/>
    <s v="iltasanomat"/>
    <s v="Green"/>
    <n v="3"/>
    <s v="Solid"/>
    <n v="32"/>
    <m/>
    <m/>
    <m/>
    <m/>
    <s v="No"/>
    <n v="17"/>
    <m/>
    <m/>
    <x v="0"/>
    <d v="2020-04-28T07:38:22.000"/>
    <s v="WSJ: Korona sotki Applen suunnitelmat – 5g-iPhonejen tuotanto viivästyy https://t.co/pChjEA6tLp"/>
    <s v="https://www.is.fi/digitoday/mobiili/art-2000006489404.html"/>
    <s v="is.fi"/>
    <x v="1"/>
    <m/>
    <s v="http://pbs.twimg.com/profile_images/928538330077237248/PUv-u3qY_normal.jpg"/>
    <x v="13"/>
    <d v="2020-04-28T00:00:00.000"/>
    <s v="07:38:22"/>
    <s v="https://twitter.com/iltasanomat/status/1255038634237014016"/>
    <m/>
    <m/>
    <s v="1255038634237014016"/>
    <m/>
    <b v="0"/>
    <n v="1"/>
    <s v=""/>
    <b v="0"/>
    <s v="fi"/>
    <m/>
    <s v=""/>
    <b v="0"/>
    <n v="2"/>
    <s v=""/>
    <s v="IS Uutiset feedistä Twitteriin"/>
    <b v="0"/>
    <s v="1255038634237014016"/>
    <s v="Tweet"/>
    <n v="0"/>
    <n v="0"/>
    <m/>
    <m/>
    <m/>
    <m/>
    <m/>
    <m/>
    <m/>
    <m/>
    <n v="1"/>
    <s v="13"/>
    <s v="13"/>
    <n v="0"/>
    <n v="0"/>
    <n v="0"/>
    <n v="0"/>
    <n v="0"/>
    <n v="0"/>
    <n v="9"/>
    <n v="100"/>
    <n v="9"/>
  </r>
  <r>
    <s v="pasikall"/>
    <s v="iltasanomat"/>
    <s v="Green"/>
    <n v="3"/>
    <s v="Solid"/>
    <n v="32"/>
    <m/>
    <m/>
    <m/>
    <m/>
    <s v="No"/>
    <n v="18"/>
    <m/>
    <m/>
    <x v="3"/>
    <d v="2020-04-28T10:58:06.000"/>
    <s v="WSJ: Korona sotki Applen suunnitelmat – 5g-iPhonejen tuotanto viivästyy https://t.co/pChjEA6tLp"/>
    <s v="https://www.is.fi/digitoday/mobiili/art-2000006489404.html"/>
    <s v="is.fi"/>
    <x v="1"/>
    <m/>
    <s v="http://pbs.twimg.com/profile_images/817052202455932929/OWTAGWhy_normal.jpg"/>
    <x v="14"/>
    <d v="2020-04-28T00:00:00.000"/>
    <s v="10:58:06"/>
    <s v="https://twitter.com/pasikall/status/1255088897111068672"/>
    <m/>
    <m/>
    <s v="1255088897111068672"/>
    <m/>
    <b v="0"/>
    <n v="0"/>
    <s v=""/>
    <b v="0"/>
    <s v="fi"/>
    <m/>
    <s v=""/>
    <b v="0"/>
    <n v="2"/>
    <s v="1255038634237014016"/>
    <s v="TweetCaster for Android"/>
    <b v="0"/>
    <s v="1255038634237014016"/>
    <s v="Tweet"/>
    <n v="0"/>
    <n v="0"/>
    <m/>
    <m/>
    <m/>
    <m/>
    <m/>
    <m/>
    <m/>
    <m/>
    <n v="1"/>
    <s v="13"/>
    <s v="13"/>
    <n v="0"/>
    <n v="0"/>
    <n v="0"/>
    <n v="0"/>
    <n v="0"/>
    <n v="0"/>
    <n v="9"/>
    <n v="100"/>
    <n v="9"/>
  </r>
  <r>
    <s v="traficomfinland"/>
    <s v="certfi"/>
    <s v="Green"/>
    <n v="3"/>
    <s v="Solid"/>
    <n v="32"/>
    <m/>
    <m/>
    <m/>
    <m/>
    <s v="No"/>
    <n v="19"/>
    <m/>
    <m/>
    <x v="3"/>
    <d v="2020-04-28T11:26:47.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1095947830278213632/DAPdtswJ_normal.png"/>
    <x v="15"/>
    <d v="2020-04-28T00:00:00.000"/>
    <s v="11:26:47"/>
    <s v="https://twitter.com/traficomfinland/status/1255096118754643968"/>
    <m/>
    <m/>
    <s v="1255096118754643968"/>
    <m/>
    <b v="0"/>
    <n v="0"/>
    <s v=""/>
    <b v="0"/>
    <s v="fi"/>
    <m/>
    <s v=""/>
    <b v="0"/>
    <n v="9"/>
    <s v="1255058926766297089"/>
    <s v="TweetDeck"/>
    <b v="0"/>
    <s v="1255058926766297089"/>
    <s v="Tweet"/>
    <n v="0"/>
    <n v="0"/>
    <m/>
    <m/>
    <m/>
    <m/>
    <m/>
    <m/>
    <m/>
    <m/>
    <n v="1"/>
    <s v="3"/>
    <s v="3"/>
    <n v="0"/>
    <n v="0"/>
    <n v="0"/>
    <n v="0"/>
    <n v="0"/>
    <n v="0"/>
    <n v="25"/>
    <n v="100"/>
    <n v="25"/>
  </r>
  <r>
    <s v="marjoup"/>
    <s v="certfi"/>
    <s v="Green"/>
    <n v="3"/>
    <s v="Solid"/>
    <n v="32"/>
    <m/>
    <m/>
    <m/>
    <m/>
    <s v="No"/>
    <n v="20"/>
    <m/>
    <m/>
    <x v="3"/>
    <d v="2020-04-28T12:11:44.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824268117975109634/T83779qZ_normal.jpg"/>
    <x v="16"/>
    <d v="2020-04-28T00:00:00.000"/>
    <s v="12:11:44"/>
    <s v="https://twitter.com/marjoup/status/1255107427252482049"/>
    <m/>
    <m/>
    <s v="1255107427252482049"/>
    <m/>
    <b v="0"/>
    <n v="0"/>
    <s v=""/>
    <b v="0"/>
    <s v="fi"/>
    <m/>
    <s v=""/>
    <b v="0"/>
    <n v="9"/>
    <s v="1255058926766297089"/>
    <s v="Twitter Web App"/>
    <b v="0"/>
    <s v="1255058926766297089"/>
    <s v="Tweet"/>
    <n v="0"/>
    <n v="0"/>
    <m/>
    <m/>
    <m/>
    <m/>
    <m/>
    <m/>
    <m/>
    <m/>
    <n v="1"/>
    <s v="3"/>
    <s v="3"/>
    <n v="0"/>
    <n v="0"/>
    <n v="0"/>
    <n v="0"/>
    <n v="0"/>
    <n v="0"/>
    <n v="25"/>
    <n v="100"/>
    <n v="25"/>
  </r>
  <r>
    <s v="esa_kaonpaa"/>
    <s v="certfi"/>
    <s v="Green"/>
    <n v="3"/>
    <s v="Solid"/>
    <n v="32"/>
    <m/>
    <m/>
    <m/>
    <m/>
    <s v="No"/>
    <n v="21"/>
    <m/>
    <m/>
    <x v="3"/>
    <d v="2020-04-28T14:09:23.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1761674340/17012012026_2_normal.jpg"/>
    <x v="17"/>
    <d v="2020-04-28T00:00:00.000"/>
    <s v="14:09:23"/>
    <s v="https://twitter.com/esa_kaonpaa/status/1255137038514323457"/>
    <m/>
    <m/>
    <s v="1255137038514323457"/>
    <m/>
    <b v="0"/>
    <n v="0"/>
    <s v=""/>
    <b v="0"/>
    <s v="fi"/>
    <m/>
    <s v=""/>
    <b v="0"/>
    <n v="9"/>
    <s v="1255058926766297089"/>
    <s v="Twitter for Android"/>
    <b v="0"/>
    <s v="1255058926766297089"/>
    <s v="Tweet"/>
    <n v="0"/>
    <n v="0"/>
    <m/>
    <m/>
    <m/>
    <m/>
    <m/>
    <m/>
    <m/>
    <m/>
    <n v="1"/>
    <s v="3"/>
    <s v="3"/>
    <n v="0"/>
    <n v="0"/>
    <n v="0"/>
    <n v="0"/>
    <n v="0"/>
    <n v="0"/>
    <n v="25"/>
    <n v="100"/>
    <n v="25"/>
  </r>
  <r>
    <s v="tlyhty"/>
    <s v="pekoulj7"/>
    <s v="Green"/>
    <n v="3"/>
    <s v="Solid"/>
    <n v="32"/>
    <m/>
    <m/>
    <m/>
    <m/>
    <s v="No"/>
    <n v="22"/>
    <m/>
    <m/>
    <x v="1"/>
    <d v="2020-04-28T16:03:30.000"/>
    <s v="@PEKOULJ7 5G vastustajia on ollut jo monta vuotta ja terveyshuolet päällimmäisinä. On selvää, että korona yhdistetään 5G:hen yhtä varmasti kuin paarma auton tuulilasiin kesäiltana."/>
    <m/>
    <m/>
    <x v="1"/>
    <m/>
    <s v="http://abs.twimg.com/sticky/default_profile_images/default_profile_normal.png"/>
    <x v="18"/>
    <d v="2020-04-28T00:00:00.000"/>
    <s v="16:03:30"/>
    <s v="https://twitter.com/tlyhty/status/1255165756372811779"/>
    <m/>
    <m/>
    <s v="1255165756372811779"/>
    <s v="1255119244452388865"/>
    <b v="0"/>
    <n v="0"/>
    <s v="4895935095"/>
    <b v="0"/>
    <s v="fi"/>
    <m/>
    <s v=""/>
    <b v="0"/>
    <n v="0"/>
    <s v=""/>
    <s v="Twitter Web App"/>
    <b v="0"/>
    <s v="1255119244452388865"/>
    <s v="Tweet"/>
    <n v="0"/>
    <n v="0"/>
    <m/>
    <m/>
    <m/>
    <m/>
    <m/>
    <m/>
    <m/>
    <m/>
    <n v="1"/>
    <s v="11"/>
    <s v="11"/>
    <n v="0"/>
    <n v="0"/>
    <n v="0"/>
    <n v="0"/>
    <n v="0"/>
    <n v="0"/>
    <n v="25"/>
    <n v="100"/>
    <n v="25"/>
  </r>
  <r>
    <s v="hannelevestola"/>
    <s v="veitera"/>
    <s v="Green"/>
    <n v="3"/>
    <s v="Solid"/>
    <n v="32"/>
    <m/>
    <m/>
    <m/>
    <m/>
    <s v="Yes"/>
    <n v="23"/>
    <m/>
    <m/>
    <x v="1"/>
    <d v="2020-04-28T16:47:57.000"/>
    <s v="@veitera Tämä Perälä näköjään on kovin suosittu ja on vakuuttunut siitä, että 5G ja korona ovat yhteydessä toisiinsa ja ne on &quot;laukaistu&quot; yhtä aikaa. Huhhuijjakkaa. 😞 https://t.co/sLN6qpnXsv"/>
    <s v="https://www.youtube.com/watch?v=TBSGmfiGvgU&amp;t=543s"/>
    <s v="youtube.com"/>
    <x v="1"/>
    <m/>
    <s v="http://pbs.twimg.com/profile_images/1175400471122599936/MPDPWpj__normal.jpg"/>
    <x v="19"/>
    <d v="2020-04-28T00:00:00.000"/>
    <s v="16:47:57"/>
    <s v="https://twitter.com/hannelevestola/status/1255176940518080521"/>
    <m/>
    <m/>
    <s v="1255176940518080521"/>
    <s v="1255090471812169728"/>
    <b v="0"/>
    <n v="2"/>
    <s v="899524315"/>
    <b v="0"/>
    <s v="fi"/>
    <m/>
    <s v=""/>
    <b v="0"/>
    <n v="0"/>
    <s v=""/>
    <s v="Twitter Web App"/>
    <b v="0"/>
    <s v="1255090471812169728"/>
    <s v="Tweet"/>
    <n v="0"/>
    <n v="0"/>
    <m/>
    <m/>
    <m/>
    <m/>
    <m/>
    <m/>
    <m/>
    <m/>
    <n v="1"/>
    <s v="17"/>
    <s v="17"/>
    <n v="0"/>
    <n v="0"/>
    <n v="0"/>
    <n v="0"/>
    <n v="0"/>
    <n v="0"/>
    <n v="25"/>
    <n v="100"/>
    <n v="25"/>
  </r>
  <r>
    <s v="suonpaa"/>
    <s v="mikaniikko"/>
    <s v="Green"/>
    <n v="3"/>
    <s v="Solid"/>
    <n v="32"/>
    <m/>
    <m/>
    <m/>
    <m/>
    <s v="No"/>
    <n v="24"/>
    <m/>
    <m/>
    <x v="4"/>
    <d v="2020-04-28T18:40:05.000"/>
    <s v="5G-uskonto etenee Suomessakin, samoin Bill Gatesin demonisointi. Mutta mitä arvelette, vastasiko kansanedustaja @mikaniikko koskaan meille kysymyksiin oudosta #korona #disinformaatio Facebook-ryhmästään?_x000a_https://t.co/OqPLT6RPRl"/>
    <m/>
    <m/>
    <x v="1"/>
    <m/>
    <s v="http://pbs.twimg.com/profile_images/694927132015857664/on3TbEVV_normal.jpg"/>
    <x v="20"/>
    <d v="2020-04-28T00:00:00.000"/>
    <s v="18:40:05"/>
    <s v="https://twitter.com/suonpaa/status/1255205161028456450"/>
    <m/>
    <m/>
    <s v="1255205161028456450"/>
    <m/>
    <b v="0"/>
    <n v="0"/>
    <s v=""/>
    <b v="0"/>
    <s v="fi"/>
    <m/>
    <s v=""/>
    <b v="0"/>
    <n v="19"/>
    <s v="1255204555094142976"/>
    <s v="Twitter for iPhone"/>
    <b v="0"/>
    <s v="1255204555094142976"/>
    <s v="Tweet"/>
    <n v="0"/>
    <n v="0"/>
    <m/>
    <m/>
    <m/>
    <m/>
    <m/>
    <m/>
    <m/>
    <m/>
    <n v="1"/>
    <s v="1"/>
    <s v="1"/>
    <m/>
    <m/>
    <m/>
    <m/>
    <m/>
    <m/>
    <m/>
    <m/>
    <m/>
  </r>
  <r>
    <s v="arzka_ice"/>
    <s v="youtube"/>
    <s v="Green"/>
    <n v="3"/>
    <s v="Solid"/>
    <n v="32"/>
    <m/>
    <m/>
    <m/>
    <m/>
    <s v="No"/>
    <n v="26"/>
    <m/>
    <m/>
    <x v="2"/>
    <d v="2020-04-28T18:53:25.000"/>
    <s v="Dr Buttar Accuses #Fauci, #Gates &amp;amp; The Media For Using #COVID-19 To Drive H... https://t.co/1cVgH8FdIM käyttäjältä @YouTube"/>
    <s v="https://www.youtube.com/watch?v=rnbf9wccdxE&amp;feature=youtu.be"/>
    <s v="youtube.com"/>
    <x v="5"/>
    <m/>
    <s v="http://pbs.twimg.com/profile_images/1161572553699266560/nE1H_gBz_normal.jpg"/>
    <x v="21"/>
    <d v="2020-04-28T00:00:00.000"/>
    <s v="18:53:25"/>
    <s v="https://twitter.com/arzka_ice/status/1255208516811255808"/>
    <m/>
    <m/>
    <s v="1255208516811255808"/>
    <m/>
    <b v="0"/>
    <n v="0"/>
    <s v=""/>
    <b v="0"/>
    <s v="fi"/>
    <m/>
    <s v=""/>
    <b v="0"/>
    <n v="0"/>
    <s v=""/>
    <s v="Twitter Web Client"/>
    <b v="0"/>
    <s v="1255208516811255808"/>
    <s v="Tweet"/>
    <n v="0"/>
    <n v="0"/>
    <m/>
    <m/>
    <m/>
    <m/>
    <m/>
    <m/>
    <m/>
    <m/>
    <n v="1"/>
    <s v="12"/>
    <s v="12"/>
    <n v="0"/>
    <n v="0"/>
    <n v="1"/>
    <n v="5.882352941176471"/>
    <n v="0"/>
    <n v="0"/>
    <n v="16"/>
    <n v="94.11764705882354"/>
    <n v="17"/>
  </r>
  <r>
    <s v="hehu48"/>
    <s v="youtube"/>
    <s v="131, 62, 0"/>
    <n v="3"/>
    <s v="Dash Dot Dot"/>
    <n v="19"/>
    <m/>
    <m/>
    <m/>
    <m/>
    <s v="No"/>
    <n v="27"/>
    <m/>
    <m/>
    <x v="2"/>
    <d v="2020-04-28T19:16:33.000"/>
    <s v="Covid 19 Bill Gates and the UK Vaccine Network Scandal https://t.co/Cy0IV02Bl2 käyttäen @YouTube _x000a_😠😎💩 Griminal ??? 😠😎💩"/>
    <s v="https://www.youtube.com/watch?v=BALyHLVYGuY&amp;feature=youtu.be"/>
    <s v="youtube.com"/>
    <x v="1"/>
    <m/>
    <s v="http://pbs.twimg.com/profile_images/1063511087499362304/V8pEwJgy_normal.jpg"/>
    <x v="22"/>
    <d v="2020-04-28T00:00:00.000"/>
    <s v="19:16:33"/>
    <s v="https://twitter.com/hehu48/status/1255214339478487043"/>
    <m/>
    <m/>
    <s v="1255214339478487043"/>
    <m/>
    <b v="0"/>
    <n v="0"/>
    <s v=""/>
    <b v="0"/>
    <s v="fi"/>
    <m/>
    <s v=""/>
    <b v="0"/>
    <n v="0"/>
    <s v=""/>
    <s v="Twitter Web App"/>
    <b v="0"/>
    <s v="1255214339478487043"/>
    <s v="Tweet"/>
    <n v="0"/>
    <n v="0"/>
    <m/>
    <m/>
    <m/>
    <m/>
    <m/>
    <m/>
    <m/>
    <m/>
    <n v="4"/>
    <s v="12"/>
    <s v="12"/>
    <n v="0"/>
    <n v="0"/>
    <n v="1"/>
    <n v="7.6923076923076925"/>
    <n v="0"/>
    <n v="0"/>
    <n v="12"/>
    <n v="92.3076923076923"/>
    <n v="13"/>
  </r>
  <r>
    <s v="hehu48"/>
    <s v="youtube"/>
    <s v="131, 62, 0"/>
    <n v="3"/>
    <s v="Dash Dot Dot"/>
    <n v="19"/>
    <m/>
    <m/>
    <m/>
    <m/>
    <s v="No"/>
    <n v="28"/>
    <m/>
    <m/>
    <x v="2"/>
    <d v="2020-04-28T19:16:42.000"/>
    <s v="Covid 19 Bill Gates and the UK Vaccine Network Scandal https://t.co/Cy0IV02Bl2 käyttäen @YouTube"/>
    <s v="https://www.youtube.com/watch?v=BALyHLVYGuY&amp;feature=youtu.be"/>
    <s v="youtube.com"/>
    <x v="1"/>
    <m/>
    <s v="http://pbs.twimg.com/profile_images/1063511087499362304/V8pEwJgy_normal.jpg"/>
    <x v="23"/>
    <d v="2020-04-28T00:00:00.000"/>
    <s v="19:16:42"/>
    <s v="https://twitter.com/hehu48/status/1255214375977259008"/>
    <m/>
    <m/>
    <s v="1255214375977259008"/>
    <m/>
    <b v="0"/>
    <n v="0"/>
    <s v=""/>
    <b v="0"/>
    <s v="fi"/>
    <m/>
    <s v=""/>
    <b v="0"/>
    <n v="0"/>
    <s v=""/>
    <s v="Twitter Web App"/>
    <b v="0"/>
    <s v="1255214375977259008"/>
    <s v="Tweet"/>
    <n v="0"/>
    <n v="0"/>
    <m/>
    <m/>
    <m/>
    <m/>
    <m/>
    <m/>
    <m/>
    <m/>
    <n v="4"/>
    <s v="12"/>
    <s v="12"/>
    <n v="0"/>
    <n v="0"/>
    <n v="1"/>
    <n v="8.333333333333334"/>
    <n v="0"/>
    <n v="0"/>
    <n v="11"/>
    <n v="91.66666666666667"/>
    <n v="12"/>
  </r>
  <r>
    <s v="d1mur4tdj"/>
    <s v="mikaniikko"/>
    <s v="Green"/>
    <n v="3"/>
    <s v="Solid"/>
    <n v="32"/>
    <m/>
    <m/>
    <m/>
    <m/>
    <s v="No"/>
    <n v="29"/>
    <m/>
    <m/>
    <x v="4"/>
    <d v="2020-04-28T19:37:41.000"/>
    <s v="5G-uskonto etenee Suomessakin, samoin Bill Gatesin demonisointi. Mutta mitä arvelette, vastasiko kansanedustaja @mikaniikko koskaan meille kysymyksiin oudosta #korona #disinformaatio Facebook-ryhmästään?_x000a_https://t.co/OqPLT6RPRl"/>
    <m/>
    <m/>
    <x v="1"/>
    <m/>
    <s v="http://pbs.twimg.com/profile_images/1253261155537059841/xjn_F8FW_normal.jpg"/>
    <x v="24"/>
    <d v="2020-04-28T00:00:00.000"/>
    <s v="19:37:41"/>
    <s v="https://twitter.com/d1mur4tdj/status/1255219657302323200"/>
    <m/>
    <m/>
    <s v="1255219657302323200"/>
    <m/>
    <b v="0"/>
    <n v="0"/>
    <s v=""/>
    <b v="0"/>
    <s v="fi"/>
    <m/>
    <s v=""/>
    <b v="0"/>
    <n v="19"/>
    <s v="1255204555094142976"/>
    <s v="Twitter Web App"/>
    <b v="0"/>
    <s v="1255204555094142976"/>
    <s v="Tweet"/>
    <n v="0"/>
    <n v="0"/>
    <m/>
    <m/>
    <m/>
    <m/>
    <m/>
    <m/>
    <m/>
    <m/>
    <n v="1"/>
    <s v="1"/>
    <s v="1"/>
    <m/>
    <m/>
    <m/>
    <m/>
    <m/>
    <m/>
    <m/>
    <m/>
    <m/>
  </r>
  <r>
    <s v="joelrouvinen"/>
    <s v="mikaniikko"/>
    <s v="Green"/>
    <n v="3"/>
    <s v="Solid"/>
    <n v="32"/>
    <m/>
    <m/>
    <m/>
    <m/>
    <s v="No"/>
    <n v="31"/>
    <m/>
    <m/>
    <x v="4"/>
    <d v="2020-04-28T20:18:48.000"/>
    <s v="5G-uskonto etenee Suomessakin, samoin Bill Gatesin demonisointi. Mutta mitä arvelette, vastasiko kansanedustaja @mikaniikko koskaan meille kysymyksiin oudosta #korona #disinformaatio Facebook-ryhmästään?_x000a_https://t.co/OqPLT6RPRl"/>
    <m/>
    <m/>
    <x v="1"/>
    <m/>
    <s v="http://pbs.twimg.com/profile_images/1228804524313210880/31s3Gluv_normal.jpg"/>
    <x v="25"/>
    <d v="2020-04-28T00:00:00.000"/>
    <s v="20:18:48"/>
    <s v="https://twitter.com/joelrouvinen/status/1255230003488460801"/>
    <m/>
    <m/>
    <s v="1255230003488460801"/>
    <m/>
    <b v="0"/>
    <n v="0"/>
    <s v=""/>
    <b v="0"/>
    <s v="fi"/>
    <m/>
    <s v=""/>
    <b v="0"/>
    <n v="19"/>
    <s v="1255204555094142976"/>
    <s v="Twitter for Android"/>
    <b v="0"/>
    <s v="1255204555094142976"/>
    <s v="Tweet"/>
    <n v="0"/>
    <n v="0"/>
    <m/>
    <m/>
    <m/>
    <m/>
    <m/>
    <m/>
    <m/>
    <m/>
    <n v="1"/>
    <s v="1"/>
    <s v="1"/>
    <m/>
    <m/>
    <m/>
    <m/>
    <m/>
    <m/>
    <m/>
    <m/>
    <m/>
  </r>
  <r>
    <s v="pekoulj7"/>
    <s v="pekoulj7"/>
    <s v="Green"/>
    <n v="3"/>
    <s v="Solid"/>
    <n v="32"/>
    <m/>
    <m/>
    <m/>
    <m/>
    <s v="No"/>
    <n v="33"/>
    <m/>
    <m/>
    <x v="0"/>
    <d v="2020-04-28T12:58:41.000"/>
    <s v="”Kuka keksi ensimmäisenä yhdistää Wuhanin 5g-siirtymän ja koronaviruksen? Aivan ensimmäinen aiheesta havaittu maininta on löydetty Twitteristä päivää ennen sivuston julkaisua. Tviitin yhteyteen oli jaettu linkki Venäjän propagandamyllynä tunnetun Russia Todayn korona-artikkeliin” https://t.co/cEetykuBVp"/>
    <s v="https://twitter.com/jphei/status/1255116944606474240"/>
    <s v="twitter.com"/>
    <x v="1"/>
    <m/>
    <s v="http://pbs.twimg.com/profile_images/1005445737637871616/VKkCXi6Q_normal.jpg"/>
    <x v="26"/>
    <d v="2020-04-28T00:00:00.000"/>
    <s v="12:58:41"/>
    <s v="https://twitter.com/pekoulj7/status/1255119244452388865"/>
    <m/>
    <m/>
    <s v="1255119244452388865"/>
    <m/>
    <b v="0"/>
    <n v="15"/>
    <s v=""/>
    <b v="1"/>
    <s v="fi"/>
    <m/>
    <s v="1255116944606474240"/>
    <b v="0"/>
    <n v="1"/>
    <s v=""/>
    <s v="Twitter for iPad"/>
    <b v="0"/>
    <s v="1255119244452388865"/>
    <s v="Tweet"/>
    <n v="0"/>
    <n v="0"/>
    <m/>
    <m/>
    <m/>
    <m/>
    <m/>
    <m/>
    <m/>
    <m/>
    <n v="1"/>
    <s v="11"/>
    <s v="11"/>
    <n v="0"/>
    <n v="0"/>
    <n v="0"/>
    <n v="0"/>
    <n v="0"/>
    <n v="0"/>
    <n v="33"/>
    <n v="100"/>
    <n v="33"/>
  </r>
  <r>
    <s v="petricederlof"/>
    <s v="pekoulj7"/>
    <s v="Green"/>
    <n v="3"/>
    <s v="Solid"/>
    <n v="32"/>
    <m/>
    <m/>
    <m/>
    <m/>
    <s v="No"/>
    <n v="34"/>
    <m/>
    <m/>
    <x v="3"/>
    <d v="2020-04-29T03:43:03.000"/>
    <s v="”Kuka keksi ensimmäisenä yhdistää Wuhanin 5g-siirtymän ja koronaviruksen? Aivan ensimmäinen aiheesta havaittu maininta on löydetty Twitteristä päivää ennen sivuston julkaisua. Tviitin yhteyteen oli jaettu linkki Venäjän propagandamyllynä tunnetun Russia Todayn korona-artikkeliin” https://t.co/cEetykuBVp"/>
    <m/>
    <m/>
    <x v="1"/>
    <m/>
    <s v="http://pbs.twimg.com/profile_images/842695325663997953/Vi49UvgC_normal.jpg"/>
    <x v="27"/>
    <d v="2020-04-29T00:00:00.000"/>
    <s v="03:43:03"/>
    <s v="https://twitter.com/petricederlof/status/1255341804590903296"/>
    <m/>
    <m/>
    <s v="1255341804590903296"/>
    <m/>
    <b v="0"/>
    <n v="0"/>
    <s v=""/>
    <b v="1"/>
    <s v="fi"/>
    <m/>
    <s v="1255116944606474240"/>
    <b v="0"/>
    <n v="1"/>
    <s v="1255119244452388865"/>
    <s v="Twitter for iPhone"/>
    <b v="0"/>
    <s v="1255119244452388865"/>
    <s v="Tweet"/>
    <n v="0"/>
    <n v="0"/>
    <m/>
    <m/>
    <m/>
    <m/>
    <m/>
    <m/>
    <m/>
    <m/>
    <n v="1"/>
    <s v="11"/>
    <s v="11"/>
    <n v="0"/>
    <n v="0"/>
    <n v="0"/>
    <n v="0"/>
    <n v="0"/>
    <n v="0"/>
    <n v="33"/>
    <n v="100"/>
    <n v="33"/>
  </r>
  <r>
    <s v="atamansikka"/>
    <s v="mikaniikko"/>
    <s v="Green"/>
    <n v="3"/>
    <s v="Solid"/>
    <n v="32"/>
    <m/>
    <m/>
    <m/>
    <m/>
    <s v="No"/>
    <n v="35"/>
    <m/>
    <m/>
    <x v="4"/>
    <d v="2020-04-29T04:50:53.000"/>
    <s v="5G-uskonto etenee Suomessakin, samoin Bill Gatesin demonisointi. Mutta mitä arvelette, vastasiko kansanedustaja @mikaniikko koskaan meille kysymyksiin oudosta #korona #disinformaatio Facebook-ryhmästään?_x000a_https://t.co/OqPLT6RPRl"/>
    <m/>
    <m/>
    <x v="1"/>
    <m/>
    <s v="http://pbs.twimg.com/profile_images/860224372648189953/cGtRwqcW_normal.jpg"/>
    <x v="28"/>
    <d v="2020-04-29T00:00:00.000"/>
    <s v="04:50:53"/>
    <s v="https://twitter.com/atamansikka/status/1255358874233733120"/>
    <m/>
    <m/>
    <s v="1255358874233733120"/>
    <m/>
    <b v="0"/>
    <n v="0"/>
    <s v=""/>
    <b v="0"/>
    <s v="fi"/>
    <m/>
    <s v=""/>
    <b v="0"/>
    <n v="19"/>
    <s v="1255204555094142976"/>
    <s v="Twitter for iPhone"/>
    <b v="0"/>
    <s v="1255204555094142976"/>
    <s v="Tweet"/>
    <n v="0"/>
    <n v="0"/>
    <m/>
    <m/>
    <m/>
    <m/>
    <m/>
    <m/>
    <m/>
    <m/>
    <n v="1"/>
    <s v="1"/>
    <s v="1"/>
    <m/>
    <m/>
    <m/>
    <m/>
    <m/>
    <m/>
    <m/>
    <m/>
    <m/>
  </r>
  <r>
    <s v="kmybeat"/>
    <s v="mikaniikko"/>
    <s v="Green"/>
    <n v="3"/>
    <s v="Solid"/>
    <n v="32"/>
    <m/>
    <m/>
    <m/>
    <m/>
    <s v="No"/>
    <n v="37"/>
    <m/>
    <m/>
    <x v="4"/>
    <d v="2020-04-29T05:44:05.000"/>
    <s v="5G-uskonto etenee Suomessakin, samoin Bill Gatesin demonisointi. Mutta mitä arvelette, vastasiko kansanedustaja @mikaniikko koskaan meille kysymyksiin oudosta #korona #disinformaatio Facebook-ryhmästään?_x000a_https://t.co/OqPLT6RPRl"/>
    <m/>
    <m/>
    <x v="1"/>
    <m/>
    <s v="http://pbs.twimg.com/profile_images/1031469694019137536/NVEo1NiD_normal.jpg"/>
    <x v="29"/>
    <d v="2020-04-29T00:00:00.000"/>
    <s v="05:44:05"/>
    <s v="https://twitter.com/kmybeat/status/1255372259692347393"/>
    <m/>
    <m/>
    <s v="1255372259692347393"/>
    <m/>
    <b v="0"/>
    <n v="0"/>
    <s v=""/>
    <b v="0"/>
    <s v="fi"/>
    <m/>
    <s v=""/>
    <b v="0"/>
    <n v="19"/>
    <s v="1255204555094142976"/>
    <s v="Twitter Web App"/>
    <b v="0"/>
    <s v="1255204555094142976"/>
    <s v="Tweet"/>
    <n v="0"/>
    <n v="0"/>
    <m/>
    <m/>
    <m/>
    <m/>
    <m/>
    <m/>
    <m/>
    <m/>
    <n v="1"/>
    <s v="1"/>
    <s v="1"/>
    <m/>
    <m/>
    <m/>
    <m/>
    <m/>
    <m/>
    <m/>
    <m/>
    <m/>
  </r>
  <r>
    <s v="jnoksoko"/>
    <s v="thlorg"/>
    <s v="Green"/>
    <n v="3"/>
    <s v="Solid"/>
    <n v="32"/>
    <m/>
    <m/>
    <m/>
    <m/>
    <s v="No"/>
    <n v="39"/>
    <m/>
    <m/>
    <x v="2"/>
    <d v="2020-04-28T20:14:20.000"/>
    <s v="@TomimPAAN @pirijanne @OPTiainen @anunou @THLorg @mika_salminen Ei menetä toivoa! Gates Foundation pistämässä pystyyn massatuotantolinjoja 7:lle potentiaaliselle rokotteelle  https://t.co/AfAwgMWLDQ"/>
    <s v="https://www.fiercepharma.com/vaccines/bill-gates-plans-to-help-fund-factories-for-7-covid-19-vaccines-but-expects-only-2-will"/>
    <s v="fiercepharma.com"/>
    <x v="1"/>
    <m/>
    <s v="http://pbs.twimg.com/profile_images/1247252036657262597/KH8pzLM3_normal.jpg"/>
    <x v="30"/>
    <d v="2020-04-28T00:00:00.000"/>
    <s v="20:14:20"/>
    <s v="https://twitter.com/jnoksoko/status/1255228881289838592"/>
    <m/>
    <m/>
    <s v="1255228881289838592"/>
    <s v="1255216928035082241"/>
    <b v="0"/>
    <n v="3"/>
    <s v="1195780605461585922"/>
    <b v="0"/>
    <s v="fi"/>
    <m/>
    <s v=""/>
    <b v="0"/>
    <n v="1"/>
    <s v=""/>
    <s v="Twitter for Android"/>
    <b v="0"/>
    <s v="1255216928035082241"/>
    <s v="Tweet"/>
    <n v="0"/>
    <n v="0"/>
    <m/>
    <m/>
    <m/>
    <m/>
    <m/>
    <m/>
    <m/>
    <m/>
    <n v="1"/>
    <s v="2"/>
    <s v="2"/>
    <m/>
    <m/>
    <m/>
    <m/>
    <m/>
    <m/>
    <m/>
    <m/>
    <m/>
  </r>
  <r>
    <s v="ropponetuomas"/>
    <s v="thlorg"/>
    <s v="Green"/>
    <n v="3"/>
    <s v="Solid"/>
    <n v="32"/>
    <m/>
    <m/>
    <m/>
    <m/>
    <s v="No"/>
    <n v="40"/>
    <m/>
    <m/>
    <x v="4"/>
    <d v="2020-04-29T05:59:53.000"/>
    <s v="@TomimPAAN @pirijanne @OPTiainen @anunou @THLorg @mika_salminen Ei menetä toivoa! Gates Foundation pistämässä pystyyn massatuotantolinjoja 7:lle potentiaaliselle rokotteelle  https://t.co/AfAwgMWLDQ"/>
    <m/>
    <m/>
    <x v="1"/>
    <m/>
    <s v="http://pbs.twimg.com/profile_images/923796605530189824/4K5nHIqu_normal.jpg"/>
    <x v="31"/>
    <d v="2020-04-29T00:00:00.000"/>
    <s v="05:59:53"/>
    <s v="https://twitter.com/ropponetuomas/status/1255376236874027009"/>
    <m/>
    <m/>
    <s v="1255376236874027009"/>
    <m/>
    <b v="0"/>
    <n v="0"/>
    <s v=""/>
    <b v="0"/>
    <s v="fi"/>
    <m/>
    <s v=""/>
    <b v="0"/>
    <n v="1"/>
    <s v="1255228881289838592"/>
    <s v="Twitter for iPhone"/>
    <b v="0"/>
    <s v="1255228881289838592"/>
    <s v="Tweet"/>
    <n v="0"/>
    <n v="0"/>
    <m/>
    <m/>
    <m/>
    <m/>
    <m/>
    <m/>
    <m/>
    <m/>
    <n v="1"/>
    <s v="2"/>
    <s v="2"/>
    <m/>
    <m/>
    <m/>
    <m/>
    <m/>
    <m/>
    <m/>
    <m/>
    <m/>
  </r>
  <r>
    <s v="erkkimer"/>
    <s v="petri2020"/>
    <s v="Green"/>
    <n v="3"/>
    <s v="Solid"/>
    <n v="32"/>
    <m/>
    <m/>
    <m/>
    <m/>
    <s v="No"/>
    <n v="52"/>
    <m/>
    <m/>
    <x v="3"/>
    <d v="2020-04-29T07:31:02.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214629544021446658/GxmdpbjO_normal.jpg"/>
    <x v="32"/>
    <d v="2020-04-29T00:00:00.000"/>
    <s v="07:31:02"/>
    <s v="https://twitter.com/erkkimer/status/1255399177170927618"/>
    <m/>
    <m/>
    <s v="1255399177170927618"/>
    <m/>
    <b v="0"/>
    <n v="0"/>
    <s v=""/>
    <b v="0"/>
    <s v="fi"/>
    <m/>
    <s v=""/>
    <b v="0"/>
    <n v="6"/>
    <s v="1255397534190784514"/>
    <s v="Twitter for iPhone"/>
    <b v="0"/>
    <s v="1255397534190784514"/>
    <s v="Tweet"/>
    <n v="0"/>
    <n v="0"/>
    <m/>
    <m/>
    <m/>
    <m/>
    <m/>
    <m/>
    <m/>
    <m/>
    <n v="1"/>
    <s v="1"/>
    <s v="1"/>
    <m/>
    <m/>
    <m/>
    <m/>
    <m/>
    <m/>
    <m/>
    <m/>
    <m/>
  </r>
  <r>
    <s v="anttiparnanen"/>
    <s v="petri2020"/>
    <s v="Green"/>
    <n v="3"/>
    <s v="Solid"/>
    <n v="32"/>
    <m/>
    <m/>
    <m/>
    <m/>
    <s v="No"/>
    <n v="54"/>
    <m/>
    <m/>
    <x v="3"/>
    <d v="2020-04-29T07:32:53.000"/>
    <s v="Kansanedustaja, joka ei ole maaliskuun puolivälin jälkeen kiireidensä takia vastannut vaikeisiin #korona #huuhaa #5g huhulevitystä koskeviin kysymyksiin, heräsi nyt mediakriitikkona twitterissä. https://t.co/FfLZ75tPy9"/>
    <m/>
    <m/>
    <x v="7"/>
    <m/>
    <s v="http://pbs.twimg.com/profile_images/3357757241/b4b11b66cf67979d5026f306388366d1_normal.jpeg"/>
    <x v="33"/>
    <d v="2020-04-29T00:00:00.000"/>
    <s v="07:32:53"/>
    <s v="https://twitter.com/anttiparnanen/status/1255399641400696838"/>
    <m/>
    <m/>
    <s v="1255399641400696838"/>
    <m/>
    <b v="0"/>
    <n v="0"/>
    <s v=""/>
    <b v="1"/>
    <s v="fi"/>
    <m/>
    <s v="1255390552658513921"/>
    <b v="0"/>
    <n v="11"/>
    <s v="1255398615104868352"/>
    <s v="Twitter for Android"/>
    <b v="0"/>
    <s v="1255398615104868352"/>
    <s v="Tweet"/>
    <n v="0"/>
    <n v="0"/>
    <m/>
    <m/>
    <m/>
    <m/>
    <m/>
    <m/>
    <m/>
    <m/>
    <n v="1"/>
    <s v="1"/>
    <s v="1"/>
    <n v="0"/>
    <n v="0"/>
    <n v="0"/>
    <n v="0"/>
    <n v="0"/>
    <n v="0"/>
    <n v="21"/>
    <n v="100"/>
    <n v="21"/>
  </r>
  <r>
    <s v="sekoomus"/>
    <s v="petri2020"/>
    <s v="Green"/>
    <n v="3"/>
    <s v="Solid"/>
    <n v="32"/>
    <m/>
    <m/>
    <m/>
    <m/>
    <s v="No"/>
    <n v="55"/>
    <m/>
    <m/>
    <x v="3"/>
    <d v="2020-04-29T07:35:09.000"/>
    <s v="Kansanedustaja, joka ei ole maaliskuun puolivälin jälkeen kiireidensä takia vastannut vaikeisiin #korona #huuhaa #5g huhulevitystä koskeviin kysymyksiin, heräsi nyt mediakriitikkona twitterissä. https://t.co/FfLZ75tPy9"/>
    <m/>
    <m/>
    <x v="7"/>
    <m/>
    <s v="http://pbs.twimg.com/profile_images/939058964322508800/pu3eA2mI_normal.jpg"/>
    <x v="34"/>
    <d v="2020-04-29T00:00:00.000"/>
    <s v="07:35:09"/>
    <s v="https://twitter.com/sekoomus/status/1255400211419144192"/>
    <m/>
    <m/>
    <s v="1255400211419144192"/>
    <m/>
    <b v="0"/>
    <n v="0"/>
    <s v=""/>
    <b v="1"/>
    <s v="fi"/>
    <m/>
    <s v="1255390552658513921"/>
    <b v="0"/>
    <n v="11"/>
    <s v="1255398615104868352"/>
    <s v="Twitter Web App"/>
    <b v="0"/>
    <s v="1255398615104868352"/>
    <s v="Tweet"/>
    <n v="0"/>
    <n v="0"/>
    <m/>
    <m/>
    <m/>
    <m/>
    <m/>
    <m/>
    <m/>
    <m/>
    <n v="1"/>
    <s v="1"/>
    <s v="1"/>
    <n v="0"/>
    <n v="0"/>
    <n v="0"/>
    <n v="0"/>
    <n v="0"/>
    <n v="0"/>
    <n v="21"/>
    <n v="100"/>
    <n v="21"/>
  </r>
  <r>
    <s v="lissunissinen"/>
    <s v="mikaniikko"/>
    <s v="Green"/>
    <n v="3"/>
    <s v="Solid"/>
    <n v="32"/>
    <m/>
    <m/>
    <m/>
    <m/>
    <s v="No"/>
    <n v="56"/>
    <m/>
    <m/>
    <x v="4"/>
    <d v="2020-04-29T07:41:36.000"/>
    <s v="5G-uskonto etenee Suomessakin, samoin Bill Gatesin demonisointi. Mutta mitä arvelette, vastasiko kansanedustaja @mikaniikko koskaan meille kysymyksiin oudosta #korona #disinformaatio Facebook-ryhmästään?_x000a_https://t.co/OqPLT6RPRl"/>
    <m/>
    <m/>
    <x v="1"/>
    <m/>
    <s v="http://pbs.twimg.com/profile_images/412322124485779456/BnWY6yDX_normal.jpeg"/>
    <x v="35"/>
    <d v="2020-04-29T00:00:00.000"/>
    <s v="07:41:36"/>
    <s v="https://twitter.com/lissunissinen/status/1255401836439314432"/>
    <m/>
    <m/>
    <s v="1255401836439314432"/>
    <m/>
    <b v="0"/>
    <n v="0"/>
    <s v=""/>
    <b v="0"/>
    <s v="fi"/>
    <m/>
    <s v=""/>
    <b v="0"/>
    <n v="19"/>
    <s v="1255204555094142976"/>
    <s v="Twitter Web App"/>
    <b v="0"/>
    <s v="1255204555094142976"/>
    <s v="Tweet"/>
    <n v="0"/>
    <n v="0"/>
    <m/>
    <m/>
    <m/>
    <m/>
    <m/>
    <m/>
    <m/>
    <m/>
    <n v="1"/>
    <s v="1"/>
    <s v="1"/>
    <m/>
    <m/>
    <m/>
    <m/>
    <m/>
    <m/>
    <m/>
    <m/>
    <m/>
  </r>
  <r>
    <s v="poutasound"/>
    <s v="mikaniikko"/>
    <s v="Green"/>
    <n v="3"/>
    <s v="Solid"/>
    <n v="32"/>
    <m/>
    <m/>
    <m/>
    <m/>
    <s v="No"/>
    <n v="58"/>
    <m/>
    <m/>
    <x v="4"/>
    <d v="2020-04-29T07:53:22.000"/>
    <s v="5G-uskonto etenee Suomessakin, samoin Bill Gatesin demonisointi. Mutta mitä arvelette, vastasiko kansanedustaja @mikaniikko koskaan meille kysymyksiin oudosta #korona #disinformaatio Facebook-ryhmästään?_x000a_https://t.co/OqPLT6RPRl"/>
    <m/>
    <m/>
    <x v="1"/>
    <m/>
    <s v="http://pbs.twimg.com/profile_images/1147138624917581824/jOIVFerZ_normal.jpg"/>
    <x v="36"/>
    <d v="2020-04-29T00:00:00.000"/>
    <s v="07:53:22"/>
    <s v="https://twitter.com/poutasound/status/1255404795864719360"/>
    <m/>
    <m/>
    <s v="1255404795864719360"/>
    <m/>
    <b v="0"/>
    <n v="0"/>
    <s v=""/>
    <b v="0"/>
    <s v="fi"/>
    <m/>
    <s v=""/>
    <b v="0"/>
    <n v="19"/>
    <s v="1255204555094142976"/>
    <s v="Twitter for Android"/>
    <b v="0"/>
    <s v="1255204555094142976"/>
    <s v="Tweet"/>
    <n v="0"/>
    <n v="0"/>
    <m/>
    <m/>
    <m/>
    <m/>
    <m/>
    <m/>
    <m/>
    <m/>
    <n v="1"/>
    <s v="1"/>
    <s v="1"/>
    <m/>
    <m/>
    <m/>
    <m/>
    <m/>
    <m/>
    <m/>
    <m/>
    <m/>
  </r>
  <r>
    <s v="jape_jarmo"/>
    <s v="petri2020"/>
    <s v="Red"/>
    <n v="3"/>
    <s v="Dash Dot Dot"/>
    <n v="6"/>
    <m/>
    <m/>
    <m/>
    <m/>
    <s v="No"/>
    <n v="60"/>
    <m/>
    <m/>
    <x v="3"/>
    <d v="2020-04-29T07:51:20.000"/>
    <s v="Kansanedustaja, joka ei ole maaliskuun puolivälin jälkeen kiireidensä takia vastannut vaikeisiin #korona #huuhaa #5g huhulevitystä koskeviin kysymyksiin, heräsi nyt mediakriitikkona twitterissä. https://t.co/FfLZ75tPy9"/>
    <m/>
    <m/>
    <x v="7"/>
    <m/>
    <s v="http://pbs.twimg.com/profile_images/1074643782191247361/JrUffkRd_normal.jpg"/>
    <x v="37"/>
    <d v="2020-04-29T00:00:00.000"/>
    <s v="07:51:20"/>
    <s v="https://twitter.com/jape_jarmo/status/1255404284436455425"/>
    <m/>
    <m/>
    <s v="1255404284436455425"/>
    <m/>
    <b v="0"/>
    <n v="0"/>
    <s v=""/>
    <b v="1"/>
    <s v="fi"/>
    <m/>
    <s v="1255390552658513921"/>
    <b v="0"/>
    <n v="11"/>
    <s v="1255398615104868352"/>
    <s v="Twitter Web App"/>
    <b v="0"/>
    <s v="1255398615104868352"/>
    <s v="Tweet"/>
    <n v="0"/>
    <n v="0"/>
    <m/>
    <m/>
    <m/>
    <m/>
    <m/>
    <m/>
    <m/>
    <m/>
    <n v="9"/>
    <s v="1"/>
    <s v="1"/>
    <n v="0"/>
    <n v="0"/>
    <n v="0"/>
    <n v="0"/>
    <n v="0"/>
    <n v="0"/>
    <n v="21"/>
    <n v="100"/>
    <n v="21"/>
  </r>
  <r>
    <s v="jape_jarmo"/>
    <s v="mikaniikko"/>
    <s v="Green"/>
    <n v="3"/>
    <s v="Solid"/>
    <n v="32"/>
    <m/>
    <m/>
    <m/>
    <m/>
    <s v="No"/>
    <n v="61"/>
    <m/>
    <m/>
    <x v="4"/>
    <d v="2020-04-29T07:51:34.000"/>
    <s v="5G-uskonto etenee Suomessakin, samoin Bill Gatesin demonisointi. Mutta mitä arvelette, vastasiko kansanedustaja @mikaniikko koskaan meille kysymyksiin oudosta #korona #disinformaatio Facebook-ryhmästään?_x000a_https://t.co/OqPLT6RPRl"/>
    <m/>
    <m/>
    <x v="1"/>
    <m/>
    <s v="http://pbs.twimg.com/profile_images/1074643782191247361/JrUffkRd_normal.jpg"/>
    <x v="38"/>
    <d v="2020-04-29T00:00:00.000"/>
    <s v="07:51:34"/>
    <s v="https://twitter.com/jape_jarmo/status/1255404344398184449"/>
    <m/>
    <m/>
    <s v="1255404344398184449"/>
    <m/>
    <b v="0"/>
    <n v="0"/>
    <s v=""/>
    <b v="0"/>
    <s v="fi"/>
    <m/>
    <s v=""/>
    <b v="0"/>
    <n v="19"/>
    <s v="1255204555094142976"/>
    <s v="Twitter Web App"/>
    <b v="0"/>
    <s v="1255204555094142976"/>
    <s v="Tweet"/>
    <n v="0"/>
    <n v="0"/>
    <m/>
    <m/>
    <m/>
    <m/>
    <m/>
    <m/>
    <m/>
    <m/>
    <n v="1"/>
    <s v="1"/>
    <s v="1"/>
    <m/>
    <m/>
    <m/>
    <m/>
    <m/>
    <m/>
    <m/>
    <m/>
    <m/>
  </r>
  <r>
    <s v="jape_jarmo"/>
    <s v="petri2020"/>
    <s v="Red"/>
    <n v="3"/>
    <s v="Dash Dot Dot"/>
    <n v="6"/>
    <m/>
    <m/>
    <m/>
    <m/>
    <s v="No"/>
    <n v="63"/>
    <m/>
    <m/>
    <x v="3"/>
    <d v="2020-04-29T07:53:47.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074643782191247361/JrUffkRd_normal.jpg"/>
    <x v="39"/>
    <d v="2020-04-29T00:00:00.000"/>
    <s v="07:53:47"/>
    <s v="https://twitter.com/jape_jarmo/status/1255404900399407104"/>
    <m/>
    <m/>
    <s v="1255404900399407104"/>
    <m/>
    <b v="0"/>
    <n v="0"/>
    <s v=""/>
    <b v="0"/>
    <s v="fi"/>
    <m/>
    <s v=""/>
    <b v="0"/>
    <n v="6"/>
    <s v="1255397534190784514"/>
    <s v="Twitter Web App"/>
    <b v="0"/>
    <s v="1255397534190784514"/>
    <s v="Tweet"/>
    <n v="0"/>
    <n v="0"/>
    <m/>
    <m/>
    <m/>
    <m/>
    <m/>
    <m/>
    <m/>
    <m/>
    <n v="9"/>
    <s v="1"/>
    <s v="1"/>
    <m/>
    <m/>
    <m/>
    <m/>
    <m/>
    <m/>
    <m/>
    <m/>
    <m/>
  </r>
  <r>
    <s v="eineklaus"/>
    <s v="petri2020"/>
    <s v="Green"/>
    <n v="3"/>
    <s v="Solid"/>
    <n v="32"/>
    <m/>
    <m/>
    <m/>
    <m/>
    <s v="No"/>
    <n v="65"/>
    <m/>
    <m/>
    <x v="3"/>
    <d v="2020-04-29T08:22:15.000"/>
    <s v="Kansanedustaja, joka ei ole maaliskuun puolivälin jälkeen kiireidensä takia vastannut vaikeisiin #korona #huuhaa #5g huhulevitystä koskeviin kysymyksiin, heräsi nyt mediakriitikkona twitterissä. https://t.co/FfLZ75tPy9"/>
    <m/>
    <m/>
    <x v="7"/>
    <m/>
    <s v="http://pbs.twimg.com/profile_images/1212121471222501377/VP7FQ5Vm_normal.jpg"/>
    <x v="40"/>
    <d v="2020-04-29T00:00:00.000"/>
    <s v="08:22:15"/>
    <s v="https://twitter.com/eineklaus/status/1255412063616319496"/>
    <m/>
    <m/>
    <s v="1255412063616319496"/>
    <m/>
    <b v="0"/>
    <n v="0"/>
    <s v=""/>
    <b v="1"/>
    <s v="fi"/>
    <m/>
    <s v="1255390552658513921"/>
    <b v="0"/>
    <n v="11"/>
    <s v="1255398615104868352"/>
    <s v="Twitter for iPhone"/>
    <b v="0"/>
    <s v="1255398615104868352"/>
    <s v="Tweet"/>
    <n v="0"/>
    <n v="0"/>
    <m/>
    <m/>
    <m/>
    <m/>
    <m/>
    <m/>
    <m/>
    <m/>
    <n v="1"/>
    <s v="1"/>
    <s v="1"/>
    <n v="0"/>
    <n v="0"/>
    <n v="0"/>
    <n v="0"/>
    <n v="0"/>
    <n v="0"/>
    <n v="21"/>
    <n v="100"/>
    <n v="21"/>
  </r>
  <r>
    <s v="jajatala"/>
    <s v="petri2020"/>
    <s v="131, 62, 0"/>
    <n v="3"/>
    <s v="Dash Dot Dot"/>
    <n v="19"/>
    <m/>
    <m/>
    <m/>
    <m/>
    <s v="No"/>
    <n v="66"/>
    <m/>
    <m/>
    <x v="3"/>
    <d v="2020-04-29T08:37:43.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120001858678996993/hWs9VeOt_normal.jpg"/>
    <x v="41"/>
    <d v="2020-04-29T00:00:00.000"/>
    <s v="08:37:43"/>
    <s v="https://twitter.com/jajatala/status/1255415956626649088"/>
    <m/>
    <m/>
    <s v="1255415956626649088"/>
    <m/>
    <b v="0"/>
    <n v="0"/>
    <s v=""/>
    <b v="0"/>
    <s v="fi"/>
    <m/>
    <s v=""/>
    <b v="0"/>
    <n v="6"/>
    <s v="1255397534190784514"/>
    <s v="Twitter Web App"/>
    <b v="0"/>
    <s v="1255397534190784514"/>
    <s v="Tweet"/>
    <n v="0"/>
    <n v="0"/>
    <m/>
    <m/>
    <m/>
    <m/>
    <m/>
    <m/>
    <m/>
    <m/>
    <n v="4"/>
    <s v="1"/>
    <s v="1"/>
    <m/>
    <m/>
    <m/>
    <m/>
    <m/>
    <m/>
    <m/>
    <m/>
    <m/>
  </r>
  <r>
    <s v="jajatala"/>
    <s v="mikaniikko"/>
    <s v="Green"/>
    <n v="3"/>
    <s v="Solid"/>
    <n v="32"/>
    <m/>
    <m/>
    <m/>
    <m/>
    <s v="No"/>
    <n v="68"/>
    <m/>
    <m/>
    <x v="4"/>
    <d v="2020-04-29T08:39:33.000"/>
    <s v="5G-uskonto etenee Suomessakin, samoin Bill Gatesin demonisointi. Mutta mitä arvelette, vastasiko kansanedustaja @mikaniikko koskaan meille kysymyksiin oudosta #korona #disinformaatio Facebook-ryhmästään?_x000a_https://t.co/OqPLT6RPRl"/>
    <m/>
    <m/>
    <x v="1"/>
    <m/>
    <s v="http://pbs.twimg.com/profile_images/1120001858678996993/hWs9VeOt_normal.jpg"/>
    <x v="42"/>
    <d v="2020-04-29T00:00:00.000"/>
    <s v="08:39:33"/>
    <s v="https://twitter.com/jajatala/status/1255416417207402501"/>
    <m/>
    <m/>
    <s v="1255416417207402501"/>
    <m/>
    <b v="0"/>
    <n v="0"/>
    <s v=""/>
    <b v="0"/>
    <s v="fi"/>
    <m/>
    <s v=""/>
    <b v="0"/>
    <n v="19"/>
    <s v="1255204555094142976"/>
    <s v="Twitter Web App"/>
    <b v="0"/>
    <s v="1255204555094142976"/>
    <s v="Tweet"/>
    <n v="0"/>
    <n v="0"/>
    <m/>
    <m/>
    <m/>
    <m/>
    <m/>
    <m/>
    <m/>
    <m/>
    <n v="1"/>
    <s v="1"/>
    <s v="1"/>
    <m/>
    <m/>
    <m/>
    <m/>
    <m/>
    <m/>
    <m/>
    <m/>
    <m/>
  </r>
  <r>
    <s v="solantausta"/>
    <s v="mikaniikko"/>
    <s v="Green"/>
    <n v="3"/>
    <s v="Solid"/>
    <n v="32"/>
    <m/>
    <m/>
    <m/>
    <m/>
    <s v="No"/>
    <n v="70"/>
    <m/>
    <m/>
    <x v="4"/>
    <d v="2020-04-29T09:28:39.000"/>
    <s v="5G-uskonto etenee Suomessakin, samoin Bill Gatesin demonisointi. Mutta mitä arvelette, vastasiko kansanedustaja @mikaniikko koskaan meille kysymyksiin oudosta #korona #disinformaatio Facebook-ryhmästään?_x000a_https://t.co/OqPLT6RPRl"/>
    <m/>
    <m/>
    <x v="1"/>
    <m/>
    <s v="http://pbs.twimg.com/profile_images/1120237504454627328/hASPexu2_normal.jpg"/>
    <x v="43"/>
    <d v="2020-04-29T00:00:00.000"/>
    <s v="09:28:39"/>
    <s v="https://twitter.com/solantausta/status/1255428774822363137"/>
    <m/>
    <m/>
    <s v="1255428774822363137"/>
    <m/>
    <b v="0"/>
    <n v="0"/>
    <s v=""/>
    <b v="0"/>
    <s v="fi"/>
    <m/>
    <s v=""/>
    <b v="0"/>
    <n v="19"/>
    <s v="1255204555094142976"/>
    <s v="Twitter for Android"/>
    <b v="0"/>
    <s v="1255204555094142976"/>
    <s v="Tweet"/>
    <n v="0"/>
    <n v="0"/>
    <m/>
    <m/>
    <m/>
    <m/>
    <m/>
    <m/>
    <m/>
    <m/>
    <n v="1"/>
    <s v="1"/>
    <s v="1"/>
    <m/>
    <m/>
    <m/>
    <m/>
    <m/>
    <m/>
    <m/>
    <m/>
    <m/>
  </r>
  <r>
    <s v="siideriwalas"/>
    <s v="petri2020"/>
    <s v="Green"/>
    <n v="3"/>
    <s v="Solid"/>
    <n v="32"/>
    <m/>
    <m/>
    <m/>
    <m/>
    <s v="No"/>
    <n v="72"/>
    <m/>
    <m/>
    <x v="3"/>
    <d v="2020-04-29T09:40:37.000"/>
    <s v="Kansanedustaja, joka ei ole maaliskuun puolivälin jälkeen kiireidensä takia vastannut vaikeisiin #korona #huuhaa #5g huhulevitystä koskeviin kysymyksiin, heräsi nyt mediakriitikkona twitterissä. https://t.co/FfLZ75tPy9"/>
    <m/>
    <m/>
    <x v="7"/>
    <m/>
    <s v="http://pbs.twimg.com/profile_images/1173336129636114433/6SY-wsiF_normal.jpg"/>
    <x v="44"/>
    <d v="2020-04-29T00:00:00.000"/>
    <s v="09:40:37"/>
    <s v="https://twitter.com/siideriwalas/status/1255431788375216130"/>
    <m/>
    <m/>
    <s v="1255431788375216130"/>
    <m/>
    <b v="0"/>
    <n v="0"/>
    <s v=""/>
    <b v="1"/>
    <s v="fi"/>
    <m/>
    <s v="1255390552658513921"/>
    <b v="0"/>
    <n v="11"/>
    <s v="1255398615104868352"/>
    <s v="Twitter for Android"/>
    <b v="0"/>
    <s v="1255398615104868352"/>
    <s v="Tweet"/>
    <n v="0"/>
    <n v="0"/>
    <m/>
    <m/>
    <m/>
    <m/>
    <m/>
    <m/>
    <m/>
    <m/>
    <n v="1"/>
    <s v="1"/>
    <s v="1"/>
    <n v="0"/>
    <n v="0"/>
    <n v="0"/>
    <n v="0"/>
    <n v="0"/>
    <n v="0"/>
    <n v="21"/>
    <n v="100"/>
    <n v="21"/>
  </r>
  <r>
    <s v="eskolavesa"/>
    <s v="tampereuni"/>
    <s v="Green"/>
    <n v="3"/>
    <s v="Solid"/>
    <n v="32"/>
    <m/>
    <m/>
    <m/>
    <m/>
    <s v="No"/>
    <n v="73"/>
    <m/>
    <m/>
    <x v="2"/>
    <d v="2020-04-29T10:22:53.000"/>
    <s v="Voimia ja menestystä Per ja kumppanit! #tampere #korona #tutkimus @TampereUni  Gates rahoittaa lähes miljoonalla eurolla suomalaista koronatutkimusta Afrikassa, ei ensimmäinen miljoonapotti Tampereelle https://t.co/h9L7MQZZw5"/>
    <s v="https://yle.fi/uutiset/3-11328342?utm_source=twitter-share&amp;utm_medium=social"/>
    <s v="yle.fi"/>
    <x v="8"/>
    <m/>
    <s v="http://pbs.twimg.com/profile_images/1246782745411534850/LncQtypn_normal.jpg"/>
    <x v="45"/>
    <d v="2020-04-29T00:00:00.000"/>
    <s v="10:22:53"/>
    <s v="https://twitter.com/eskolavesa/status/1255442425444777986"/>
    <m/>
    <m/>
    <s v="1255442425444777986"/>
    <m/>
    <b v="0"/>
    <n v="0"/>
    <s v=""/>
    <b v="0"/>
    <s v="fi"/>
    <m/>
    <s v=""/>
    <b v="0"/>
    <n v="0"/>
    <s v=""/>
    <s v="Twitter Web App"/>
    <b v="0"/>
    <s v="1255442425444777986"/>
    <s v="Tweet"/>
    <n v="0"/>
    <n v="0"/>
    <m/>
    <m/>
    <m/>
    <m/>
    <m/>
    <m/>
    <m/>
    <m/>
    <n v="1"/>
    <s v="16"/>
    <s v="16"/>
    <n v="0"/>
    <n v="0"/>
    <n v="0"/>
    <n v="0"/>
    <n v="0"/>
    <n v="0"/>
    <n v="22"/>
    <n v="100"/>
    <n v="22"/>
  </r>
  <r>
    <s v="tuomasmuraja"/>
    <s v="petri2020"/>
    <s v="Green"/>
    <n v="3"/>
    <s v="Solid"/>
    <n v="32"/>
    <m/>
    <m/>
    <m/>
    <m/>
    <s v="No"/>
    <n v="74"/>
    <m/>
    <m/>
    <x v="3"/>
    <d v="2020-04-29T10:26:59.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115201354648174592/Tg5KW_Ms_normal.png"/>
    <x v="46"/>
    <d v="2020-04-29T00:00:00.000"/>
    <s v="10:26:59"/>
    <s v="https://twitter.com/tuomasmuraja/status/1255443454311759876"/>
    <m/>
    <m/>
    <s v="1255443454311759876"/>
    <m/>
    <b v="0"/>
    <n v="0"/>
    <s v=""/>
    <b v="0"/>
    <s v="fi"/>
    <m/>
    <s v=""/>
    <b v="0"/>
    <n v="6"/>
    <s v="1255397534190784514"/>
    <s v="Twitter for iPhone"/>
    <b v="0"/>
    <s v="1255397534190784514"/>
    <s v="Tweet"/>
    <n v="0"/>
    <n v="0"/>
    <m/>
    <m/>
    <m/>
    <m/>
    <m/>
    <m/>
    <m/>
    <m/>
    <n v="1"/>
    <s v="1"/>
    <s v="1"/>
    <m/>
    <m/>
    <m/>
    <m/>
    <m/>
    <m/>
    <m/>
    <m/>
    <m/>
  </r>
  <r>
    <s v="mhmlinen"/>
    <s v="mikaniikko"/>
    <s v="Green"/>
    <n v="3"/>
    <s v="Solid"/>
    <n v="32"/>
    <m/>
    <m/>
    <m/>
    <m/>
    <s v="No"/>
    <n v="76"/>
    <m/>
    <m/>
    <x v="4"/>
    <d v="2020-04-29T11:27:57.000"/>
    <s v="5G-uskonto etenee Suomessakin, samoin Bill Gatesin demonisointi. Mutta mitä arvelette, vastasiko kansanedustaja @mikaniikko koskaan meille kysymyksiin oudosta #korona #disinformaatio Facebook-ryhmästään?_x000a_https://t.co/OqPLT6RPRl"/>
    <m/>
    <m/>
    <x v="1"/>
    <m/>
    <s v="http://pbs.twimg.com/profile_images/378800000633601526/23fc8b7edb395ce86d0cd8483fbfad66_normal.jpeg"/>
    <x v="47"/>
    <d v="2020-04-29T00:00:00.000"/>
    <s v="11:27:57"/>
    <s v="https://twitter.com/mhmlinen/status/1255458800267603969"/>
    <m/>
    <m/>
    <s v="1255458800267603969"/>
    <m/>
    <b v="0"/>
    <n v="0"/>
    <s v=""/>
    <b v="0"/>
    <s v="fi"/>
    <m/>
    <s v=""/>
    <b v="0"/>
    <n v="19"/>
    <s v="1255204555094142976"/>
    <s v="Twitter for Android"/>
    <b v="0"/>
    <s v="1255204555094142976"/>
    <s v="Tweet"/>
    <n v="0"/>
    <n v="0"/>
    <m/>
    <m/>
    <m/>
    <m/>
    <m/>
    <m/>
    <m/>
    <m/>
    <n v="1"/>
    <s v="1"/>
    <s v="1"/>
    <m/>
    <m/>
    <m/>
    <m/>
    <m/>
    <m/>
    <m/>
    <m/>
    <m/>
  </r>
  <r>
    <s v="anttivan"/>
    <s v="petri2020"/>
    <s v="Green"/>
    <n v="3"/>
    <s v="Solid"/>
    <n v="32"/>
    <m/>
    <m/>
    <m/>
    <m/>
    <s v="No"/>
    <n v="78"/>
    <m/>
    <m/>
    <x v="3"/>
    <d v="2020-04-29T11:33:50.000"/>
    <s v="Kansanedustaja, joka ei ole maaliskuun puolivälin jälkeen kiireidensä takia vastannut vaikeisiin #korona #huuhaa #5g huhulevitystä koskeviin kysymyksiin, heräsi nyt mediakriitikkona twitterissä. https://t.co/FfLZ75tPy9"/>
    <m/>
    <m/>
    <x v="7"/>
    <m/>
    <s v="http://pbs.twimg.com/profile_images/1020996685659623429/kYDCqMfd_normal.jpg"/>
    <x v="48"/>
    <d v="2020-04-29T00:00:00.000"/>
    <s v="11:33:50"/>
    <s v="https://twitter.com/anttivan/status/1255460277497274368"/>
    <m/>
    <m/>
    <s v="1255460277497274368"/>
    <m/>
    <b v="0"/>
    <n v="0"/>
    <s v=""/>
    <b v="1"/>
    <s v="fi"/>
    <m/>
    <s v="1255390552658513921"/>
    <b v="0"/>
    <n v="11"/>
    <s v="1255398615104868352"/>
    <s v="Twitter Web App"/>
    <b v="0"/>
    <s v="1255398615104868352"/>
    <s v="Tweet"/>
    <n v="0"/>
    <n v="0"/>
    <m/>
    <m/>
    <m/>
    <m/>
    <m/>
    <m/>
    <m/>
    <m/>
    <n v="1"/>
    <s v="1"/>
    <s v="1"/>
    <n v="0"/>
    <n v="0"/>
    <n v="0"/>
    <n v="0"/>
    <n v="0"/>
    <n v="0"/>
    <n v="21"/>
    <n v="100"/>
    <n v="21"/>
  </r>
  <r>
    <s v="blessething"/>
    <s v="keronen"/>
    <s v="Green"/>
    <n v="3"/>
    <s v="Solid"/>
    <n v="32"/>
    <m/>
    <m/>
    <m/>
    <m/>
    <s v="No"/>
    <n v="79"/>
    <m/>
    <m/>
    <x v="2"/>
    <d v="2020-04-29T11:37:28.000"/>
    <s v="@1984_Nyt @keronen Mistä lähtien se että jokin on huono idea tarkoittaa, että sitä ei voida tehdä? Ihmiset tekevät typeriä asioita koko ajan. Gates-korona-salaliittoteoriakin perustuu siihen, että tyyppi tyhmästi paljasti suunnitelmansa puhumalla koronasta viime vuonna ja patentoimalla sen."/>
    <m/>
    <m/>
    <x v="1"/>
    <m/>
    <s v="http://pbs.twimg.com/profile_images/1115336874372026370/1m7LeC4O_normal.png"/>
    <x v="49"/>
    <d v="2020-04-29T00:00:00.000"/>
    <s v="11:37:28"/>
    <s v="https://twitter.com/blessething/status/1255461194472861696"/>
    <m/>
    <m/>
    <s v="1255461194472861696"/>
    <s v="1255450871867027458"/>
    <b v="0"/>
    <n v="0"/>
    <s v="948200348581335040"/>
    <b v="0"/>
    <s v="fi"/>
    <m/>
    <s v=""/>
    <b v="0"/>
    <n v="0"/>
    <s v=""/>
    <s v="Twitter Web Client"/>
    <b v="0"/>
    <s v="1255450871867027458"/>
    <s v="Tweet"/>
    <n v="0"/>
    <n v="0"/>
    <m/>
    <m/>
    <m/>
    <m/>
    <m/>
    <m/>
    <m/>
    <m/>
    <n v="1"/>
    <s v="10"/>
    <s v="10"/>
    <m/>
    <m/>
    <m/>
    <m/>
    <m/>
    <m/>
    <m/>
    <m/>
    <m/>
  </r>
  <r>
    <s v="knifebackhouse"/>
    <s v="petri2020"/>
    <s v="Green"/>
    <n v="3"/>
    <s v="Solid"/>
    <n v="32"/>
    <m/>
    <m/>
    <m/>
    <m/>
    <s v="No"/>
    <n v="81"/>
    <m/>
    <m/>
    <x v="3"/>
    <d v="2020-04-29T12:21:23.000"/>
    <s v="Kansanedustaja, joka ei ole maaliskuun puolivälin jälkeen kiireidensä takia vastannut vaikeisiin #korona #huuhaa #5g huhulevitystä koskeviin kysymyksiin, heräsi nyt mediakriitikkona twitterissä. https://t.co/FfLZ75tPy9"/>
    <m/>
    <m/>
    <x v="7"/>
    <m/>
    <s v="http://pbs.twimg.com/profile_images/1138333799144706048/T0Adm4m9_normal.jpg"/>
    <x v="50"/>
    <d v="2020-04-29T00:00:00.000"/>
    <s v="12:21:23"/>
    <s v="https://twitter.com/knifebackhouse/status/1255472243355910145"/>
    <m/>
    <m/>
    <s v="1255472243355910145"/>
    <m/>
    <b v="0"/>
    <n v="0"/>
    <s v=""/>
    <b v="1"/>
    <s v="fi"/>
    <m/>
    <s v="1255390552658513921"/>
    <b v="0"/>
    <n v="11"/>
    <s v="1255398615104868352"/>
    <s v="Twitter for Android"/>
    <b v="0"/>
    <s v="1255398615104868352"/>
    <s v="Tweet"/>
    <n v="0"/>
    <n v="0"/>
    <m/>
    <m/>
    <m/>
    <m/>
    <m/>
    <m/>
    <m/>
    <m/>
    <n v="1"/>
    <s v="1"/>
    <s v="1"/>
    <n v="0"/>
    <n v="0"/>
    <n v="0"/>
    <n v="0"/>
    <n v="0"/>
    <n v="0"/>
    <n v="21"/>
    <n v="100"/>
    <n v="21"/>
  </r>
  <r>
    <s v="jarmokoponen"/>
    <s v="mikaniikko"/>
    <s v="Green"/>
    <n v="3"/>
    <s v="Solid"/>
    <n v="32"/>
    <m/>
    <m/>
    <m/>
    <m/>
    <s v="No"/>
    <n v="82"/>
    <m/>
    <m/>
    <x v="4"/>
    <d v="2020-04-29T12:23:44.000"/>
    <s v="5G-uskonto etenee Suomessakin, samoin Bill Gatesin demonisointi. Mutta mitä arvelette, vastasiko kansanedustaja @mikaniikko koskaan meille kysymyksiin oudosta #korona #disinformaatio Facebook-ryhmästään?_x000a_https://t.co/OqPLT6RPRl"/>
    <m/>
    <m/>
    <x v="1"/>
    <m/>
    <s v="http://pbs.twimg.com/profile_images/613811697762107393/sjkYoi1n_normal.jpg"/>
    <x v="51"/>
    <d v="2020-04-29T00:00:00.000"/>
    <s v="12:23:44"/>
    <s v="https://twitter.com/jarmokoponen/status/1255472838175264770"/>
    <m/>
    <m/>
    <s v="1255472838175264770"/>
    <m/>
    <b v="0"/>
    <n v="0"/>
    <s v=""/>
    <b v="0"/>
    <s v="fi"/>
    <m/>
    <s v=""/>
    <b v="0"/>
    <n v="19"/>
    <s v="1255204555094142976"/>
    <s v="Twitter for iPhone"/>
    <b v="0"/>
    <s v="1255204555094142976"/>
    <s v="Tweet"/>
    <n v="0"/>
    <n v="0"/>
    <m/>
    <m/>
    <m/>
    <m/>
    <m/>
    <m/>
    <m/>
    <m/>
    <n v="1"/>
    <s v="1"/>
    <s v="1"/>
    <m/>
    <m/>
    <m/>
    <m/>
    <m/>
    <m/>
    <m/>
    <m/>
    <m/>
  </r>
  <r>
    <s v="finnchuhi"/>
    <s v="mikaniikko"/>
    <s v="Green"/>
    <n v="3"/>
    <s v="Solid"/>
    <n v="32"/>
    <m/>
    <m/>
    <m/>
    <m/>
    <s v="No"/>
    <n v="84"/>
    <m/>
    <m/>
    <x v="4"/>
    <d v="2020-04-29T13:25:04.000"/>
    <s v="5G-uskonto etenee Suomessakin, samoin Bill Gatesin demonisointi. Mutta mitä arvelette, vastasiko kansanedustaja @mikaniikko koskaan meille kysymyksiin oudosta #korona #disinformaatio Facebook-ryhmästään?_x000a_https://t.co/OqPLT6RPRl"/>
    <m/>
    <m/>
    <x v="1"/>
    <m/>
    <s v="http://pbs.twimg.com/profile_images/781537546425819136/QUkcU_0A_normal.jpg"/>
    <x v="52"/>
    <d v="2020-04-29T00:00:00.000"/>
    <s v="13:25:04"/>
    <s v="https://twitter.com/finnchuhi/status/1255488272719110145"/>
    <m/>
    <m/>
    <s v="1255488272719110145"/>
    <m/>
    <b v="0"/>
    <n v="0"/>
    <s v=""/>
    <b v="0"/>
    <s v="fi"/>
    <m/>
    <s v=""/>
    <b v="0"/>
    <n v="19"/>
    <s v="1255204555094142976"/>
    <s v="Twitter for Android"/>
    <b v="0"/>
    <s v="1255204555094142976"/>
    <s v="Tweet"/>
    <n v="0"/>
    <n v="0"/>
    <m/>
    <m/>
    <m/>
    <m/>
    <m/>
    <m/>
    <m/>
    <m/>
    <n v="1"/>
    <s v="1"/>
    <s v="1"/>
    <m/>
    <m/>
    <m/>
    <m/>
    <m/>
    <m/>
    <m/>
    <m/>
    <m/>
  </r>
  <r>
    <s v="mikaelervasti"/>
    <s v="villetavio"/>
    <s v="Green"/>
    <n v="3"/>
    <s v="Solid"/>
    <n v="32"/>
    <m/>
    <m/>
    <m/>
    <m/>
    <s v="No"/>
    <n v="86"/>
    <m/>
    <m/>
    <x v="2"/>
    <d v="2020-04-29T13:30:45.000"/>
    <s v="@Sepi33556535 @VilleTavio Odotetaan nyt kiltisti rätit naamalla kotona, että Bill Gates pelastaa meidät. _x000a_Eikä saa olla eri mieltä. Se on vihapuhetta ja maalittamista._x000a_Muistakaa kans että kaikennäköinen korona uutisointi on kiellettyä WHO:n puolesta. _x000a_Ja tämä pöpö leviää puhumalla naapurin kanssa.."/>
    <m/>
    <m/>
    <x v="1"/>
    <m/>
    <s v="http://pbs.twimg.com/profile_images/496213161570086912/TxAKR9X1_normal.jpeg"/>
    <x v="53"/>
    <d v="2020-04-29T00:00:00.000"/>
    <s v="13:30:45"/>
    <s v="https://twitter.com/mikaelervasti/status/1255489702603509763"/>
    <m/>
    <m/>
    <s v="1255489702603509763"/>
    <s v="1255482747847671810"/>
    <b v="0"/>
    <n v="1"/>
    <s v="1253170896044470275"/>
    <b v="0"/>
    <s v="fi"/>
    <m/>
    <s v=""/>
    <b v="0"/>
    <n v="0"/>
    <s v=""/>
    <s v="Twitter Web App"/>
    <b v="0"/>
    <s v="1255482747847671810"/>
    <s v="Tweet"/>
    <n v="0"/>
    <n v="0"/>
    <m/>
    <m/>
    <m/>
    <m/>
    <m/>
    <m/>
    <m/>
    <m/>
    <n v="1"/>
    <s v="9"/>
    <s v="9"/>
    <m/>
    <m/>
    <m/>
    <m/>
    <m/>
    <m/>
    <m/>
    <m/>
    <m/>
  </r>
  <r>
    <s v="muksunen"/>
    <s v="mikaniikko"/>
    <s v="Green"/>
    <n v="3"/>
    <s v="Solid"/>
    <n v="32"/>
    <m/>
    <m/>
    <m/>
    <m/>
    <s v="No"/>
    <n v="88"/>
    <m/>
    <m/>
    <x v="4"/>
    <d v="2020-04-29T13:53:31.000"/>
    <s v="5G-uskonto etenee Suomessakin, samoin Bill Gatesin demonisointi. Mutta mitä arvelette, vastasiko kansanedustaja @mikaniikko koskaan meille kysymyksiin oudosta #korona #disinformaatio Facebook-ryhmästään?_x000a_https://t.co/OqPLT6RPRl"/>
    <m/>
    <m/>
    <x v="1"/>
    <m/>
    <s v="http://pbs.twimg.com/profile_images/1235857282887380992/G_PH8KYD_normal.jpg"/>
    <x v="54"/>
    <d v="2020-04-29T00:00:00.000"/>
    <s v="13:53:31"/>
    <s v="https://twitter.com/muksunen/status/1255495429841657856"/>
    <m/>
    <m/>
    <s v="1255495429841657856"/>
    <m/>
    <b v="0"/>
    <n v="0"/>
    <s v=""/>
    <b v="0"/>
    <s v="fi"/>
    <m/>
    <s v=""/>
    <b v="0"/>
    <n v="19"/>
    <s v="1255204555094142976"/>
    <s v="Twitter for Android"/>
    <b v="0"/>
    <s v="1255204555094142976"/>
    <s v="Tweet"/>
    <n v="0"/>
    <n v="0"/>
    <m/>
    <m/>
    <m/>
    <m/>
    <m/>
    <m/>
    <m/>
    <m/>
    <n v="1"/>
    <s v="1"/>
    <s v="1"/>
    <m/>
    <m/>
    <m/>
    <m/>
    <m/>
    <m/>
    <m/>
    <m/>
    <m/>
  </r>
  <r>
    <s v="vapaamielinen"/>
    <s v="yleareena"/>
    <s v="Green"/>
    <n v="3"/>
    <s v="Solid"/>
    <n v="32"/>
    <m/>
    <m/>
    <m/>
    <m/>
    <s v="No"/>
    <n v="90"/>
    <m/>
    <m/>
    <x v="4"/>
    <d v="2020-04-29T15:00:48.000"/>
    <s v="Miten @lvmfi tukee journalismia kun korona moukaroi sekä salaliittoteoriat ja disinformaatio leviää?_x000a__x000a_5G-salaliittoteorian leviäminen on erityisesti Suomelle haitallista, kertoo ministeri @TimoHarakka._x000a__x000a_ #journalismi_x000a_Kuuntele Politiikkaradio @yleareena: https://t.co/BHYNUbXiX0"/>
    <m/>
    <m/>
    <x v="1"/>
    <m/>
    <s v="http://pbs.twimg.com/profile_images/1070923123674046464/7EG6EI90_normal.jpg"/>
    <x v="55"/>
    <d v="2020-04-29T00:00:00.000"/>
    <s v="15:00:48"/>
    <s v="https://twitter.com/vapaamielinen/status/1255512364281102337"/>
    <m/>
    <m/>
    <s v="1255512364281102337"/>
    <m/>
    <b v="0"/>
    <n v="0"/>
    <s v=""/>
    <b v="0"/>
    <s v="fi"/>
    <m/>
    <s v=""/>
    <b v="0"/>
    <n v="4"/>
    <s v="1255470812942958593"/>
    <s v="Twitter for Android"/>
    <b v="0"/>
    <s v="1255470812942958593"/>
    <s v="Tweet"/>
    <n v="0"/>
    <n v="0"/>
    <m/>
    <m/>
    <m/>
    <m/>
    <m/>
    <m/>
    <m/>
    <m/>
    <n v="1"/>
    <s v="4"/>
    <s v="4"/>
    <m/>
    <m/>
    <m/>
    <m/>
    <m/>
    <m/>
    <m/>
    <m/>
    <m/>
  </r>
  <r>
    <s v="valtasaari"/>
    <s v="petri2020"/>
    <s v="Green"/>
    <n v="3"/>
    <s v="Solid"/>
    <n v="32"/>
    <m/>
    <m/>
    <m/>
    <m/>
    <s v="No"/>
    <n v="94"/>
    <m/>
    <m/>
    <x v="3"/>
    <d v="2020-04-29T15:34:10.000"/>
    <s v="Kansanedustaja, joka ei ole maaliskuun puolivälin jälkeen kiireidensä takia vastannut vaikeisiin #korona #huuhaa #5g huhulevitystä koskeviin kysymyksiin, heräsi nyt mediakriitikkona twitterissä. https://t.co/FfLZ75tPy9"/>
    <m/>
    <m/>
    <x v="7"/>
    <m/>
    <s v="http://pbs.twimg.com/profile_images/1188966676/v_normal.jpg"/>
    <x v="56"/>
    <d v="2020-04-29T00:00:00.000"/>
    <s v="15:34:10"/>
    <s v="https://twitter.com/valtasaari/status/1255520760459718656"/>
    <m/>
    <m/>
    <s v="1255520760459718656"/>
    <m/>
    <b v="0"/>
    <n v="0"/>
    <s v=""/>
    <b v="1"/>
    <s v="fi"/>
    <m/>
    <s v="1255390552658513921"/>
    <b v="0"/>
    <n v="11"/>
    <s v="1255398615104868352"/>
    <s v="Twitter for Android"/>
    <b v="0"/>
    <s v="1255398615104868352"/>
    <s v="Tweet"/>
    <n v="0"/>
    <n v="0"/>
    <m/>
    <m/>
    <m/>
    <m/>
    <m/>
    <m/>
    <m/>
    <m/>
    <n v="1"/>
    <s v="1"/>
    <s v="1"/>
    <n v="0"/>
    <n v="0"/>
    <n v="0"/>
    <n v="0"/>
    <n v="0"/>
    <n v="0"/>
    <n v="21"/>
    <n v="100"/>
    <n v="21"/>
  </r>
  <r>
    <s v="katrinkristiina"/>
    <s v="mika_salminen"/>
    <s v="Green"/>
    <n v="3"/>
    <s v="Solid"/>
    <n v="32"/>
    <m/>
    <m/>
    <m/>
    <m/>
    <s v="No"/>
    <n v="95"/>
    <m/>
    <m/>
    <x v="2"/>
    <d v="2020-04-28T18:52:21.000"/>
    <s v="Nyt kun sadat asiantutnijat ympäri maailmaa (päivittyy 20 kohdan listan jälkeen):_x000a_https://t.co/1olAzwkIWM_x000a_ovat tulleet #COVID19 samaan tulokseen, on aika rikossyytteisiin #Agenda2030, Rockefeller 2010, #Event201 WEF, Gates, Fauci, Birx @mika_salminen ,..._x000a_https://t.co/KpClTsCyAc"/>
    <s v="https://swprs.org/a-swiss-doctor-on-covid-19/ https://www.youtube.com/watch?v=zb6j7o1pLBw"/>
    <s v="swprs.org youtube.com"/>
    <x v="9"/>
    <m/>
    <s v="http://pbs.twimg.com/profile_images/3675791749/d1b0d13ebf7589f0924d329cfaecbab4_normal.jpeg"/>
    <x v="57"/>
    <d v="2020-04-28T00:00:00.000"/>
    <s v="18:52:21"/>
    <s v="https://twitter.com/katrinkristiina/status/1255208247432282115"/>
    <m/>
    <m/>
    <s v="1255208247432282115"/>
    <m/>
    <b v="0"/>
    <n v="0"/>
    <s v=""/>
    <b v="0"/>
    <s v="fi"/>
    <m/>
    <s v=""/>
    <b v="0"/>
    <n v="0"/>
    <s v=""/>
    <s v="Twitter Web App"/>
    <b v="0"/>
    <s v="1255208247432282115"/>
    <s v="Tweet"/>
    <n v="0"/>
    <n v="0"/>
    <m/>
    <m/>
    <m/>
    <m/>
    <m/>
    <m/>
    <m/>
    <m/>
    <n v="1"/>
    <s v="2"/>
    <s v="2"/>
    <n v="0"/>
    <n v="0"/>
    <n v="0"/>
    <n v="0"/>
    <n v="0"/>
    <n v="0"/>
    <n v="28"/>
    <n v="100"/>
    <n v="28"/>
  </r>
  <r>
    <s v="katrinkristiina"/>
    <s v="katrinkristiina"/>
    <s v="Green"/>
    <n v="3"/>
    <s v="Solid"/>
    <n v="32"/>
    <m/>
    <m/>
    <m/>
    <m/>
    <s v="No"/>
    <n v="96"/>
    <m/>
    <m/>
    <x v="0"/>
    <d v="2020-04-29T18:00:06.000"/>
    <s v="Nämä &quot;tunarit&quot; ovat pedofiili Epstein-ystävien Gates, GAVI &amp;amp; WEF Globalistit, eli vieraan mafian agentteja._x000a__x000a_SADAT asuiantuntijat maailmalta valmiina todistamaan oikeudessa (artikkeli päivittyy 20 kohdan jälkeen)_x000a_ https://t.co/1olAzwkIWM https://t.co/Wfhiw00KFK"/>
    <s v="https://swprs.org/a-swiss-doctor-on-covid-19/ https://twitter.com/pirijanne/status/1255545664269881344"/>
    <s v="swprs.org twitter.com"/>
    <x v="1"/>
    <m/>
    <s v="http://pbs.twimg.com/profile_images/3675791749/d1b0d13ebf7589f0924d329cfaecbab4_normal.jpeg"/>
    <x v="58"/>
    <d v="2020-04-29T00:00:00.000"/>
    <s v="18:00:06"/>
    <s v="https://twitter.com/katrinkristiina/status/1255557485756395523"/>
    <m/>
    <m/>
    <s v="1255557485756395523"/>
    <m/>
    <b v="0"/>
    <n v="0"/>
    <s v=""/>
    <b v="1"/>
    <s v="fi"/>
    <m/>
    <s v="1255545664269881344"/>
    <b v="0"/>
    <n v="0"/>
    <s v=""/>
    <s v="Twitter Web App"/>
    <b v="0"/>
    <s v="1255557485756395523"/>
    <s v="Tweet"/>
    <n v="0"/>
    <n v="0"/>
    <m/>
    <m/>
    <m/>
    <m/>
    <m/>
    <m/>
    <m/>
    <m/>
    <n v="1"/>
    <s v="2"/>
    <s v="2"/>
    <n v="0"/>
    <n v="0"/>
    <n v="0"/>
    <n v="0"/>
    <n v="0"/>
    <n v="0"/>
    <n v="26"/>
    <n v="100"/>
    <n v="26"/>
  </r>
  <r>
    <s v="certfi"/>
    <s v="certfi"/>
    <s v="Green"/>
    <n v="3"/>
    <s v="Solid"/>
    <n v="32"/>
    <m/>
    <m/>
    <m/>
    <m/>
    <s v="No"/>
    <n v="97"/>
    <m/>
    <m/>
    <x v="0"/>
    <d v="2020-04-28T08:59:00.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s v="https://yle.fi/aihe/artikkeli/2020/04/26/valheenpaljastaja-miksi-salaliittoteoreetikot-liittavat-yhteen-5g-verkon-ja"/>
    <s v="yle.fi"/>
    <x v="10"/>
    <m/>
    <s v="http://pbs.twimg.com/profile_images/1177508203182977032/2OZcpLWx_normal.jpg"/>
    <x v="59"/>
    <d v="2020-04-28T00:00:00.000"/>
    <s v="08:59:00"/>
    <s v="https://twitter.com/certfi/status/1255058926766297089"/>
    <m/>
    <m/>
    <s v="1255058926766297089"/>
    <m/>
    <b v="0"/>
    <n v="21"/>
    <s v=""/>
    <b v="0"/>
    <s v="fi"/>
    <m/>
    <s v=""/>
    <b v="0"/>
    <n v="9"/>
    <s v=""/>
    <s v="Sprout Social"/>
    <b v="0"/>
    <s v="1255058926766297089"/>
    <s v="Tweet"/>
    <n v="0"/>
    <n v="0"/>
    <m/>
    <m/>
    <m/>
    <m/>
    <m/>
    <m/>
    <m/>
    <m/>
    <n v="1"/>
    <s v="3"/>
    <s v="3"/>
    <n v="0"/>
    <n v="0"/>
    <n v="0"/>
    <n v="0"/>
    <n v="0"/>
    <n v="0"/>
    <n v="25"/>
    <n v="100"/>
    <n v="25"/>
  </r>
  <r>
    <s v="koippari61"/>
    <s v="certfi"/>
    <s v="Green"/>
    <n v="3"/>
    <s v="Solid"/>
    <n v="32"/>
    <m/>
    <m/>
    <m/>
    <m/>
    <s v="No"/>
    <n v="98"/>
    <m/>
    <m/>
    <x v="3"/>
    <d v="2020-04-28T17:00:36.000"/>
    <s v="&quot;Faktoilla ja tutkimustiedoilla voidaan kumota vääriä käsityksiä.&quot; _x000a__x000a_Salaliittoteoriat #5G-verkkojen yhteydestä #korona'virukseen ovat lisääntyneet. Radioaallot eivät voi tartuttaa virusta! Mistä uskomukset siis kumpuavat? _x000a_🌐 https://t.co/zkgAx6X4T6_x000a_#kyberturvallisuus #kybersää"/>
    <m/>
    <m/>
    <x v="4"/>
    <m/>
    <s v="http://pbs.twimg.com/profile_images/1242890577810784256/9aYfflud_normal.jpg"/>
    <x v="60"/>
    <d v="2020-04-28T00:00:00.000"/>
    <s v="17:00:36"/>
    <s v="https://twitter.com/koippari61/status/1255180123306852352"/>
    <m/>
    <m/>
    <s v="1255180123306852352"/>
    <m/>
    <b v="0"/>
    <n v="0"/>
    <s v=""/>
    <b v="0"/>
    <s v="fi"/>
    <m/>
    <s v=""/>
    <b v="0"/>
    <n v="9"/>
    <s v="1255058926766297089"/>
    <s v="Twitter for Android"/>
    <b v="0"/>
    <s v="1255058926766297089"/>
    <s v="Tweet"/>
    <n v="0"/>
    <n v="0"/>
    <m/>
    <m/>
    <m/>
    <m/>
    <m/>
    <m/>
    <m/>
    <m/>
    <n v="1"/>
    <s v="3"/>
    <s v="3"/>
    <n v="0"/>
    <n v="0"/>
    <n v="0"/>
    <n v="0"/>
    <n v="0"/>
    <n v="0"/>
    <n v="25"/>
    <n v="100"/>
    <n v="25"/>
  </r>
  <r>
    <s v="koippari61"/>
    <s v="petri2020"/>
    <s v="Green"/>
    <n v="3"/>
    <s v="Solid"/>
    <n v="32"/>
    <m/>
    <m/>
    <m/>
    <m/>
    <s v="No"/>
    <n v="99"/>
    <m/>
    <m/>
    <x v="3"/>
    <d v="2020-04-29T18:18:24.000"/>
    <s v="Kansanedustaja, joka ei ole maaliskuun puolivälin jälkeen kiireidensä takia vastannut vaikeisiin #korona #huuhaa #5g huhulevitystä koskeviin kysymyksiin, heräsi nyt mediakriitikkona twitterissä. https://t.co/FfLZ75tPy9"/>
    <m/>
    <m/>
    <x v="7"/>
    <m/>
    <s v="http://pbs.twimg.com/profile_images/1242890577810784256/9aYfflud_normal.jpg"/>
    <x v="61"/>
    <d v="2020-04-29T00:00:00.000"/>
    <s v="18:18:24"/>
    <s v="https://twitter.com/koippari61/status/1255562093228630020"/>
    <m/>
    <m/>
    <s v="1255562093228630020"/>
    <m/>
    <b v="0"/>
    <n v="0"/>
    <s v=""/>
    <b v="1"/>
    <s v="fi"/>
    <m/>
    <s v="1255390552658513921"/>
    <b v="0"/>
    <n v="11"/>
    <s v="1255398615104868352"/>
    <s v="Twitter for Android"/>
    <b v="0"/>
    <s v="1255398615104868352"/>
    <s v="Tweet"/>
    <n v="0"/>
    <n v="0"/>
    <m/>
    <m/>
    <m/>
    <m/>
    <m/>
    <m/>
    <m/>
    <m/>
    <n v="1"/>
    <s v="3"/>
    <s v="1"/>
    <n v="0"/>
    <n v="0"/>
    <n v="0"/>
    <n v="0"/>
    <n v="0"/>
    <n v="0"/>
    <n v="21"/>
    <n v="100"/>
    <n v="21"/>
  </r>
  <r>
    <s v="petripelli"/>
    <s v="osmosoininvaara"/>
    <s v="Green"/>
    <n v="3"/>
    <s v="Solid"/>
    <n v="32"/>
    <m/>
    <m/>
    <m/>
    <m/>
    <s v="No"/>
    <n v="100"/>
    <m/>
    <m/>
    <x v="1"/>
    <d v="2020-04-29T19:09:51.000"/>
    <s v="@OsmoSoininvaara Olihan tämä huomioitu?_x000a__x000a_https://t.co/cqdT5h8SXP"/>
    <s v="https://www.vox.com/coronavirus-covid19/2020/4/27/21236270/bill-gates-coronavirus-covid-19-plan-vaccines-conspiracies-podcast"/>
    <s v="vox.com"/>
    <x v="1"/>
    <m/>
    <s v="http://pbs.twimg.com/profile_images/378800000583158026/9860ad6ea68bcebecca0fc1dbf81a1e1_normal.jpeg"/>
    <x v="62"/>
    <d v="2020-04-29T00:00:00.000"/>
    <s v="19:09:51"/>
    <s v="https://twitter.com/petripelli/status/1255575039392526336"/>
    <m/>
    <m/>
    <s v="1255575039392526336"/>
    <s v="1254742671572250625"/>
    <b v="0"/>
    <n v="0"/>
    <s v="861019010"/>
    <b v="0"/>
    <s v="fi"/>
    <m/>
    <s v=""/>
    <b v="0"/>
    <n v="0"/>
    <s v=""/>
    <s v="Twitter for Android"/>
    <b v="0"/>
    <s v="1254742671572250625"/>
    <s v="Tweet"/>
    <n v="0"/>
    <n v="0"/>
    <m/>
    <m/>
    <m/>
    <m/>
    <m/>
    <m/>
    <m/>
    <m/>
    <n v="1"/>
    <s v="15"/>
    <s v="15"/>
    <n v="0"/>
    <n v="0"/>
    <n v="0"/>
    <n v="0"/>
    <n v="0"/>
    <n v="0"/>
    <n v="4"/>
    <n v="100"/>
    <n v="4"/>
  </r>
  <r>
    <s v="prissek"/>
    <s v="petri2020"/>
    <s v="Green"/>
    <n v="3"/>
    <s v="Solid"/>
    <n v="32"/>
    <m/>
    <m/>
    <m/>
    <m/>
    <s v="No"/>
    <n v="101"/>
    <m/>
    <m/>
    <x v="3"/>
    <d v="2020-04-29T20:17:11.000"/>
    <s v="Kansanedustaja, joka ei ole maaliskuun puolivälin jälkeen kiireidensä takia vastannut vaikeisiin #korona #huuhaa #5g huhulevitystä koskeviin kysymyksiin, heräsi nyt mediakriitikkona twitterissä. https://t.co/FfLZ75tPy9"/>
    <m/>
    <m/>
    <x v="7"/>
    <m/>
    <s v="http://pbs.twimg.com/profile_images/933480630238707712/wzkr_qIw_normal.jpg"/>
    <x v="63"/>
    <d v="2020-04-29T00:00:00.000"/>
    <s v="20:17:11"/>
    <s v="https://twitter.com/prissek/status/1255591984095531008"/>
    <m/>
    <m/>
    <s v="1255591984095531008"/>
    <m/>
    <b v="0"/>
    <n v="0"/>
    <s v=""/>
    <b v="1"/>
    <s v="fi"/>
    <m/>
    <s v="1255390552658513921"/>
    <b v="0"/>
    <n v="11"/>
    <s v="1255398615104868352"/>
    <s v="Twitter for Android"/>
    <b v="0"/>
    <s v="1255398615104868352"/>
    <s v="Tweet"/>
    <n v="0"/>
    <n v="0"/>
    <m/>
    <m/>
    <m/>
    <m/>
    <m/>
    <m/>
    <m/>
    <m/>
    <n v="1"/>
    <s v="1"/>
    <s v="1"/>
    <n v="0"/>
    <n v="0"/>
    <n v="0"/>
    <n v="0"/>
    <n v="0"/>
    <n v="0"/>
    <n v="21"/>
    <n v="100"/>
    <n v="21"/>
  </r>
  <r>
    <s v="lindapelkonen"/>
    <s v="yleareena"/>
    <s v="Green"/>
    <n v="3"/>
    <s v="Solid"/>
    <n v="32"/>
    <m/>
    <m/>
    <m/>
    <m/>
    <s v="No"/>
    <n v="102"/>
    <m/>
    <m/>
    <x v="2"/>
    <d v="2020-04-29T12:15:41.000"/>
    <s v="Miten @lvmfi tukee journalismia kun korona moukaroi sekä salaliittoteoriat ja disinformaatio leviää?_x000a__x000a_5G-salaliittoteorian leviäminen on erityisesti Suomelle haitallista, kertoo ministeri @TimoHarakka._x000a__x000a_ #journalismi_x000a_Kuuntele Politiikkaradio @yleareena: https://t.co/BHYNUbXiX0"/>
    <s v="https://areena.yle.fi/1-50499079"/>
    <s v="yle.fi"/>
    <x v="11"/>
    <m/>
    <s v="http://pbs.twimg.com/profile_images/1095007902585274368/6HCNtZDh_normal.jpg"/>
    <x v="64"/>
    <d v="2020-04-29T00:00:00.000"/>
    <s v="12:15:41"/>
    <s v="https://twitter.com/lindapelkonen/status/1255470812942958593"/>
    <m/>
    <m/>
    <s v="1255470812942958593"/>
    <s v="1255446504552177666"/>
    <b v="0"/>
    <n v="3"/>
    <s v="600051872"/>
    <b v="0"/>
    <s v="fi"/>
    <m/>
    <s v=""/>
    <b v="0"/>
    <n v="4"/>
    <s v=""/>
    <s v="Twitter for Android"/>
    <b v="0"/>
    <s v="1255446504552177666"/>
    <s v="Tweet"/>
    <n v="0"/>
    <n v="0"/>
    <m/>
    <m/>
    <m/>
    <m/>
    <m/>
    <m/>
    <m/>
    <m/>
    <n v="1"/>
    <s v="4"/>
    <s v="4"/>
    <m/>
    <m/>
    <m/>
    <m/>
    <m/>
    <m/>
    <m/>
    <m/>
    <m/>
  </r>
  <r>
    <s v="lindapelkonen"/>
    <s v="yleareena"/>
    <s v="Green"/>
    <n v="3"/>
    <s v="Solid"/>
    <n v="32"/>
    <m/>
    <m/>
    <m/>
    <m/>
    <s v="No"/>
    <n v="103"/>
    <m/>
    <m/>
    <x v="4"/>
    <d v="2020-04-29T12:43:05.000"/>
    <s v="Miten @lvmfi tukee journalismia kun korona moukaroi sekä salaliittoteoriat ja disinformaatio leviää?_x000a__x000a_5G-salaliittoteorian leviäminen on erityisesti Suomelle haitallista, kertoo ministeri @TimoHarakka._x000a__x000a_ #journalismi_x000a_Kuuntele Politiikkaradio @yleareena: https://t.co/BHYNUbXiX0"/>
    <m/>
    <m/>
    <x v="1"/>
    <m/>
    <s v="http://pbs.twimg.com/profile_images/1095007902585274368/6HCNtZDh_normal.jpg"/>
    <x v="65"/>
    <d v="2020-04-29T00:00:00.000"/>
    <s v="12:43:05"/>
    <s v="https://twitter.com/lindapelkonen/status/1255477706877173760"/>
    <m/>
    <m/>
    <s v="1255477706877173760"/>
    <m/>
    <b v="0"/>
    <n v="0"/>
    <s v=""/>
    <b v="0"/>
    <s v="fi"/>
    <m/>
    <s v=""/>
    <b v="0"/>
    <n v="4"/>
    <s v="1255470812942958593"/>
    <s v="Twitter for Android"/>
    <b v="0"/>
    <s v="1255470812942958593"/>
    <s v="Tweet"/>
    <n v="0"/>
    <n v="0"/>
    <m/>
    <m/>
    <m/>
    <m/>
    <m/>
    <m/>
    <m/>
    <m/>
    <n v="1"/>
    <s v="4"/>
    <s v="4"/>
    <m/>
    <m/>
    <m/>
    <m/>
    <m/>
    <m/>
    <m/>
    <m/>
    <m/>
  </r>
  <r>
    <s v="lvmfi"/>
    <s v="yleareena"/>
    <s v="Green"/>
    <n v="3"/>
    <s v="Solid"/>
    <n v="32"/>
    <m/>
    <m/>
    <m/>
    <m/>
    <s v="No"/>
    <n v="104"/>
    <m/>
    <m/>
    <x v="4"/>
    <d v="2020-04-29T13:41:24.000"/>
    <s v="Miten @lvmfi tukee journalismia kun korona moukaroi sekä salaliittoteoriat ja disinformaatio leviää?_x000a__x000a_5G-salaliittoteorian leviäminen on erityisesti Suomelle haitallista, kertoo ministeri @TimoHarakka._x000a__x000a_ #journalismi_x000a_Kuuntele Politiikkaradio @yleareena: https://t.co/BHYNUbXiX0"/>
    <m/>
    <m/>
    <x v="1"/>
    <m/>
    <s v="http://pbs.twimg.com/profile_images/1004247882403385344/OJBUNp78_normal.jpg"/>
    <x v="66"/>
    <d v="2020-04-29T00:00:00.000"/>
    <s v="13:41:24"/>
    <s v="https://twitter.com/lvmfi/status/1255492382000394248"/>
    <m/>
    <m/>
    <s v="1255492382000394248"/>
    <m/>
    <b v="0"/>
    <n v="0"/>
    <s v=""/>
    <b v="0"/>
    <s v="fi"/>
    <m/>
    <s v=""/>
    <b v="0"/>
    <n v="4"/>
    <s v="1255470812942958593"/>
    <s v="Twitter Web App"/>
    <b v="0"/>
    <s v="1255470812942958593"/>
    <s v="Tweet"/>
    <n v="0"/>
    <n v="0"/>
    <m/>
    <m/>
    <m/>
    <m/>
    <m/>
    <m/>
    <m/>
    <m/>
    <n v="1"/>
    <s v="4"/>
    <s v="4"/>
    <m/>
    <m/>
    <m/>
    <m/>
    <m/>
    <m/>
    <m/>
    <m/>
    <m/>
  </r>
  <r>
    <s v="tapiopajunen"/>
    <s v="yleareena"/>
    <s v="Green"/>
    <n v="3"/>
    <s v="Solid"/>
    <n v="32"/>
    <m/>
    <m/>
    <m/>
    <m/>
    <s v="No"/>
    <n v="105"/>
    <m/>
    <m/>
    <x v="4"/>
    <d v="2020-04-30T05:52:06.000"/>
    <s v="Miten @lvmfi tukee journalismia kun korona moukaroi sekä salaliittoteoriat ja disinformaatio leviää?_x000a__x000a_5G-salaliittoteorian leviäminen on erityisesti Suomelle haitallista, kertoo ministeri @TimoHarakka._x000a__x000a_ #journalismi_x000a_Kuuntele Politiikkaradio @yleareena: https://t.co/BHYNUbXiX0"/>
    <m/>
    <m/>
    <x v="1"/>
    <m/>
    <s v="http://pbs.twimg.com/profile_images/528094293538263041/nMQvr_P1_normal.jpeg"/>
    <x v="67"/>
    <d v="2020-04-30T00:00:00.000"/>
    <s v="05:52:06"/>
    <s v="https://twitter.com/tapiopajunen/status/1255736667622825990"/>
    <m/>
    <m/>
    <s v="1255736667622825990"/>
    <m/>
    <b v="0"/>
    <n v="0"/>
    <s v=""/>
    <b v="0"/>
    <s v="fi"/>
    <m/>
    <s v=""/>
    <b v="0"/>
    <n v="4"/>
    <s v="1255470812942958593"/>
    <s v="Twitter Web App"/>
    <b v="0"/>
    <s v="1255470812942958593"/>
    <s v="Tweet"/>
    <n v="0"/>
    <n v="0"/>
    <m/>
    <m/>
    <m/>
    <m/>
    <m/>
    <m/>
    <m/>
    <m/>
    <n v="1"/>
    <s v="4"/>
    <s v="4"/>
    <m/>
    <m/>
    <m/>
    <m/>
    <m/>
    <m/>
    <m/>
    <m/>
    <m/>
  </r>
  <r>
    <s v="lindapelkonen"/>
    <s v="lindapelkonen"/>
    <s v="Green"/>
    <n v="3"/>
    <s v="Solid"/>
    <n v="32"/>
    <m/>
    <m/>
    <m/>
    <m/>
    <s v="No"/>
    <n v="114"/>
    <m/>
    <m/>
    <x v="0"/>
    <d v="2020-04-28T11:41:27.000"/>
    <s v="#korona-aiheisia salaliittoteorioita leviää: väitetään että tautia saisi 5G-teknologiasta. Tukiasemia on vandalisoitu ja työntekijöitä uhkailtu tämän salaliittoteorian levittämisen seurauksena. _x000a__x000a_#valeuutiset on vaarallisia. _x000a__x000a_#koronakriisi _x000a__x000a_https://t.co/v7H38mOC2g"/>
    <s v="https://yle.fi/aihe/artikkeli/2020/04/26/valheenpaljastaja-miksi-salaliittoteoreetikot-liittavat-yhteen-5g-verkon-ja"/>
    <s v="yle.fi"/>
    <x v="12"/>
    <m/>
    <s v="http://pbs.twimg.com/profile_images/1095007902585274368/6HCNtZDh_normal.jpg"/>
    <x v="68"/>
    <d v="2020-04-28T00:00:00.000"/>
    <s v="11:41:27"/>
    <s v="https://twitter.com/lindapelkonen/status/1255099809146507264"/>
    <m/>
    <m/>
    <s v="1255099809146507264"/>
    <m/>
    <b v="0"/>
    <n v="1"/>
    <s v=""/>
    <b v="0"/>
    <s v="fi"/>
    <m/>
    <s v=""/>
    <b v="0"/>
    <n v="0"/>
    <s v=""/>
    <s v="Twitter Web App"/>
    <b v="0"/>
    <s v="1255099809146507264"/>
    <s v="Tweet"/>
    <n v="0"/>
    <n v="0"/>
    <m/>
    <m/>
    <m/>
    <m/>
    <m/>
    <m/>
    <m/>
    <m/>
    <n v="1"/>
    <s v="4"/>
    <s v="4"/>
    <n v="0"/>
    <n v="0"/>
    <n v="0"/>
    <n v="0"/>
    <n v="0"/>
    <n v="0"/>
    <n v="24"/>
    <n v="100"/>
    <n v="24"/>
  </r>
  <r>
    <s v="molkko"/>
    <s v="tjylha"/>
    <s v="Green"/>
    <n v="3"/>
    <s v="Solid"/>
    <n v="32"/>
    <m/>
    <m/>
    <m/>
    <m/>
    <s v="No"/>
    <n v="117"/>
    <m/>
    <m/>
    <x v="2"/>
    <d v="2020-04-30T06:52:33.000"/>
    <s v="@KimmoMatikainen @tjylha Juu. Vihreänä vilkkuu. 1q ei ongelma,eikä korona. Ongelmat on pikemminkin Huawei,5g kilpailukyky, kustannustaso,kroonisesti aneeminen kassavirta."/>
    <m/>
    <m/>
    <x v="1"/>
    <m/>
    <s v="http://pbs.twimg.com/profile_images/833963752647168001/MXenNPT4_normal.jpg"/>
    <x v="69"/>
    <d v="2020-04-30T00:00:00.000"/>
    <s v="06:52:33"/>
    <s v="https://twitter.com/molkko/status/1255751879239380999"/>
    <m/>
    <m/>
    <s v="1255751879239380999"/>
    <s v="1255734640649920518"/>
    <b v="0"/>
    <n v="0"/>
    <s v="244239390"/>
    <b v="0"/>
    <s v="fi"/>
    <m/>
    <s v=""/>
    <b v="0"/>
    <n v="0"/>
    <s v=""/>
    <s v="Twitter for Android"/>
    <b v="0"/>
    <s v="1255734640649920518"/>
    <s v="Tweet"/>
    <n v="0"/>
    <n v="0"/>
    <m/>
    <m/>
    <m/>
    <m/>
    <m/>
    <m/>
    <m/>
    <m/>
    <n v="1"/>
    <s v="8"/>
    <s v="8"/>
    <m/>
    <m/>
    <m/>
    <m/>
    <m/>
    <m/>
    <m/>
    <m/>
    <m/>
  </r>
  <r>
    <s v="tk93975093"/>
    <s v="valtioneuvosto"/>
    <s v="Green"/>
    <n v="3"/>
    <s v="Solid"/>
    <n v="32"/>
    <m/>
    <m/>
    <m/>
    <m/>
    <s v="No"/>
    <n v="119"/>
    <m/>
    <m/>
    <x v="2"/>
    <d v="2020-04-30T07:34:32.000"/>
    <s v="@HeliHannula1 @liandersson @valtioneuvosto Ja 5G tornitko aiheutti korona viiruksen?_x000a_Vai oliko se sittenkin kiinalta bio hyökkäys muita maita kohtaan?"/>
    <m/>
    <m/>
    <x v="1"/>
    <m/>
    <s v="http://pbs.twimg.com/profile_images/1230074086447046657/RFZl2BrQ_normal.jpg"/>
    <x v="70"/>
    <d v="2020-04-30T00:00:00.000"/>
    <s v="07:34:32"/>
    <s v="https://twitter.com/tk93975093/status/1255762446507220993"/>
    <m/>
    <m/>
    <s v="1255762446507220993"/>
    <s v="1255552242779852800"/>
    <b v="0"/>
    <n v="0"/>
    <s v="726016949575147521"/>
    <b v="0"/>
    <s v="fi"/>
    <m/>
    <s v=""/>
    <b v="0"/>
    <n v="0"/>
    <s v=""/>
    <s v="Twitter for Android"/>
    <b v="0"/>
    <s v="1255552242779852800"/>
    <s v="Tweet"/>
    <n v="0"/>
    <n v="0"/>
    <m/>
    <m/>
    <m/>
    <m/>
    <m/>
    <m/>
    <m/>
    <m/>
    <n v="1"/>
    <s v="7"/>
    <s v="7"/>
    <m/>
    <m/>
    <m/>
    <m/>
    <m/>
    <m/>
    <m/>
    <m/>
    <m/>
  </r>
  <r>
    <s v="nhumalisto"/>
    <s v="nhumalisto"/>
    <s v="Green"/>
    <n v="3"/>
    <s v="Solid"/>
    <n v="32"/>
    <m/>
    <m/>
    <m/>
    <m/>
    <s v="No"/>
    <n v="122"/>
    <m/>
    <m/>
    <x v="0"/>
    <d v="2020-04-30T08:06:53.000"/>
    <s v="Hyvää #vappuaatto'a 2020.!Kyseessä on vuosi, jolloin kahdeksan rikkaimman henkilön omaisuus on yhtä suuri noin neljän miljardin muun ihmisen. #Korona ei ole ainut ongelma taloudessa tällä hetkellä, https://t.co/8o7Z7ZKYlC"/>
    <s v="https://www.politico.eu/article/8-billionaires-own-the-same-as-half-the-world-bill-gates-jeff-bezos-mark-zuckerberg/?fbclid=IwAR2PpcIk1WVGqFkmy0NRgkUhRUqdHxilmEsJMAW-JIKEQGq99PUWWWlBrQk"/>
    <s v="politico.eu"/>
    <x v="13"/>
    <m/>
    <s v="http://pbs.twimg.com/profile_images/1158738434820722688/yV3KJc4v_normal.jpg"/>
    <x v="71"/>
    <d v="2020-04-30T00:00:00.000"/>
    <s v="08:06:53"/>
    <s v="https://twitter.com/nhumalisto/status/1255770587290533891"/>
    <m/>
    <m/>
    <s v="1255770587290533891"/>
    <m/>
    <b v="0"/>
    <n v="5"/>
    <s v=""/>
    <b v="0"/>
    <s v="fi"/>
    <m/>
    <s v=""/>
    <b v="0"/>
    <n v="0"/>
    <s v=""/>
    <s v="Twitter Web App"/>
    <b v="0"/>
    <s v="1255770587290533891"/>
    <s v="Tweet"/>
    <n v="0"/>
    <n v="0"/>
    <m/>
    <m/>
    <m/>
    <m/>
    <m/>
    <m/>
    <m/>
    <m/>
    <n v="1"/>
    <s v="6"/>
    <s v="6"/>
    <n v="0"/>
    <n v="0"/>
    <n v="0"/>
    <n v="0"/>
    <n v="0"/>
    <n v="0"/>
    <n v="27"/>
    <n v="100"/>
    <n v="27"/>
  </r>
  <r>
    <s v="ripatti_ht"/>
    <s v="ripatti_ht"/>
    <s v="Green"/>
    <n v="3"/>
    <s v="Solid"/>
    <n v="32"/>
    <m/>
    <m/>
    <m/>
    <m/>
    <s v="No"/>
    <n v="123"/>
    <m/>
    <m/>
    <x v="0"/>
    <d v="2020-04-30T18:11:59.000"/>
    <s v="Tänään armoton väittely high-end persun kanssa.... 5G verkoilla ohjataan USA:ssa kehitettyjä &quot;älyviruksia&quot; joista korona on nyt ensimmäinen koe 🙄 Vaihtoehtomediasta lukenut (oikein) professorin tutkimuksista. Pelottaa mitä vielä keksivätkään."/>
    <m/>
    <m/>
    <x v="1"/>
    <m/>
    <s v="http://pbs.twimg.com/profile_images/860241227316428805/dUDtf3ym_normal.jpg"/>
    <x v="72"/>
    <d v="2020-04-30T00:00:00.000"/>
    <s v="18:11:59"/>
    <s v="https://twitter.com/ripatti_ht/status/1255922862646534145"/>
    <m/>
    <m/>
    <s v="1255922862646534145"/>
    <m/>
    <b v="0"/>
    <n v="0"/>
    <s v=""/>
    <b v="0"/>
    <s v="fi"/>
    <m/>
    <s v=""/>
    <b v="0"/>
    <n v="0"/>
    <s v=""/>
    <s v="Twitter Web App"/>
    <b v="0"/>
    <s v="1255922862646534145"/>
    <s v="Tweet"/>
    <n v="0"/>
    <n v="0"/>
    <m/>
    <m/>
    <m/>
    <m/>
    <m/>
    <m/>
    <m/>
    <m/>
    <n v="1"/>
    <s v="6"/>
    <s v="6"/>
    <n v="0"/>
    <n v="0"/>
    <n v="0"/>
    <n v="0"/>
    <n v="0"/>
    <n v="0"/>
    <n v="29"/>
    <n v="100"/>
    <n v="29"/>
  </r>
  <r>
    <s v="kp_keto"/>
    <s v="mikaniikko"/>
    <s v="Green"/>
    <n v="3"/>
    <s v="Solid"/>
    <n v="32"/>
    <m/>
    <m/>
    <m/>
    <m/>
    <s v="No"/>
    <n v="124"/>
    <m/>
    <m/>
    <x v="4"/>
    <d v="2020-04-29T06:59:18.000"/>
    <s v="5G-uskonto etenee Suomessakin, samoin Bill Gatesin demonisointi. Mutta mitä arvelette, vastasiko kansanedustaja @mikaniikko koskaan meille kysymyksiin oudosta #korona #disinformaatio Facebook-ryhmästään?_x000a_https://t.co/OqPLT6RPRl"/>
    <m/>
    <m/>
    <x v="1"/>
    <m/>
    <s v="http://pbs.twimg.com/profile_images/1143611329124753408/mePktjjl_normal.jpg"/>
    <x v="73"/>
    <d v="2020-04-29T00:00:00.000"/>
    <s v="06:59:18"/>
    <s v="https://twitter.com/kp_keto/status/1255391192176635904"/>
    <m/>
    <m/>
    <s v="1255391192176635904"/>
    <m/>
    <b v="0"/>
    <n v="0"/>
    <s v=""/>
    <b v="0"/>
    <s v="fi"/>
    <m/>
    <s v=""/>
    <b v="0"/>
    <n v="19"/>
    <s v="1255204555094142976"/>
    <s v="Twitter Web App"/>
    <b v="0"/>
    <s v="1255204555094142976"/>
    <s v="Tweet"/>
    <n v="0"/>
    <n v="0"/>
    <m/>
    <m/>
    <m/>
    <m/>
    <m/>
    <m/>
    <m/>
    <m/>
    <n v="1"/>
    <s v="1"/>
    <s v="1"/>
    <m/>
    <m/>
    <m/>
    <m/>
    <m/>
    <m/>
    <m/>
    <m/>
    <m/>
  </r>
  <r>
    <s v="kp_keto"/>
    <s v="petri2020"/>
    <s v="131, 62, 0"/>
    <n v="3"/>
    <s v="Dash Dot Dot"/>
    <n v="19"/>
    <m/>
    <m/>
    <m/>
    <m/>
    <s v="No"/>
    <n v="126"/>
    <m/>
    <m/>
    <x v="3"/>
    <d v="2020-04-29T11:51:23.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143611329124753408/mePktjjl_normal.jpg"/>
    <x v="74"/>
    <d v="2020-04-29T00:00:00.000"/>
    <s v="11:51:23"/>
    <s v="https://twitter.com/kp_keto/status/1255464696997699590"/>
    <m/>
    <m/>
    <s v="1255464696997699590"/>
    <m/>
    <b v="0"/>
    <n v="0"/>
    <s v=""/>
    <b v="0"/>
    <s v="fi"/>
    <m/>
    <s v=""/>
    <b v="0"/>
    <n v="6"/>
    <s v="1255397534190784514"/>
    <s v="Twitter Web App"/>
    <b v="0"/>
    <s v="1255397534190784514"/>
    <s v="Tweet"/>
    <n v="0"/>
    <n v="0"/>
    <m/>
    <m/>
    <m/>
    <m/>
    <m/>
    <m/>
    <m/>
    <m/>
    <n v="4"/>
    <s v="1"/>
    <s v="1"/>
    <m/>
    <m/>
    <m/>
    <m/>
    <m/>
    <m/>
    <m/>
    <m/>
    <m/>
  </r>
  <r>
    <s v="kp_keto"/>
    <s v="mikaniikko"/>
    <s v="131, 62, 0"/>
    <n v="3"/>
    <s v="Dash Dot Dot"/>
    <n v="19"/>
    <m/>
    <m/>
    <m/>
    <m/>
    <s v="No"/>
    <n v="128"/>
    <m/>
    <m/>
    <x v="1"/>
    <d v="2020-05-02T14:34:13.000"/>
    <s v="@mikaniikko Kyllä sä täällä jaksat levittää valheita ja salaliittohuuhaata 5G:stä, avaruuden säteistä ja henkioleinnoista sekä coronasta, mutta et vastaa median kysymyksiin miksi näitä levittelet tai miksi piilottelet kiinayhteyksiäsi._x000a__x000a_https://t.co/RuAI7d6qRa"/>
    <s v="https://www.sciencenews.org/article/coronavirus-covid-19-not-human-made-lab-genetic-analysis-nature"/>
    <s v="sciencenews.org"/>
    <x v="1"/>
    <m/>
    <s v="http://pbs.twimg.com/profile_images/1143611329124753408/mePktjjl_normal.jpg"/>
    <x v="75"/>
    <d v="2020-05-02T00:00:00.000"/>
    <s v="14:34:13"/>
    <s v="https://twitter.com/kp_keto/status/1256592838671962112"/>
    <m/>
    <m/>
    <s v="1256592838671962112"/>
    <s v="1256154411623161856"/>
    <b v="0"/>
    <n v="40"/>
    <s v="223191433"/>
    <b v="0"/>
    <s v="fi"/>
    <m/>
    <s v=""/>
    <b v="0"/>
    <n v="0"/>
    <s v=""/>
    <s v="Twitter Web App"/>
    <b v="0"/>
    <s v="1256154411623161856"/>
    <s v="Tweet"/>
    <n v="0"/>
    <n v="0"/>
    <m/>
    <m/>
    <m/>
    <m/>
    <m/>
    <m/>
    <m/>
    <m/>
    <n v="4"/>
    <s v="1"/>
    <s v="1"/>
    <n v="0"/>
    <n v="0"/>
    <n v="0"/>
    <n v="0"/>
    <n v="0"/>
    <n v="0"/>
    <n v="29"/>
    <n v="100"/>
    <n v="29"/>
  </r>
  <r>
    <s v="dimmu141"/>
    <s v="petri2020"/>
    <s v="Green"/>
    <n v="3"/>
    <s v="Solid"/>
    <n v="32"/>
    <m/>
    <m/>
    <m/>
    <m/>
    <s v="No"/>
    <n v="129"/>
    <m/>
    <m/>
    <x v="3"/>
    <d v="2020-04-29T07:30:13.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092703821032247296/uFO4wKkT_normal.jpg"/>
    <x v="76"/>
    <d v="2020-04-29T00:00:00.000"/>
    <s v="07:30:13"/>
    <s v="https://twitter.com/dimmu141/status/1255398970278502402"/>
    <m/>
    <m/>
    <s v="1255398970278502402"/>
    <m/>
    <b v="0"/>
    <n v="0"/>
    <s v=""/>
    <b v="0"/>
    <s v="fi"/>
    <m/>
    <s v=""/>
    <b v="0"/>
    <n v="6"/>
    <s v="1255397534190784514"/>
    <s v="Twitter Web App"/>
    <b v="0"/>
    <s v="1255397534190784514"/>
    <s v="Tweet"/>
    <n v="0"/>
    <n v="0"/>
    <m/>
    <m/>
    <m/>
    <m/>
    <m/>
    <m/>
    <m/>
    <m/>
    <n v="1"/>
    <s v="1"/>
    <s v="1"/>
    <m/>
    <m/>
    <m/>
    <m/>
    <m/>
    <m/>
    <m/>
    <m/>
    <m/>
  </r>
  <r>
    <s v="takajalka"/>
    <s v="dimmu141"/>
    <s v="Green"/>
    <n v="3"/>
    <s v="Solid"/>
    <n v="32"/>
    <m/>
    <m/>
    <m/>
    <m/>
    <s v="No"/>
    <n v="131"/>
    <m/>
    <m/>
    <x v="1"/>
    <d v="2020-05-03T05:37:29.000"/>
    <s v="@Dimmu141 kohta on mullakin korona  otin 5G  liittymän oi oi"/>
    <m/>
    <m/>
    <x v="1"/>
    <m/>
    <s v="http://pbs.twimg.com/profile_images/1156274381271773184/zQj9pkM7_normal.jpg"/>
    <x v="77"/>
    <d v="2020-05-03T00:00:00.000"/>
    <s v="05:37:29"/>
    <s v="https://twitter.com/takajalka/status/1256820153142120449"/>
    <m/>
    <m/>
    <s v="1256820153142120449"/>
    <s v="1256819685439549440"/>
    <b v="0"/>
    <n v="1"/>
    <s v="1376953130"/>
    <b v="0"/>
    <s v="fi"/>
    <m/>
    <s v=""/>
    <b v="0"/>
    <n v="0"/>
    <s v=""/>
    <s v="Twitter for Android"/>
    <b v="0"/>
    <s v="1256819685439549440"/>
    <s v="Tweet"/>
    <n v="0"/>
    <n v="0"/>
    <m/>
    <m/>
    <m/>
    <m/>
    <m/>
    <m/>
    <m/>
    <m/>
    <n v="1"/>
    <s v="1"/>
    <s v="1"/>
    <n v="0"/>
    <n v="0"/>
    <n v="0"/>
    <n v="0"/>
    <n v="0"/>
    <n v="0"/>
    <n v="10"/>
    <n v="100"/>
    <n v="10"/>
  </r>
  <r>
    <s v="joukojokinen"/>
    <s v="riikka_raisanen"/>
    <s v="Green"/>
    <n v="3"/>
    <s v="Solid"/>
    <n v="32"/>
    <m/>
    <m/>
    <m/>
    <m/>
    <s v="No"/>
    <n v="132"/>
    <m/>
    <m/>
    <x v="2"/>
    <d v="2020-05-03T09:03:29.000"/>
    <s v="@anterojarvi @HAOllila @Maridisesti @anttivesala @yleuutiset @Riikka_Raisanen Olen tästäkin eri mieltä. 5G:n ympärillä on paljon muutakin kohinaa kuin korona. Varmasti myös oikeasti selvitettäviä asioita. Uutisaiheita 5G:ssä riittää. Esim. informaatiovaikuttamista pitää uutisoida, mutta sitä on vaikea tehdä kertomatta millaista tuo vaikuttaminen on."/>
    <m/>
    <m/>
    <x v="1"/>
    <m/>
    <s v="http://pbs.twimg.com/profile_images/525957619731529728/CxtkA9df_normal.png"/>
    <x v="78"/>
    <d v="2020-05-03T00:00:00.000"/>
    <s v="09:03:29"/>
    <s v="https://twitter.com/joukojokinen/status/1256871993380687873"/>
    <m/>
    <m/>
    <s v="1256871993380687873"/>
    <s v="1256860106186260480"/>
    <b v="0"/>
    <n v="0"/>
    <s v="49710133"/>
    <b v="0"/>
    <s v="fi"/>
    <m/>
    <s v=""/>
    <b v="0"/>
    <n v="0"/>
    <s v=""/>
    <s v="Twitter for iPhone"/>
    <b v="0"/>
    <s v="1256860106186260480"/>
    <s v="Tweet"/>
    <n v="0"/>
    <n v="0"/>
    <m/>
    <m/>
    <m/>
    <m/>
    <m/>
    <m/>
    <m/>
    <m/>
    <n v="2"/>
    <s v="5"/>
    <s v="5"/>
    <m/>
    <m/>
    <m/>
    <m/>
    <m/>
    <m/>
    <m/>
    <m/>
    <m/>
  </r>
  <r>
    <s v="petri2020"/>
    <s v="mikaniikko"/>
    <s v="Green"/>
    <n v="3"/>
    <s v="Solid"/>
    <n v="32"/>
    <m/>
    <m/>
    <m/>
    <m/>
    <s v="Yes"/>
    <n v="138"/>
    <m/>
    <m/>
    <x v="2"/>
    <d v="2020-04-28T18:37:41.000"/>
    <s v="5G-uskonto etenee Suomessakin, samoin Bill Gatesin demonisointi. Mutta mitä arvelette, vastasiko kansanedustaja @mikaniikko koskaan meille kysymyksiin oudosta #korona #disinformaatio Facebook-ryhmästään?_x000a_https://t.co/OqPLT6RPRl"/>
    <s v="https://seura.fi/tolkun-henkilo/poltatko-kirkon-vainoatko-juutalaisia-vai-kaadatko-kannykkamaston-nama-kaikki-keinot-on-pian-kokeiltu-epidemioissa/"/>
    <s v="seura.fi"/>
    <x v="14"/>
    <m/>
    <s v="http://pbs.twimg.com/profile_images/1186250882016518144/6wGLl65U_normal.jpg"/>
    <x v="79"/>
    <d v="2020-04-28T00:00:00.000"/>
    <s v="18:37:41"/>
    <s v="https://twitter.com/petri2020/status/1255204555094142976"/>
    <m/>
    <m/>
    <s v="1255204555094142976"/>
    <m/>
    <b v="0"/>
    <n v="157"/>
    <s v=""/>
    <b v="0"/>
    <s v="fi"/>
    <m/>
    <s v=""/>
    <b v="0"/>
    <n v="19"/>
    <s v=""/>
    <s v="Twitter for iPad"/>
    <b v="0"/>
    <s v="1255204555094142976"/>
    <s v="Tweet"/>
    <n v="0"/>
    <n v="0"/>
    <m/>
    <m/>
    <m/>
    <m/>
    <m/>
    <m/>
    <m/>
    <m/>
    <n v="2"/>
    <s v="1"/>
    <s v="1"/>
    <m/>
    <m/>
    <m/>
    <m/>
    <m/>
    <m/>
    <m/>
    <m/>
    <m/>
  </r>
  <r>
    <s v="petri2020"/>
    <s v="mikaniikko"/>
    <s v="Green"/>
    <n v="3"/>
    <s v="Solid"/>
    <n v="32"/>
    <m/>
    <m/>
    <m/>
    <m/>
    <s v="Yes"/>
    <n v="139"/>
    <m/>
    <m/>
    <x v="1"/>
    <d v="2020-04-29T07:24:30.000"/>
    <s v="@mikaniikko No nyt kun olet siinä paikalla, kerropa täällä:_x000a_1) miksi perustit #korona'ryhmän, jossa huuhaaväitteitä ei moderoida?_x000a_2) miksi lähdit ryhmän ylläpitäjistä vaivihkaa pois, kun ryhmän sisältöä alettiin julkisuudessa ihmetellä?_x000a_3) mikä siinä 5G'ssä sinua arveluttaa?"/>
    <m/>
    <m/>
    <x v="6"/>
    <m/>
    <s v="http://pbs.twimg.com/profile_images/1186250882016518144/6wGLl65U_normal.jpg"/>
    <x v="80"/>
    <d v="2020-04-29T00:00:00.000"/>
    <s v="07:24:30"/>
    <s v="https://twitter.com/petri2020/status/1255397534190784514"/>
    <m/>
    <m/>
    <s v="1255397534190784514"/>
    <s v="1255390552658513921"/>
    <b v="0"/>
    <n v="135"/>
    <s v="223191433"/>
    <b v="0"/>
    <s v="fi"/>
    <m/>
    <s v=""/>
    <b v="0"/>
    <n v="6"/>
    <s v=""/>
    <s v="Twitter for Android"/>
    <b v="0"/>
    <s v="1255390552658513921"/>
    <s v="Tweet"/>
    <n v="0"/>
    <n v="0"/>
    <m/>
    <m/>
    <m/>
    <m/>
    <m/>
    <m/>
    <m/>
    <m/>
    <n v="1"/>
    <s v="1"/>
    <s v="1"/>
    <n v="0"/>
    <n v="0"/>
    <n v="0"/>
    <n v="0"/>
    <n v="0"/>
    <n v="0"/>
    <n v="36"/>
    <n v="100"/>
    <n v="36"/>
  </r>
  <r>
    <s v="rikujuu"/>
    <s v="mikaniikko"/>
    <s v="Green"/>
    <n v="3"/>
    <s v="Solid"/>
    <n v="32"/>
    <m/>
    <m/>
    <m/>
    <m/>
    <s v="No"/>
    <n v="140"/>
    <m/>
    <m/>
    <x v="4"/>
    <d v="2020-05-03T12:17:23.000"/>
    <s v="5G-uskonto etenee Suomessakin, samoin Bill Gatesin demonisointi. Mutta mitä arvelette, vastasiko kansanedustaja @mikaniikko koskaan meille kysymyksiin oudosta #korona #disinformaatio Facebook-ryhmästään?_x000a_https://t.co/OqPLT6RPRl"/>
    <m/>
    <m/>
    <x v="1"/>
    <m/>
    <s v="http://pbs.twimg.com/profile_images/736955971298295810/DzA0tDMk_normal.jpg"/>
    <x v="81"/>
    <d v="2020-05-03T00:00:00.000"/>
    <s v="12:17:23"/>
    <s v="https://twitter.com/rikujuu/status/1256920791276490752"/>
    <m/>
    <m/>
    <s v="1256920791276490752"/>
    <m/>
    <b v="0"/>
    <n v="0"/>
    <s v=""/>
    <b v="0"/>
    <s v="fi"/>
    <m/>
    <s v=""/>
    <b v="0"/>
    <n v="19"/>
    <s v="1255204555094142976"/>
    <s v="Twitter for iPhone"/>
    <b v="0"/>
    <s v="1255204555094142976"/>
    <s v="Tweet"/>
    <n v="0"/>
    <n v="0"/>
    <m/>
    <m/>
    <m/>
    <m/>
    <m/>
    <m/>
    <m/>
    <m/>
    <n v="1"/>
    <s v="1"/>
    <s v="1"/>
    <m/>
    <m/>
    <m/>
    <m/>
    <m/>
    <m/>
    <m/>
    <m/>
    <m/>
  </r>
  <r>
    <s v="jyzg"/>
    <s v="jyzg"/>
    <s v="Green"/>
    <n v="3"/>
    <s v="Solid"/>
    <n v="32"/>
    <m/>
    <m/>
    <m/>
    <m/>
    <s v="No"/>
    <n v="142"/>
    <m/>
    <m/>
    <x v="0"/>
    <d v="2020-05-03T13:38:09.000"/>
    <s v="Mikä on 5G, covid-19 lockdown, rokotusten, climate change, äärifeminismin, seksuaalitasa-arvon, maapalloistumisen, biljonäärien, non-binary, uskonnonvapaus ja maahanmuutto -vastustusten clusterointi populaatiossa? Pitääkö kaikkia vastustaa yhtäaikaa? https://t.co/DtihoHVpiL"/>
    <s v="https://twitter.com/MikiHoijer/status/1256818466339860485"/>
    <s v="twitter.com"/>
    <x v="1"/>
    <m/>
    <s v="http://abs.twimg.com/sticky/default_profile_images/default_profile_normal.png"/>
    <x v="82"/>
    <d v="2020-05-03T00:00:00.000"/>
    <s v="13:38:09"/>
    <s v="https://twitter.com/jyzg/status/1256941115686752256"/>
    <m/>
    <m/>
    <s v="1256941115686752256"/>
    <m/>
    <b v="0"/>
    <n v="0"/>
    <s v=""/>
    <b v="1"/>
    <s v="fi"/>
    <m/>
    <s v="1256818466339860485"/>
    <b v="0"/>
    <n v="0"/>
    <s v=""/>
    <s v="Twitter Web App"/>
    <b v="0"/>
    <s v="1256941115686752256"/>
    <s v="Tweet"/>
    <n v="0"/>
    <n v="0"/>
    <m/>
    <m/>
    <m/>
    <m/>
    <m/>
    <m/>
    <m/>
    <m/>
    <n v="1"/>
    <s v="6"/>
    <s v="6"/>
    <n v="0"/>
    <n v="0"/>
    <n v="0"/>
    <n v="0"/>
    <n v="0"/>
    <n v="0"/>
    <n v="26"/>
    <n v="100"/>
    <n v="26"/>
  </r>
  <r>
    <s v="sarasvuojari"/>
    <s v="petri2020"/>
    <s v="Green"/>
    <n v="3"/>
    <s v="Solid"/>
    <n v="32"/>
    <m/>
    <m/>
    <m/>
    <m/>
    <s v="No"/>
    <n v="143"/>
    <m/>
    <m/>
    <x v="3"/>
    <d v="2020-05-03T17:41:59.000"/>
    <s v="Voin vahvistaa tämän #5g kriitikon havainnot. Asuin Otaniemen teekkarikylässä 80-luvun lopussa. Muistan miten jo silloin monena viikonloppuaamuna olo oli kuin kultakalalla akvaariossa ilman vettä. #korona https://t.co/ufrbNejVUb"/>
    <m/>
    <m/>
    <x v="15"/>
    <m/>
    <s v="http://pbs.twimg.com/profile_images/433533702304325632/ZvEZszQk_normal.jpeg"/>
    <x v="83"/>
    <d v="2020-05-03T00:00:00.000"/>
    <s v="17:41:59"/>
    <s v="https://twitter.com/sarasvuojari/status/1257002478115205120"/>
    <m/>
    <m/>
    <s v="1257002478115205120"/>
    <m/>
    <b v="0"/>
    <n v="0"/>
    <s v=""/>
    <b v="1"/>
    <s v="fi"/>
    <m/>
    <s v="1256882204401074177"/>
    <b v="0"/>
    <n v="3"/>
    <s v="1256892992910241793"/>
    <s v="Twitter Web App"/>
    <b v="0"/>
    <s v="1256892992910241793"/>
    <s v="Tweet"/>
    <n v="0"/>
    <n v="0"/>
    <m/>
    <m/>
    <m/>
    <m/>
    <m/>
    <m/>
    <m/>
    <m/>
    <n v="1"/>
    <s v="1"/>
    <s v="1"/>
    <n v="0"/>
    <n v="0"/>
    <n v="0"/>
    <n v="0"/>
    <n v="0"/>
    <n v="0"/>
    <n v="26"/>
    <n v="100"/>
    <n v="26"/>
  </r>
  <r>
    <s v="petri2020"/>
    <s v="petri2020"/>
    <s v="131, 62, 0"/>
    <n v="3"/>
    <s v="Dash Dot Dot"/>
    <n v="19"/>
    <m/>
    <m/>
    <m/>
    <m/>
    <s v="No"/>
    <n v="144"/>
    <m/>
    <m/>
    <x v="0"/>
    <d v="2020-04-29T07:28:48.000"/>
    <s v="Kansanedustaja, joka ei ole maaliskuun puolivälin jälkeen kiireidensä takia vastannut vaikeisiin #korona #huuhaa #5g huhulevitystä koskeviin kysymyksiin, heräsi nyt mediakriitikkona twitterissä. https://t.co/FfLZ75tPy9"/>
    <s v="https://twitter.com/mikaniikko/status/1255390552658513921"/>
    <s v="twitter.com"/>
    <x v="7"/>
    <m/>
    <s v="http://pbs.twimg.com/profile_images/1186250882016518144/6wGLl65U_normal.jpg"/>
    <x v="84"/>
    <d v="2020-04-29T00:00:00.000"/>
    <s v="07:28:48"/>
    <s v="https://twitter.com/petri2020/status/1255398615104868352"/>
    <m/>
    <m/>
    <s v="1255398615104868352"/>
    <m/>
    <b v="0"/>
    <n v="112"/>
    <s v=""/>
    <b v="1"/>
    <s v="fi"/>
    <m/>
    <s v="1255390552658513921"/>
    <b v="0"/>
    <n v="11"/>
    <s v=""/>
    <s v="Twitter for Android"/>
    <b v="0"/>
    <s v="1255398615104868352"/>
    <s v="Tweet"/>
    <n v="0"/>
    <n v="0"/>
    <m/>
    <m/>
    <m/>
    <m/>
    <m/>
    <m/>
    <m/>
    <m/>
    <n v="4"/>
    <s v="1"/>
    <s v="1"/>
    <n v="0"/>
    <n v="0"/>
    <n v="0"/>
    <n v="0"/>
    <n v="0"/>
    <n v="0"/>
    <n v="21"/>
    <n v="100"/>
    <n v="21"/>
  </r>
  <r>
    <s v="petri2020"/>
    <s v="petri2020"/>
    <s v="131, 62, 0"/>
    <n v="3"/>
    <s v="Dash Dot Dot"/>
    <n v="19"/>
    <m/>
    <m/>
    <m/>
    <m/>
    <s v="No"/>
    <n v="145"/>
    <m/>
    <m/>
    <x v="0"/>
    <d v="2020-05-03T10:26:56.000"/>
    <s v="Voin vahvistaa tämän #5g kriitikon havainnot. Asuin Otaniemen teekkarikylässä 80-luvun lopussa. Muistan miten jo silloin monena viikonloppuaamuna olo oli kuin kultakalalla akvaariossa ilman vettä. #korona https://t.co/ufrbNejVUb"/>
    <s v="https://twitter.com/PaivikkiKoo/status/1256882204401074177"/>
    <s v="twitter.com"/>
    <x v="4"/>
    <m/>
    <s v="http://pbs.twimg.com/profile_images/1186250882016518144/6wGLl65U_normal.jpg"/>
    <x v="85"/>
    <d v="2020-05-03T00:00:00.000"/>
    <s v="10:26:56"/>
    <s v="https://twitter.com/petri2020/status/1256892992910241793"/>
    <m/>
    <m/>
    <s v="1256892992910241793"/>
    <m/>
    <b v="0"/>
    <n v="167"/>
    <s v=""/>
    <b v="1"/>
    <s v="fi"/>
    <m/>
    <s v="1256882204401074177"/>
    <b v="0"/>
    <n v="3"/>
    <s v=""/>
    <s v="Twitter for Android"/>
    <b v="0"/>
    <s v="1256892992910241793"/>
    <s v="Tweet"/>
    <n v="0"/>
    <n v="0"/>
    <m/>
    <m/>
    <m/>
    <m/>
    <m/>
    <m/>
    <m/>
    <m/>
    <n v="4"/>
    <s v="1"/>
    <s v="1"/>
    <n v="0"/>
    <n v="0"/>
    <n v="0"/>
    <n v="0"/>
    <n v="0"/>
    <n v="0"/>
    <n v="26"/>
    <n v="100"/>
    <n v="26"/>
  </r>
  <r>
    <s v="heikkikonttinen"/>
    <s v="petri2020"/>
    <s v="Green"/>
    <n v="3"/>
    <s v="Solid"/>
    <n v="32"/>
    <m/>
    <m/>
    <m/>
    <m/>
    <s v="No"/>
    <n v="146"/>
    <m/>
    <m/>
    <x v="3"/>
    <d v="2020-05-03T18:57:22.000"/>
    <s v="Voin vahvistaa tämän #5g kriitikon havainnot. Asuin Otaniemen teekkarikylässä 80-luvun lopussa. Muistan miten jo silloin monena viikonloppuaamuna olo oli kuin kultakalalla akvaariossa ilman vettä. #korona https://t.co/ufrbNejVUb"/>
    <m/>
    <m/>
    <x v="15"/>
    <m/>
    <s v="http://pbs.twimg.com/profile_images/1206561528947912706/BBNZrcy4_normal.jpg"/>
    <x v="86"/>
    <d v="2020-05-03T00:00:00.000"/>
    <s v="18:57:22"/>
    <s v="https://twitter.com/heikkikonttinen/status/1257021450139164677"/>
    <m/>
    <m/>
    <s v="1257021450139164677"/>
    <m/>
    <b v="0"/>
    <n v="0"/>
    <s v=""/>
    <b v="1"/>
    <s v="fi"/>
    <m/>
    <s v="1256882204401074177"/>
    <b v="0"/>
    <n v="3"/>
    <s v="1256892992910241793"/>
    <s v="Twitter for Android"/>
    <b v="0"/>
    <s v="1256892992910241793"/>
    <s v="Tweet"/>
    <n v="0"/>
    <n v="0"/>
    <m/>
    <m/>
    <m/>
    <m/>
    <m/>
    <m/>
    <m/>
    <m/>
    <n v="1"/>
    <s v="1"/>
    <s v="1"/>
    <n v="0"/>
    <n v="0"/>
    <n v="0"/>
    <n v="0"/>
    <n v="0"/>
    <n v="0"/>
    <n v="26"/>
    <n v="100"/>
    <n v="26"/>
  </r>
  <r>
    <s v="gravioladotfi"/>
    <s v="aluukkainen"/>
    <s v="Green"/>
    <n v="3"/>
    <s v="Solid"/>
    <n v="32"/>
    <m/>
    <m/>
    <m/>
    <m/>
    <s v="No"/>
    <n v="147"/>
    <m/>
    <m/>
    <x v="1"/>
    <d v="2020-05-03T19:40:07.000"/>
    <s v="@ALuukkainen Hetemäki on saanut valtaeliitiltä 80 -sivuisen ohjepumaskan._x000a_- Suomen kansan ja yritysten vapautustoimet on sidottu Bill Gates #ID2020 rokotukseen._x000a_- Ns. #coronavirus :ta ei ole eristetty, testit mittaavat vain proteiineja, kuitenkin rokote on jo valmiina._x000a_https://t.co/L3m0N5eOZP"/>
    <s v="https://thehill.com/policy/healthcare/495772-alarm-bells-ring-over-controversial-covid-testing"/>
    <s v="thehill.com"/>
    <x v="16"/>
    <m/>
    <s v="http://pbs.twimg.com/profile_images/500661929845600256/XOwiyQSs_normal.jpeg"/>
    <x v="87"/>
    <d v="2020-05-03T00:00:00.000"/>
    <s v="19:40:07"/>
    <s v="https://twitter.com/gravioladotfi/status/1257032208310833156"/>
    <m/>
    <m/>
    <s v="1257032208310833156"/>
    <s v="1257030171070271490"/>
    <b v="0"/>
    <n v="0"/>
    <s v="871954115605213184"/>
    <b v="0"/>
    <s v="fi"/>
    <m/>
    <s v=""/>
    <b v="0"/>
    <n v="0"/>
    <s v=""/>
    <s v="Twitter Web App"/>
    <b v="0"/>
    <s v="1257030171070271490"/>
    <s v="Tweet"/>
    <n v="0"/>
    <n v="0"/>
    <m/>
    <m/>
    <m/>
    <m/>
    <m/>
    <m/>
    <m/>
    <m/>
    <n v="1"/>
    <s v="14"/>
    <s v="14"/>
    <n v="0"/>
    <n v="0"/>
    <n v="1"/>
    <n v="2.9411764705882355"/>
    <n v="0"/>
    <n v="0"/>
    <n v="33"/>
    <n v="97.05882352941177"/>
    <n v="34"/>
  </r>
  <r>
    <s v="kimvaisanen"/>
    <s v="kimvaisanen"/>
    <m/>
    <m/>
    <m/>
    <m/>
    <m/>
    <m/>
    <m/>
    <m/>
    <s v="No"/>
    <n v="148"/>
    <m/>
    <m/>
    <x v="0"/>
    <d v="2020-04-28T05:18:50.000"/>
    <s v="Korona-keskusteluun sopii hyvin tämä havainto:_x000a__x000a_- Jos mielipide on muodostettu tunteella, sitä ei muuteta faktoilla"/>
    <m/>
    <m/>
    <x v="1"/>
    <m/>
    <s v="http://pbs.twimg.com/profile_images/1033004823803822081/nQFiir-W_normal.jpg"/>
    <x v="88"/>
    <d v="2020-04-28T00:00:00.000"/>
    <s v="05:18:50"/>
    <s v="https://twitter.com/kimvaisanen/status/1255003518773198852"/>
    <m/>
    <m/>
    <s v="1255003518773198852"/>
    <m/>
    <b v="0"/>
    <n v="689"/>
    <s v=""/>
    <b v="0"/>
    <s v="fi"/>
    <m/>
    <s v=""/>
    <b v="0"/>
    <n v="28"/>
    <s v=""/>
    <s v="Twitter for iPhone"/>
    <b v="0"/>
    <s v="1255003518773198852"/>
    <s v="Reply-To"/>
    <n v="0"/>
    <n v="0"/>
    <m/>
    <m/>
    <m/>
    <m/>
    <m/>
    <m/>
    <m/>
    <m/>
    <n v="1"/>
    <s v="18"/>
    <s v="18"/>
    <n v="0"/>
    <n v="0"/>
    <n v="0"/>
    <n v="0"/>
    <n v="0"/>
    <n v="0"/>
    <n v="15"/>
    <n v="100"/>
    <n v="15"/>
  </r>
  <r>
    <s v="osmosoininvaara"/>
    <s v="osmosoininvaara"/>
    <m/>
    <m/>
    <m/>
    <m/>
    <m/>
    <m/>
    <m/>
    <m/>
    <s v="No"/>
    <n v="149"/>
    <m/>
    <m/>
    <x v="0"/>
    <d v="2020-04-27T12:02:19.000"/>
    <s v="Maanantaimietteitä koronasta https://t.co/WPkvKeRFIt"/>
    <s v="https://www.soininvaara.fi/2020/04/27/maanantaimietteita-koronasta/"/>
    <s v="soininvaara.fi"/>
    <x v="1"/>
    <m/>
    <s v="http://pbs.twimg.com/profile_images/2679250125/c14f324fb349cffe9c9a5b37787d8d3b_normal.jpeg"/>
    <x v="89"/>
    <d v="2020-04-27T00:00:00.000"/>
    <s v="12:02:19"/>
    <s v="https://twitter.com/osmosoininvaara/status/1254742671572250625"/>
    <m/>
    <m/>
    <s v="1254742671572250625"/>
    <m/>
    <b v="0"/>
    <n v="545"/>
    <s v=""/>
    <b v="0"/>
    <s v="fi"/>
    <m/>
    <s v=""/>
    <b v="0"/>
    <n v="85"/>
    <s v=""/>
    <s v="Twitter Web Client"/>
    <b v="0"/>
    <s v="1254742671572250625"/>
    <s v="Reply-To"/>
    <n v="0"/>
    <n v="0"/>
    <m/>
    <m/>
    <m/>
    <m/>
    <m/>
    <m/>
    <m/>
    <m/>
    <n v="1"/>
    <s v="15"/>
    <s v="15"/>
    <n v="0"/>
    <n v="0"/>
    <n v="0"/>
    <n v="0"/>
    <n v="0"/>
    <n v="0"/>
    <n v="2"/>
    <n v="100"/>
    <n v="2"/>
  </r>
  <r>
    <s v="sepi33556535"/>
    <s v="mikaelervasti"/>
    <m/>
    <m/>
    <m/>
    <m/>
    <m/>
    <m/>
    <m/>
    <m/>
    <s v="Yes"/>
    <n v="150"/>
    <m/>
    <m/>
    <x v="2"/>
    <d v="2020-04-29T13:03:07.000"/>
    <s v="@VilleTavio @MikaelErvasti Ville hyvä. Ymmärrät lienet asian, että tukahduttamisesta ei ole mitään hyötyä pandemiatilanteessa. Ei Suomi voi olla eristetty valtio rokotteeseen asti."/>
    <m/>
    <m/>
    <x v="1"/>
    <m/>
    <s v="http://abs.twimg.com/sticky/default_profile_images/default_profile_normal.png"/>
    <x v="90"/>
    <d v="2020-04-29T00:00:00.000"/>
    <s v="13:03:07"/>
    <s v="https://twitter.com/sepi33556535/status/1255482747847671810"/>
    <m/>
    <m/>
    <s v="1255482747847671810"/>
    <s v="1255471525286871041"/>
    <b v="0"/>
    <n v="8"/>
    <s v="2163458821"/>
    <b v="0"/>
    <s v="fi"/>
    <m/>
    <s v=""/>
    <b v="0"/>
    <n v="0"/>
    <s v=""/>
    <s v="Twitter for Android"/>
    <b v="0"/>
    <s v="1255471525286871041"/>
    <s v="Reply-To"/>
    <n v="0"/>
    <n v="0"/>
    <m/>
    <m/>
    <m/>
    <m/>
    <m/>
    <m/>
    <m/>
    <m/>
    <n v="1"/>
    <s v="9"/>
    <s v="9"/>
    <m/>
    <m/>
    <m/>
    <m/>
    <m/>
    <m/>
    <m/>
    <m/>
    <m/>
  </r>
  <r>
    <s v="villetavio"/>
    <s v="villetavio"/>
    <m/>
    <m/>
    <m/>
    <m/>
    <m/>
    <m/>
    <m/>
    <m/>
    <s v="No"/>
    <n v="151"/>
    <m/>
    <m/>
    <x v="0"/>
    <d v="2020-04-29T12:18:31.000"/>
    <s v="Marinin hallitus epäonnistui koronastrategiassa. Lockdown olisi tullut tehdä PS:n 13.3 esittämällä tavalla kun tartuntoja oli alle 200. Tukahduttamisen sijaan valittu hidastaminen merkitsee viruksen laajaa kiertoa vuosia. Sama kuin Ruotsi, paitsi talous.  https://t.co/WFFRV3ay1e"/>
    <s v="https://www.iltalehti.fi/koronavirus/a/cf9eacdb-01b9-43d3-8384-87dff42a05e4"/>
    <s v="iltalehti.fi"/>
    <x v="1"/>
    <m/>
    <s v="http://pbs.twimg.com/profile_images/543500170810253312/iz-vC5D2_normal.jpeg"/>
    <x v="91"/>
    <d v="2020-04-29T00:00:00.000"/>
    <s v="12:18:31"/>
    <s v="https://twitter.com/villetavio/status/1255471525286871041"/>
    <m/>
    <m/>
    <s v="1255471525286871041"/>
    <m/>
    <b v="0"/>
    <n v="280"/>
    <s v=""/>
    <b v="0"/>
    <s v="fi"/>
    <m/>
    <s v=""/>
    <b v="0"/>
    <n v="26"/>
    <s v=""/>
    <s v="Twitter for iPhone"/>
    <b v="0"/>
    <s v="1255471525286871041"/>
    <s v="Reply-To"/>
    <n v="0"/>
    <n v="0"/>
    <m/>
    <m/>
    <m/>
    <m/>
    <m/>
    <m/>
    <m/>
    <m/>
    <n v="1"/>
    <s v="9"/>
    <s v="9"/>
    <n v="0"/>
    <n v="0"/>
    <n v="0"/>
    <n v="0"/>
    <n v="0"/>
    <n v="0"/>
    <n v="33"/>
    <n v="100"/>
    <n v="33"/>
  </r>
  <r>
    <s v="aluukkainen"/>
    <s v="aluukkainen"/>
    <m/>
    <m/>
    <m/>
    <m/>
    <m/>
    <m/>
    <m/>
    <m/>
    <s v="No"/>
    <n v="153"/>
    <m/>
    <m/>
    <x v="0"/>
    <d v="2020-05-03T19:24:59.000"/>
    <s v="Miksei tällaista korona-EXIT-strategiaa käsitellä missään? Siksikö että THL on täysin ammattitaidoton demarijärjestö eikä pysty tuottamaan mitään fiksua? Kuten ei tietenkään myöskään heppatyttöhallitus suojatyöpaikka-STM:stä puhumattakaan._x000a__x000a_Strategia jatkotwiitteinä._x000a__x000a_1/x"/>
    <m/>
    <m/>
    <x v="1"/>
    <m/>
    <s v="http://pbs.twimg.com/profile_images/874510291652022272/GigVOMi1_normal.jpg"/>
    <x v="92"/>
    <d v="2020-05-03T00:00:00.000"/>
    <s v="19:24:59"/>
    <s v="https://twitter.com/aluukkainen/status/1257028397294911489"/>
    <m/>
    <m/>
    <s v="1257028397294911489"/>
    <m/>
    <b v="0"/>
    <n v="10"/>
    <s v=""/>
    <b v="0"/>
    <s v="fi"/>
    <m/>
    <s v=""/>
    <b v="0"/>
    <n v="0"/>
    <s v=""/>
    <s v="Twitter Web App"/>
    <b v="0"/>
    <s v="1257028397294911489"/>
    <s v="Reply-To"/>
    <n v="0"/>
    <n v="0"/>
    <m/>
    <m/>
    <m/>
    <m/>
    <m/>
    <m/>
    <m/>
    <m/>
    <n v="5"/>
    <s v="14"/>
    <s v="14"/>
    <n v="0"/>
    <n v="0"/>
    <n v="0"/>
    <n v="0"/>
    <n v="0"/>
    <n v="0"/>
    <n v="32"/>
    <n v="100"/>
    <n v="32"/>
  </r>
  <r>
    <s v="aluukkainen"/>
    <s v="aluukkainen"/>
    <m/>
    <m/>
    <m/>
    <m/>
    <m/>
    <m/>
    <m/>
    <m/>
    <s v="No"/>
    <n v="154"/>
    <m/>
    <m/>
    <x v="0"/>
    <d v="2020-05-03T19:26:57.000"/>
    <s v="1. Suomi jaetaan mahdollisimman suuriin alueisiin, joissa ei ole havaittu uusia tartuntoja._x000a__x000a_2. Tartuntavapaille alueille saa matkustaa vain toisilta tartuntavapailta alueilta._x000a__x000a_2/x"/>
    <m/>
    <m/>
    <x v="1"/>
    <m/>
    <s v="http://pbs.twimg.com/profile_images/874510291652022272/GigVOMi1_normal.jpg"/>
    <x v="93"/>
    <d v="2020-05-03T00:00:00.000"/>
    <s v="19:26:57"/>
    <s v="https://twitter.com/aluukkainen/status/1257028896047890436"/>
    <m/>
    <m/>
    <s v="1257028896047890436"/>
    <s v="1257028397294911489"/>
    <b v="0"/>
    <n v="2"/>
    <s v="871954115605213184"/>
    <b v="0"/>
    <s v="fi"/>
    <m/>
    <s v=""/>
    <b v="0"/>
    <n v="0"/>
    <s v=""/>
    <s v="Twitter Web App"/>
    <b v="0"/>
    <s v="1257028397294911489"/>
    <s v="Reply-To"/>
    <n v="0"/>
    <n v="0"/>
    <m/>
    <m/>
    <m/>
    <m/>
    <m/>
    <m/>
    <m/>
    <m/>
    <n v="5"/>
    <s v="14"/>
    <s v="14"/>
    <n v="0"/>
    <n v="0"/>
    <n v="1"/>
    <n v="4.3478260869565215"/>
    <n v="0"/>
    <n v="0"/>
    <n v="22"/>
    <n v="95.65217391304348"/>
    <n v="23"/>
  </r>
  <r>
    <s v="aluukkainen"/>
    <s v="aluukkainen"/>
    <m/>
    <m/>
    <m/>
    <m/>
    <m/>
    <m/>
    <m/>
    <m/>
    <s v="No"/>
    <n v="155"/>
    <m/>
    <m/>
    <x v="0"/>
    <d v="2020-05-03T19:28:30.000"/>
    <s v="3. Tartuntavapailla alueille jokainen koronapotilas pidetään karanteenissa kunnes on varmasti parantunut_x000a__x000a_4. Muilla Suomen alueilla tutkitaan tarkasti, keitä ovat uudet koronan saaneet ja minkälaista elämää he ovat viettäneet._x000a__x000a_3/x"/>
    <m/>
    <m/>
    <x v="1"/>
    <m/>
    <s v="http://pbs.twimg.com/profile_images/874510291652022272/GigVOMi1_normal.jpg"/>
    <x v="94"/>
    <d v="2020-05-03T00:00:00.000"/>
    <s v="19:28:30"/>
    <s v="https://twitter.com/aluukkainen/status/1257029285229006853"/>
    <m/>
    <m/>
    <s v="1257029285229006853"/>
    <s v="1257028896047890436"/>
    <b v="0"/>
    <n v="1"/>
    <s v="871954115605213184"/>
    <b v="0"/>
    <s v="fi"/>
    <m/>
    <s v=""/>
    <b v="0"/>
    <n v="0"/>
    <s v=""/>
    <s v="Twitter Web App"/>
    <b v="0"/>
    <s v="1257028896047890436"/>
    <s v="Reply-To"/>
    <n v="0"/>
    <n v="0"/>
    <m/>
    <m/>
    <m/>
    <m/>
    <m/>
    <m/>
    <m/>
    <m/>
    <n v="5"/>
    <s v="14"/>
    <s v="14"/>
    <n v="0"/>
    <n v="0"/>
    <n v="0"/>
    <n v="0"/>
    <n v="0"/>
    <n v="0"/>
    <n v="30"/>
    <n v="100"/>
    <n v="30"/>
  </r>
  <r>
    <s v="aluukkainen"/>
    <s v="aluukkainen"/>
    <m/>
    <m/>
    <m/>
    <m/>
    <m/>
    <m/>
    <m/>
    <m/>
    <s v="No"/>
    <n v="156"/>
    <m/>
    <m/>
    <x v="0"/>
    <d v="2020-05-03T19:30:56.000"/>
    <s v="5. Kun kohdan 4) tiedot on saatu, tehdään tarkka suunnitelma uusista rajoituksista ja ohjeista, joilla vastaavat tartunnat estetään jatkossa. Erityisesti kotikaranteenin käyttöä lisätään. Vastaanottokeskusten asukkaat laitetaan karanteeniin asevoimin._x000a__x000a_4/x"/>
    <m/>
    <m/>
    <x v="1"/>
    <m/>
    <s v="http://pbs.twimg.com/profile_images/874510291652022272/GigVOMi1_normal.jpg"/>
    <x v="95"/>
    <d v="2020-05-03T00:00:00.000"/>
    <s v="19:30:56"/>
    <s v="https://twitter.com/aluukkainen/status/1257029894824960004"/>
    <m/>
    <m/>
    <s v="1257029894824960004"/>
    <s v="1257029285229006853"/>
    <b v="0"/>
    <n v="1"/>
    <s v="871954115605213184"/>
    <b v="0"/>
    <s v="fi"/>
    <m/>
    <s v=""/>
    <b v="0"/>
    <n v="0"/>
    <s v=""/>
    <s v="Twitter Web App"/>
    <b v="0"/>
    <s v="1257029285229006853"/>
    <s v="Reply-To"/>
    <n v="0"/>
    <n v="0"/>
    <m/>
    <m/>
    <m/>
    <m/>
    <m/>
    <m/>
    <m/>
    <m/>
    <n v="5"/>
    <s v="14"/>
    <s v="14"/>
    <n v="0"/>
    <n v="0"/>
    <n v="0"/>
    <n v="0"/>
    <n v="0"/>
    <n v="0"/>
    <n v="30"/>
    <n v="100"/>
    <n v="30"/>
  </r>
  <r>
    <s v="aluukkainen"/>
    <s v="aluukkainen"/>
    <m/>
    <m/>
    <m/>
    <m/>
    <m/>
    <m/>
    <m/>
    <m/>
    <s v="No"/>
    <n v="157"/>
    <m/>
    <m/>
    <x v="0"/>
    <d v="2020-05-03T19:32:01.000"/>
    <s v="6. Suomeen ei saa matkustaa muista maista kuin koronavapaista maista._x000a__x000a_Jotain tällaista. En mene yksityiskohtiin kuten välttämättömien kuljetusten järjestämiseen._x000a__x000a_Miksei tästä asiasta edes keskustella missään?_x000a__x000a_5/x"/>
    <m/>
    <m/>
    <x v="1"/>
    <m/>
    <s v="http://pbs.twimg.com/profile_images/874510291652022272/GigVOMi1_normal.jpg"/>
    <x v="96"/>
    <d v="2020-05-03T00:00:00.000"/>
    <s v="19:32:01"/>
    <s v="https://twitter.com/aluukkainen/status/1257030171070271490"/>
    <m/>
    <m/>
    <s v="1257030171070271490"/>
    <s v="1257029894824960004"/>
    <b v="0"/>
    <n v="1"/>
    <s v="871954115605213184"/>
    <b v="0"/>
    <s v="fi"/>
    <m/>
    <s v=""/>
    <b v="0"/>
    <n v="0"/>
    <s v=""/>
    <s v="Twitter Web App"/>
    <b v="0"/>
    <s v="1257029894824960004"/>
    <s v="Reply-To"/>
    <n v="0"/>
    <n v="0"/>
    <m/>
    <m/>
    <m/>
    <m/>
    <m/>
    <m/>
    <m/>
    <m/>
    <n v="5"/>
    <s v="14"/>
    <s v="14"/>
    <n v="0"/>
    <n v="0"/>
    <n v="0"/>
    <n v="0"/>
    <n v="0"/>
    <n v="0"/>
    <n v="27"/>
    <n v="100"/>
    <n v="27"/>
  </r>
  <r>
    <s v="hannelevestola"/>
    <s v="hannelevestola"/>
    <m/>
    <m/>
    <m/>
    <m/>
    <m/>
    <m/>
    <m/>
    <m/>
    <s v="No"/>
    <n v="158"/>
    <m/>
    <m/>
    <x v="0"/>
    <d v="2020-04-27T17:02:22.000"/>
    <s v="Sanaton. Järkevänä pitämäni ihminen kommentoi Trumpista näin: _x000a_&quot;Trump on koko valtakautensa ajan taistellut orjuutta ja pedofiliaa vastaan. Tähän sisältyvät mm. eliittien ja valtaapitävien pedofiilikerhot. Näissä kerhoissa ovat vilahtaneet myös Clintonin ja Obaman nimet.&quot; 1/"/>
    <m/>
    <m/>
    <x v="1"/>
    <m/>
    <s v="http://pbs.twimg.com/profile_images/1175400471122599936/MPDPWpj__normal.jpg"/>
    <x v="97"/>
    <d v="2020-04-27T00:00:00.000"/>
    <s v="17:02:22"/>
    <s v="https://twitter.com/hannelevestola/status/1254818180226256898"/>
    <m/>
    <m/>
    <s v="1254818180226256898"/>
    <m/>
    <b v="0"/>
    <n v="166"/>
    <s v=""/>
    <b v="0"/>
    <s v="fi"/>
    <m/>
    <s v=""/>
    <b v="0"/>
    <n v="2"/>
    <s v=""/>
    <s v="Twitter Web App"/>
    <b v="0"/>
    <s v="1254818180226256898"/>
    <s v="Reply-To"/>
    <n v="0"/>
    <n v="0"/>
    <m/>
    <m/>
    <m/>
    <m/>
    <m/>
    <m/>
    <m/>
    <m/>
    <n v="1"/>
    <s v="17"/>
    <s v="17"/>
    <n v="1"/>
    <n v="2.9411764705882355"/>
    <n v="0"/>
    <n v="0"/>
    <n v="0"/>
    <n v="0"/>
    <n v="33"/>
    <n v="97.05882352941177"/>
    <n v="34"/>
  </r>
  <r>
    <s v="veitera"/>
    <s v="hannelevestola"/>
    <m/>
    <m/>
    <m/>
    <m/>
    <m/>
    <m/>
    <m/>
    <m/>
    <s v="Yes"/>
    <n v="159"/>
    <m/>
    <m/>
    <x v="1"/>
    <d v="2020-04-28T11:04:21.000"/>
    <s v="@HanneleVestola Moni on livennyt QAnon-koloon &quot;terveys&quot;-&quot;asiantuntijoiden&quot; kautta. Muun muassa Samuli Perälä ja Tuomas Kytömäki / Valomedia levittävät näitä. https://t.co/pHgYV3jFw7"/>
    <s v="https://www.karjalainen.fi/uutiset/uutis-alueet/kotimaa/item/244522"/>
    <s v="karjalainen.fi"/>
    <x v="1"/>
    <m/>
    <s v="http://pbs.twimg.com/profile_images/758767757613760512/T29sNN_C_normal.jpg"/>
    <x v="98"/>
    <d v="2020-04-28T00:00:00.000"/>
    <s v="11:04:21"/>
    <s v="https://twitter.com/veitera/status/1255090471812169728"/>
    <m/>
    <m/>
    <s v="1255090471812169728"/>
    <s v="1254818180226256898"/>
    <b v="0"/>
    <n v="30"/>
    <s v="1671319340"/>
    <b v="0"/>
    <s v="fi"/>
    <m/>
    <s v=""/>
    <b v="0"/>
    <n v="2"/>
    <s v=""/>
    <s v="Twitter Web App"/>
    <b v="0"/>
    <s v="1254818180226256898"/>
    <s v="Reply-To"/>
    <n v="0"/>
    <n v="0"/>
    <m/>
    <m/>
    <m/>
    <m/>
    <m/>
    <m/>
    <m/>
    <m/>
    <n v="1"/>
    <s v="17"/>
    <s v="17"/>
    <n v="0"/>
    <n v="0"/>
    <n v="0"/>
    <n v="0"/>
    <n v="0"/>
    <n v="0"/>
    <n v="19"/>
    <n v="100"/>
    <n v="19"/>
  </r>
  <r>
    <s v="dimmu141"/>
    <s v="dimmu141"/>
    <m/>
    <m/>
    <m/>
    <m/>
    <m/>
    <m/>
    <m/>
    <m/>
    <s v="No"/>
    <n v="160"/>
    <m/>
    <m/>
    <x v="0"/>
    <d v="2020-05-03T05:35:38.000"/>
    <s v="Tämä otsikko on aivan surkea. https://t.co/SezhxpFnlY"/>
    <m/>
    <m/>
    <x v="1"/>
    <s v="https://pbs.twimg.com/media/EXEe1qsWsAIx3hT.jpg"/>
    <s v="https://pbs.twimg.com/media/EXEe1qsWsAIx3hT.jpg"/>
    <x v="99"/>
    <d v="2020-05-03T00:00:00.000"/>
    <s v="05:35:38"/>
    <s v="https://twitter.com/dimmu141/status/1256819685439549440"/>
    <m/>
    <m/>
    <s v="1256819685439549440"/>
    <m/>
    <b v="0"/>
    <n v="359"/>
    <s v=""/>
    <b v="0"/>
    <s v="fi"/>
    <m/>
    <s v=""/>
    <b v="0"/>
    <n v="1"/>
    <s v=""/>
    <s v="Twitter for Android"/>
    <b v="0"/>
    <s v="1256819685439549440"/>
    <s v="Reply-To"/>
    <n v="0"/>
    <n v="0"/>
    <m/>
    <m/>
    <m/>
    <m/>
    <m/>
    <m/>
    <m/>
    <m/>
    <n v="1"/>
    <s v="1"/>
    <s v="1"/>
    <n v="0"/>
    <n v="0"/>
    <n v="0"/>
    <n v="0"/>
    <n v="0"/>
    <n v="0"/>
    <n v="5"/>
    <n v="100"/>
    <n v="5"/>
  </r>
  <r>
    <s v="lindapelkonen"/>
    <s v="ylepuhe"/>
    <m/>
    <m/>
    <m/>
    <m/>
    <m/>
    <m/>
    <m/>
    <m/>
    <s v="No"/>
    <n v="161"/>
    <m/>
    <m/>
    <x v="2"/>
    <d v="2020-04-29T10:39:06.000"/>
    <s v="#Politiikkaradio'ssa liikenne- ja viestintäministeri @TimoHarakka. _x000a__x000a_Aiheena #korona #väylämaksu't ja #journalismi'n tuet. _x000a__x000a_Minkälaisen kriisin korona aiheuttaa journalismille? _x000a__x000a_Mikä oli Uudenmaan eristyksen merkitys? Voidaanko alueita eristää uudelleen?_x000a__x000a_@ylepuhe #ylepuhe https://t.co/QAZtqHYaar"/>
    <m/>
    <m/>
    <x v="17"/>
    <s v="https://pbs.twimg.com/media/EWw976yXQAIRH42.jpg"/>
    <s v="https://pbs.twimg.com/media/EWw976yXQAIRH42.jpg"/>
    <x v="100"/>
    <d v="2020-04-29T00:00:00.000"/>
    <s v="10:39:06"/>
    <s v="https://twitter.com/lindapelkonen/status/1255446504552177666"/>
    <m/>
    <m/>
    <s v="1255446504552177666"/>
    <m/>
    <b v="0"/>
    <n v="6"/>
    <s v=""/>
    <b v="0"/>
    <s v="fi"/>
    <m/>
    <s v=""/>
    <b v="0"/>
    <n v="3"/>
    <s v=""/>
    <s v="Twitter for Android"/>
    <b v="0"/>
    <s v="1255446504552177666"/>
    <s v="Reply-To"/>
    <n v="0"/>
    <n v="0"/>
    <m/>
    <m/>
    <m/>
    <m/>
    <m/>
    <m/>
    <m/>
    <m/>
    <n v="1"/>
    <s v="4"/>
    <s v="4"/>
    <n v="0"/>
    <n v="0"/>
    <n v="0"/>
    <n v="0"/>
    <n v="0"/>
    <n v="0"/>
    <n v="27"/>
    <n v="100"/>
    <n v="27"/>
  </r>
  <r>
    <s v="nina58045395"/>
    <s v="nina58045395"/>
    <m/>
    <m/>
    <m/>
    <m/>
    <m/>
    <m/>
    <m/>
    <m/>
    <s v="No"/>
    <n v="163"/>
    <m/>
    <m/>
    <x v="0"/>
    <d v="2020-04-26T05:02:42.000"/>
    <s v="Valheenpaljastaja: Miksi salaliittoteoreetikot liittävät yhteen 5G-verkon ja koronaviruksen? Epävarmuus ja huoli saavat ihmiset uskomaan mitä villeimpiin teorioihin https://t.co/46yZjIT2ac"/>
    <s v="https://yle.fi/aihe/artikkeli/2020/04/26/valheenpaljastaja-miksi-salaliittoteoreetikot-liittavat-yhteen-5g-verkon-ja?utm_source=social-media-share&amp;utm_medium=social&amp;utm_campaign=ylefiapp"/>
    <s v="yle.fi"/>
    <x v="1"/>
    <m/>
    <s v="http://pbs.twimg.com/profile_images/1257198718257897476/bRN-X_ma_normal.jpg"/>
    <x v="101"/>
    <d v="2020-04-26T00:00:00.000"/>
    <s v="05:02:42"/>
    <s v="https://twitter.com/nina58045395/status/1254274683106725895"/>
    <m/>
    <m/>
    <s v="1254274683106725895"/>
    <m/>
    <b v="0"/>
    <n v="2"/>
    <s v=""/>
    <b v="0"/>
    <s v="fi"/>
    <m/>
    <s v=""/>
    <b v="0"/>
    <n v="0"/>
    <s v=""/>
    <s v="Twitter for iPad"/>
    <b v="0"/>
    <s v="1254274683106725895"/>
    <s v="Reply-To"/>
    <n v="0"/>
    <n v="0"/>
    <m/>
    <m/>
    <m/>
    <m/>
    <m/>
    <m/>
    <m/>
    <m/>
    <n v="1"/>
    <s v="20"/>
    <s v="20"/>
    <n v="0"/>
    <n v="0"/>
    <n v="0"/>
    <n v="0"/>
    <n v="0"/>
    <n v="0"/>
    <n v="18"/>
    <n v="100"/>
    <n v="18"/>
  </r>
  <r>
    <s v="kutrinet"/>
    <s v="kutrinet"/>
    <m/>
    <m/>
    <m/>
    <m/>
    <m/>
    <m/>
    <m/>
    <m/>
    <s v="No"/>
    <n v="164"/>
    <m/>
    <m/>
    <x v="0"/>
    <d v="2020-04-27T20:17:09.000"/>
    <s v="Tämä ruotsalainen epidemiologi esitteli ennusteita Suomen tilanteesta. Mitäs jos eka opettelisi ennustamaan edes viikon eteenpäin omassa maassaan. 😈💩😂 Tämä jäbä kollegoineen yrittää siis Trump-tyyliin selittää omia valintojaan parhain päin https://t.co/9kaPIMuqZC https://t.co/yuCNihU2rb"/>
    <s v="https://twitter.com/HeikkiRay/status/1254851014248878082"/>
    <s v="twitter.com"/>
    <x v="1"/>
    <s v="https://pbs.twimg.com/media/EWou_CCXkAAItHT.jpg"/>
    <s v="https://pbs.twimg.com/media/EWou_CCXkAAItHT.jpg"/>
    <x v="102"/>
    <d v="2020-04-27T00:00:00.000"/>
    <s v="20:17:09"/>
    <s v="https://twitter.com/kutrinet/status/1254867200940400643"/>
    <m/>
    <m/>
    <s v="1254867200940400643"/>
    <m/>
    <b v="0"/>
    <n v="20"/>
    <s v=""/>
    <b v="1"/>
    <s v="fi"/>
    <m/>
    <s v="1254851014248878082"/>
    <b v="0"/>
    <n v="2"/>
    <s v=""/>
    <s v="Twitter Web App"/>
    <b v="0"/>
    <s v="1254867200940400643"/>
    <s v="Reply-To"/>
    <n v="0"/>
    <n v="0"/>
    <m/>
    <m/>
    <m/>
    <m/>
    <m/>
    <m/>
    <m/>
    <m/>
    <n v="3"/>
    <s v="2"/>
    <s v="2"/>
    <n v="1"/>
    <n v="3.4482758620689653"/>
    <n v="0"/>
    <n v="0"/>
    <n v="0"/>
    <n v="0"/>
    <n v="28"/>
    <n v="96.55172413793103"/>
    <n v="29"/>
  </r>
  <r>
    <s v="kutrinet"/>
    <s v="kutrinet"/>
    <m/>
    <m/>
    <m/>
    <m/>
    <m/>
    <m/>
    <m/>
    <m/>
    <s v="No"/>
    <n v="165"/>
    <m/>
    <m/>
    <x v="0"/>
    <d v="2020-04-27T20:31:59.000"/>
    <s v="Mika Salmista ja Ruotsin valtion epidemiologia Anders Tegnelliä (jonka apulaisepidemiologi tämä Wallenstein on) yhdistää laumasuoja-aatteen lisäksi Johan Giesecke jonka alla Salminen työskenteli ECDC:ssä ja joka palkkasi Tegnellin nykyiseen tehtäväänsä."/>
    <m/>
    <m/>
    <x v="1"/>
    <m/>
    <s v="http://pbs.twimg.com/profile_images/3378868779/b4650de71c1863442496b6a920d596e2_normal.jpeg"/>
    <x v="103"/>
    <d v="2020-04-27T00:00:00.000"/>
    <s v="20:31:59"/>
    <s v="https://twitter.com/kutrinet/status/1254870934420365317"/>
    <m/>
    <m/>
    <s v="1254870934420365317"/>
    <s v="1254867200940400643"/>
    <b v="0"/>
    <n v="10"/>
    <s v="264017290"/>
    <b v="0"/>
    <s v="fi"/>
    <m/>
    <s v=""/>
    <b v="0"/>
    <n v="2"/>
    <s v=""/>
    <s v="Twitter Web App"/>
    <b v="0"/>
    <s v="1254867200940400643"/>
    <s v="Reply-To"/>
    <n v="0"/>
    <n v="0"/>
    <m/>
    <m/>
    <m/>
    <m/>
    <m/>
    <m/>
    <m/>
    <m/>
    <n v="3"/>
    <s v="2"/>
    <s v="2"/>
    <n v="0"/>
    <n v="0"/>
    <n v="0"/>
    <n v="0"/>
    <n v="0"/>
    <n v="0"/>
    <n v="31"/>
    <n v="100"/>
    <n v="31"/>
  </r>
  <r>
    <s v="kutrinet"/>
    <s v="kutrinet"/>
    <m/>
    <m/>
    <m/>
    <m/>
    <m/>
    <m/>
    <m/>
    <m/>
    <s v="No"/>
    <n v="166"/>
    <m/>
    <m/>
    <x v="0"/>
    <d v="2020-04-27T20:32:00.000"/>
    <s v="Olen aina vain vakuuttuneempi siitä että tällä herraporukalla on jokin ideologinen oppi-isä tai sitten vain ”joukkohypnoosi”, minkä vuoksi he eivät pysty näkemään mitään muuta vaihtoehtoa kuin että tauti käy kaikki läpi ja että kuolemat ovat väistämätön hinta."/>
    <m/>
    <m/>
    <x v="1"/>
    <m/>
    <s v="http://pbs.twimg.com/profile_images/3378868779/b4650de71c1863442496b6a920d596e2_normal.jpeg"/>
    <x v="104"/>
    <d v="2020-04-27T00:00:00.000"/>
    <s v="20:32:00"/>
    <s v="https://twitter.com/kutrinet/status/1254870935611609091"/>
    <m/>
    <m/>
    <s v="1254870935611609091"/>
    <s v="1254870934420365317"/>
    <b v="0"/>
    <n v="23"/>
    <s v="264017290"/>
    <b v="0"/>
    <s v="fi"/>
    <m/>
    <s v=""/>
    <b v="0"/>
    <n v="5"/>
    <s v=""/>
    <s v="Twitter Web App"/>
    <b v="0"/>
    <s v="1254870934420365317"/>
    <s v="Reply-To"/>
    <n v="0"/>
    <n v="0"/>
    <m/>
    <m/>
    <m/>
    <m/>
    <m/>
    <m/>
    <m/>
    <m/>
    <n v="3"/>
    <s v="2"/>
    <s v="2"/>
    <n v="0"/>
    <n v="0"/>
    <n v="2"/>
    <n v="5.2631578947368425"/>
    <n v="0"/>
    <n v="0"/>
    <n v="36"/>
    <n v="94.73684210526316"/>
    <n v="38"/>
  </r>
  <r>
    <s v="kutrinet"/>
    <s v="pirijanne"/>
    <m/>
    <m/>
    <m/>
    <m/>
    <m/>
    <m/>
    <m/>
    <m/>
    <s v="Yes"/>
    <n v="167"/>
    <m/>
    <m/>
    <x v="1"/>
    <d v="2020-04-27T20:42:48.000"/>
    <s v="@pirijanne Olen aika vakuuttunut siitä että kyseessä on ihan yleinen koulukuntafakkiutuminen mitä löytyy paljon mm. akateemisista piireistä. 😏"/>
    <m/>
    <m/>
    <x v="1"/>
    <m/>
    <s v="http://pbs.twimg.com/profile_images/3378868779/b4650de71c1863442496b6a920d596e2_normal.jpeg"/>
    <x v="105"/>
    <d v="2020-04-27T00:00:00.000"/>
    <s v="20:42:48"/>
    <s v="https://twitter.com/kutrinet/status/1254873655735193600"/>
    <m/>
    <m/>
    <s v="1254873655735193600"/>
    <s v="1254872858276368391"/>
    <b v="0"/>
    <n v="4"/>
    <s v="993692564"/>
    <b v="0"/>
    <s v="fi"/>
    <m/>
    <s v=""/>
    <b v="0"/>
    <n v="0"/>
    <s v=""/>
    <s v="Twitter Web App"/>
    <b v="0"/>
    <s v="1254872858276368391"/>
    <s v="Reply-To"/>
    <n v="0"/>
    <n v="0"/>
    <m/>
    <m/>
    <m/>
    <m/>
    <m/>
    <m/>
    <m/>
    <m/>
    <n v="1"/>
    <s v="2"/>
    <s v="2"/>
    <n v="0"/>
    <n v="0"/>
    <n v="0"/>
    <n v="0"/>
    <n v="0"/>
    <n v="0"/>
    <n v="17"/>
    <n v="100"/>
    <n v="17"/>
  </r>
  <r>
    <s v="pirijanne"/>
    <s v="kutrinet"/>
    <m/>
    <m/>
    <m/>
    <m/>
    <m/>
    <m/>
    <m/>
    <m/>
    <s v="Yes"/>
    <n v="168"/>
    <m/>
    <m/>
    <x v="1"/>
    <d v="2020-04-27T20:39:38.000"/>
    <s v="@kutrinet Olisko syytä kaivaa vähän enemmän? Josko sieltä löytyi isompikin motivaattori. Raha on yleensä hyvä syy, keksiä mitä päättämämpiä ideoita, kunhan on saamapuolella."/>
    <m/>
    <m/>
    <x v="1"/>
    <m/>
    <s v="http://pbs.twimg.com/profile_images/1151188409400143872/K86ungmo_normal.jpg"/>
    <x v="106"/>
    <d v="2020-04-27T00:00:00.000"/>
    <s v="20:39:38"/>
    <s v="https://twitter.com/pirijanne/status/1254872858276368391"/>
    <m/>
    <m/>
    <s v="1254872858276368391"/>
    <s v="1254870935611609091"/>
    <b v="0"/>
    <n v="6"/>
    <s v="264017290"/>
    <b v="0"/>
    <s v="fi"/>
    <m/>
    <s v=""/>
    <b v="0"/>
    <n v="0"/>
    <s v=""/>
    <s v="Twitter for Android"/>
    <b v="0"/>
    <s v="1254870935611609091"/>
    <s v="Reply-To"/>
    <n v="0"/>
    <n v="0"/>
    <m/>
    <m/>
    <m/>
    <m/>
    <m/>
    <m/>
    <m/>
    <m/>
    <n v="2"/>
    <s v="2"/>
    <s v="2"/>
    <n v="0"/>
    <n v="0"/>
    <n v="0"/>
    <n v="0"/>
    <n v="0"/>
    <n v="0"/>
    <n v="23"/>
    <n v="100"/>
    <n v="23"/>
  </r>
  <r>
    <s v="pirijanne"/>
    <s v="kutrinet"/>
    <m/>
    <m/>
    <m/>
    <m/>
    <m/>
    <m/>
    <m/>
    <m/>
    <s v="Yes"/>
    <n v="169"/>
    <m/>
    <m/>
    <x v="1"/>
    <d v="2020-04-27T20:44:27.000"/>
    <s v="@kutrinet Juu voi olla pelkästään sitäkin. Silti uskon kyllä, että joku rokotebisnes tai muu tässä on taustalla. Odotan vaan sitä hetkeä, kun asia selkenee."/>
    <m/>
    <m/>
    <x v="1"/>
    <m/>
    <s v="http://pbs.twimg.com/profile_images/1151188409400143872/K86ungmo_normal.jpg"/>
    <x v="107"/>
    <d v="2020-04-27T00:00:00.000"/>
    <s v="20:44:27"/>
    <s v="https://twitter.com/pirijanne/status/1254874071088709632"/>
    <m/>
    <m/>
    <s v="1254874071088709632"/>
    <s v="1254873655735193600"/>
    <b v="0"/>
    <n v="2"/>
    <s v="264017290"/>
    <b v="0"/>
    <s v="fi"/>
    <m/>
    <s v=""/>
    <b v="0"/>
    <n v="0"/>
    <s v=""/>
    <s v="Twitter for Android"/>
    <b v="0"/>
    <s v="1254873655735193600"/>
    <s v="Reply-To"/>
    <n v="0"/>
    <n v="0"/>
    <m/>
    <m/>
    <m/>
    <m/>
    <m/>
    <m/>
    <m/>
    <m/>
    <n v="2"/>
    <s v="2"/>
    <s v="2"/>
    <n v="0"/>
    <n v="0"/>
    <n v="0"/>
    <n v="0"/>
    <n v="0"/>
    <n v="0"/>
    <n v="24"/>
    <n v="100"/>
    <n v="24"/>
  </r>
  <r>
    <s v="jennapinaa"/>
    <s v="kutrinet"/>
    <m/>
    <m/>
    <m/>
    <m/>
    <m/>
    <m/>
    <m/>
    <m/>
    <s v="No"/>
    <n v="170"/>
    <m/>
    <m/>
    <x v="2"/>
    <d v="2020-04-27T21:03:46.000"/>
    <s v="@pirijanne @kutrinet Tutkin eräs yö asiaa ja kaikkien näiden tiet vievät jotain kautta GSK:n luo. Jota rahoittaa suuresti Gates, jonka lähipiiriin muutama laumasuojan puskija kuuluu. GSK:ta googlaamalla löytyi aika hurjia juttuja. Jospa olis toimiva pää ja muistaisi paremmin!"/>
    <m/>
    <m/>
    <x v="1"/>
    <m/>
    <s v="http://pbs.twimg.com/profile_images/1082709660149403648/YDSNtv36_normal.jpg"/>
    <x v="108"/>
    <d v="2020-04-27T00:00:00.000"/>
    <s v="21:03:46"/>
    <s v="https://twitter.com/jennapinaa/status/1254878933570457600"/>
    <m/>
    <m/>
    <s v="1254878933570457600"/>
    <s v="1254874071088709632"/>
    <b v="0"/>
    <n v="2"/>
    <s v="993692564"/>
    <b v="0"/>
    <s v="fi"/>
    <m/>
    <s v=""/>
    <b v="0"/>
    <n v="0"/>
    <s v=""/>
    <s v="Twitter Web App"/>
    <b v="0"/>
    <s v="1254874071088709632"/>
    <s v="Reply-To"/>
    <n v="0"/>
    <n v="0"/>
    <m/>
    <m/>
    <m/>
    <m/>
    <m/>
    <m/>
    <m/>
    <m/>
    <n v="2"/>
    <s v="2"/>
    <s v="2"/>
    <m/>
    <m/>
    <m/>
    <m/>
    <m/>
    <m/>
    <m/>
    <m/>
    <m/>
  </r>
  <r>
    <s v="anunou"/>
    <s v="mika_salminen"/>
    <m/>
    <m/>
    <m/>
    <m/>
    <m/>
    <m/>
    <m/>
    <m/>
    <s v="No"/>
    <n v="172"/>
    <m/>
    <m/>
    <x v="2"/>
    <d v="2020-04-28T16:29:31.000"/>
    <s v="⁦@THLorg⁩ ⁦@mika_salminen⁩ vastaa tässä hyvin siihen, miksi epidemian tukahduttamisessa ei ole järkeä. _x000a_Vain teoriassa ihmiset pystytään pitämään erillään ikuisesti.  https://t.co/gSiM5pc2ZQ"/>
    <s v="https://www.hs.fi/kotimaa/art-2000006490157.html"/>
    <s v="hs.fi"/>
    <x v="1"/>
    <m/>
    <s v="http://pbs.twimg.com/profile_images/437193448936833024/l-nCtY3g_normal.jpeg"/>
    <x v="109"/>
    <d v="2020-04-28T00:00:00.000"/>
    <s v="16:29:31"/>
    <s v="https://twitter.com/anunou/status/1255172303010304000"/>
    <m/>
    <m/>
    <s v="1255172303010304000"/>
    <m/>
    <b v="0"/>
    <n v="100"/>
    <s v=""/>
    <b v="0"/>
    <s v="fi"/>
    <m/>
    <s v=""/>
    <b v="0"/>
    <n v="10"/>
    <s v=""/>
    <s v="Twitter for iPhone"/>
    <b v="0"/>
    <s v="1255172303010304000"/>
    <s v="Reply-To"/>
    <n v="0"/>
    <n v="0"/>
    <m/>
    <m/>
    <m/>
    <m/>
    <m/>
    <m/>
    <m/>
    <m/>
    <n v="2"/>
    <s v="2"/>
    <s v="2"/>
    <n v="0"/>
    <n v="0"/>
    <n v="1"/>
    <n v="5.2631578947368425"/>
    <n v="0"/>
    <n v="0"/>
    <n v="18"/>
    <n v="94.73684210526316"/>
    <n v="19"/>
  </r>
  <r>
    <s v="anunou"/>
    <s v="mika_salminen"/>
    <m/>
    <m/>
    <m/>
    <m/>
    <m/>
    <m/>
    <m/>
    <m/>
    <s v="No"/>
    <n v="173"/>
    <m/>
    <m/>
    <x v="2"/>
    <d v="2020-04-28T16:45:04.000"/>
    <s v="@pirijanne @THLorg @mika_salminen Mikä vastauksissa oli sinusta järjetöntä? Minusta hän sanoi vaikeita asioita (vihdoinkin) suoraan."/>
    <m/>
    <m/>
    <x v="1"/>
    <m/>
    <s v="http://pbs.twimg.com/profile_images/437193448936833024/l-nCtY3g_normal.jpeg"/>
    <x v="110"/>
    <d v="2020-04-28T00:00:00.000"/>
    <s v="16:45:04"/>
    <s v="https://twitter.com/anunou/status/1255176214882463744"/>
    <m/>
    <m/>
    <s v="1255176214882463744"/>
    <s v="1255173799730913282"/>
    <b v="0"/>
    <n v="11"/>
    <s v="993692564"/>
    <b v="0"/>
    <s v="fi"/>
    <m/>
    <s v=""/>
    <b v="0"/>
    <n v="0"/>
    <s v=""/>
    <s v="Twitter for iPhone"/>
    <b v="0"/>
    <s v="1255173799730913282"/>
    <s v="Reply-To"/>
    <n v="0"/>
    <n v="0"/>
    <m/>
    <m/>
    <m/>
    <m/>
    <m/>
    <m/>
    <m/>
    <m/>
    <n v="2"/>
    <s v="2"/>
    <s v="2"/>
    <n v="0"/>
    <n v="0"/>
    <n v="0"/>
    <n v="0"/>
    <n v="0"/>
    <n v="0"/>
    <n v="15"/>
    <n v="100"/>
    <n v="15"/>
  </r>
  <r>
    <s v="optiainen"/>
    <s v="mika_salminen"/>
    <m/>
    <m/>
    <m/>
    <m/>
    <m/>
    <m/>
    <m/>
    <m/>
    <s v="No"/>
    <n v="174"/>
    <m/>
    <m/>
    <x v="2"/>
    <d v="2020-04-28T17:35:14.000"/>
    <s v="@pirijanne @anunou @THLorg @mika_salminen Kansalaisia pitää suojella muultakin kuin koronalta. Yhden taudin ehdoilla elämisestä kärsivät eniten juuri ne heikoimmat."/>
    <m/>
    <m/>
    <x v="1"/>
    <m/>
    <s v="http://pbs.twimg.com/profile_images/1232924182469599233/LAoNSqzP_normal.jpg"/>
    <x v="111"/>
    <d v="2020-04-28T00:00:00.000"/>
    <s v="17:35:14"/>
    <s v="https://twitter.com/optiainen/status/1255188841675309056"/>
    <m/>
    <m/>
    <s v="1255188841675309056"/>
    <s v="1255177233775431683"/>
    <b v="0"/>
    <n v="5"/>
    <s v="993692564"/>
    <b v="0"/>
    <s v="fi"/>
    <m/>
    <s v=""/>
    <b v="0"/>
    <n v="0"/>
    <s v=""/>
    <s v="Twitter for iPhone"/>
    <b v="0"/>
    <s v="1255177233775431683"/>
    <s v="Reply-To"/>
    <n v="0"/>
    <n v="0"/>
    <s v="24,78281,60,021032 _x000a_25,2544364,60,021032 _x000a_25,2544364,60,2979104 _x000a_24,78281,60,2979104"/>
    <s v="Suomi"/>
    <s v="FI"/>
    <s v="Helsinki, Suomi"/>
    <s v="5ef832bb704339b0"/>
    <s v="Helsinki"/>
    <s v="city"/>
    <s v="https://api.twitter.com/1.1/geo/id/5ef832bb704339b0.json"/>
    <n v="2"/>
    <s v="2"/>
    <s v="2"/>
    <n v="0"/>
    <n v="0"/>
    <n v="0"/>
    <n v="0"/>
    <n v="0"/>
    <n v="0"/>
    <n v="19"/>
    <n v="100"/>
    <n v="19"/>
  </r>
  <r>
    <s v="optiainen"/>
    <s v="mika_salminen"/>
    <m/>
    <m/>
    <m/>
    <m/>
    <m/>
    <m/>
    <m/>
    <m/>
    <s v="No"/>
    <n v="175"/>
    <m/>
    <m/>
    <x v="2"/>
    <d v="2020-04-28T18:02:39.000"/>
    <s v="@pirijanne @anunou @THLorg @mika_salminen Siitä vain ei päästä ilman laumasuojaa. Virus on läsnä totalitarismissakin."/>
    <m/>
    <m/>
    <x v="1"/>
    <m/>
    <s v="http://pbs.twimg.com/profile_images/1232924182469599233/LAoNSqzP_normal.jpg"/>
    <x v="112"/>
    <d v="2020-04-28T00:00:00.000"/>
    <s v="18:02:39"/>
    <s v="https://twitter.com/optiainen/status/1255195738050564096"/>
    <m/>
    <m/>
    <s v="1255195738050564096"/>
    <s v="1255191806830141443"/>
    <b v="0"/>
    <n v="0"/>
    <s v="993692564"/>
    <b v="0"/>
    <s v="fi"/>
    <m/>
    <s v=""/>
    <b v="0"/>
    <n v="0"/>
    <s v=""/>
    <s v="Twitter for iPhone"/>
    <b v="0"/>
    <s v="1255191806830141443"/>
    <s v="Reply-To"/>
    <n v="0"/>
    <n v="0"/>
    <m/>
    <m/>
    <m/>
    <m/>
    <m/>
    <m/>
    <m/>
    <m/>
    <n v="2"/>
    <s v="2"/>
    <s v="2"/>
    <n v="0"/>
    <n v="0"/>
    <n v="2"/>
    <n v="14.285714285714286"/>
    <n v="0"/>
    <n v="0"/>
    <n v="12"/>
    <n v="85.71428571428571"/>
    <n v="14"/>
  </r>
  <r>
    <s v="pirijanne"/>
    <s v="mika_salminen"/>
    <m/>
    <m/>
    <m/>
    <m/>
    <m/>
    <m/>
    <m/>
    <m/>
    <s v="No"/>
    <n v="176"/>
    <m/>
    <m/>
    <x v="2"/>
    <d v="2020-04-28T16:35:28.000"/>
    <s v="@anunou @THLorg @mika_salminen Minusta hän osoittaa, että Salmisella itsellään ei ole juuri järkeä, ihmishengistä hän välittää vielä vähemmän. Suurin osa Länsimaiden päättäjistä ja siis myös asiantuntijoista on lisäksi täysin toista mieltä. Hyvähän se on, että on erilaisia mielipiteitä, ei siinä mitään."/>
    <m/>
    <m/>
    <x v="1"/>
    <m/>
    <s v="http://pbs.twimg.com/profile_images/1151188409400143872/K86ungmo_normal.jpg"/>
    <x v="113"/>
    <d v="2020-04-28T00:00:00.000"/>
    <s v="16:35:28"/>
    <s v="https://twitter.com/pirijanne/status/1255173799730913282"/>
    <m/>
    <m/>
    <s v="1255173799730913282"/>
    <s v="1255172303010304000"/>
    <b v="0"/>
    <n v="20"/>
    <s v="65590794"/>
    <b v="0"/>
    <s v="fi"/>
    <m/>
    <s v=""/>
    <b v="0"/>
    <n v="3"/>
    <s v=""/>
    <s v="Twitter for Android"/>
    <b v="0"/>
    <s v="1255172303010304000"/>
    <s v="Reply-To"/>
    <n v="0"/>
    <n v="0"/>
    <m/>
    <m/>
    <m/>
    <m/>
    <m/>
    <m/>
    <m/>
    <m/>
    <n v="6"/>
    <s v="2"/>
    <s v="2"/>
    <n v="0"/>
    <n v="0"/>
    <n v="0"/>
    <n v="0"/>
    <n v="0"/>
    <n v="0"/>
    <n v="41"/>
    <n v="100"/>
    <n v="41"/>
  </r>
  <r>
    <s v="pirijanne"/>
    <s v="mika_salminen"/>
    <m/>
    <m/>
    <m/>
    <m/>
    <m/>
    <m/>
    <m/>
    <m/>
    <s v="No"/>
    <n v="177"/>
    <m/>
    <m/>
    <x v="2"/>
    <d v="2020-04-28T16:49:07.000"/>
    <s v="@anunou @THLorg @mika_salminen Hän puhuu suhteellisen suoraan jatkuvasti. Ihmisten tarkoituksellinen tapattaminen viruksella on minusta järjetöntä. Mikähän lie kansallisvaltion tehtävä, jos ei suojella kansalaisiaa ja nimenomaan heikompiaan. Luulin, että ihmiskunta olisi kehittynyt luonnon valinnasta eteenpäin"/>
    <m/>
    <m/>
    <x v="1"/>
    <m/>
    <s v="http://pbs.twimg.com/profile_images/1151188409400143872/K86ungmo_normal.jpg"/>
    <x v="114"/>
    <d v="2020-04-28T00:00:00.000"/>
    <s v="16:49:07"/>
    <s v="https://twitter.com/pirijanne/status/1255177233775431683"/>
    <m/>
    <m/>
    <s v="1255177233775431683"/>
    <s v="1255176214882463744"/>
    <b v="0"/>
    <n v="5"/>
    <s v="65590794"/>
    <b v="0"/>
    <s v="fi"/>
    <m/>
    <s v=""/>
    <b v="0"/>
    <n v="1"/>
    <s v=""/>
    <s v="Twitter for Android"/>
    <b v="0"/>
    <s v="1255176214882463744"/>
    <s v="Reply-To"/>
    <n v="0"/>
    <n v="0"/>
    <m/>
    <m/>
    <m/>
    <m/>
    <m/>
    <m/>
    <m/>
    <m/>
    <n v="6"/>
    <s v="2"/>
    <s v="2"/>
    <n v="0"/>
    <n v="0"/>
    <n v="1"/>
    <n v="2.9411764705882355"/>
    <n v="0"/>
    <n v="0"/>
    <n v="33"/>
    <n v="97.05882352941177"/>
    <n v="34"/>
  </r>
  <r>
    <s v="pirijanne"/>
    <s v="mika_salminen"/>
    <m/>
    <m/>
    <m/>
    <m/>
    <m/>
    <m/>
    <m/>
    <m/>
    <s v="No"/>
    <n v="178"/>
    <m/>
    <m/>
    <x v="2"/>
    <d v="2020-04-28T17:47:01.000"/>
    <s v="@OPTiainen @anunou @THLorg @mika_salminen Jep niin pitää. Siksi koronasta pitääkin päästä eroon, että voidaan luopua yli 70-vuotiaiden epäinhimilisistä eristämisistä. Lisäksi voitaisiin taas leikata normaaleja leikkauksia, nyt niitä ei tehdä ja mikäli levitämme tautia, loppuu resurssit siihen vähäänkin toimintaan."/>
    <m/>
    <m/>
    <x v="1"/>
    <m/>
    <s v="http://pbs.twimg.com/profile_images/1151188409400143872/K86ungmo_normal.jpg"/>
    <x v="115"/>
    <d v="2020-04-28T00:00:00.000"/>
    <s v="17:47:01"/>
    <s v="https://twitter.com/pirijanne/status/1255191806830141443"/>
    <m/>
    <m/>
    <s v="1255191806830141443"/>
    <s v="1255188841675309056"/>
    <b v="0"/>
    <n v="4"/>
    <s v="1618486706"/>
    <b v="0"/>
    <s v="fi"/>
    <m/>
    <s v=""/>
    <b v="0"/>
    <n v="2"/>
    <s v=""/>
    <s v="Twitter for Android"/>
    <b v="0"/>
    <s v="1255188841675309056"/>
    <s v="Reply-To"/>
    <n v="0"/>
    <n v="0"/>
    <m/>
    <m/>
    <m/>
    <m/>
    <m/>
    <m/>
    <m/>
    <m/>
    <n v="6"/>
    <s v="2"/>
    <s v="2"/>
    <n v="0"/>
    <n v="0"/>
    <n v="0"/>
    <n v="0"/>
    <n v="0"/>
    <n v="0"/>
    <n v="39"/>
    <n v="100"/>
    <n v="39"/>
  </r>
  <r>
    <s v="pirijanne"/>
    <s v="mika_salminen"/>
    <m/>
    <m/>
    <m/>
    <m/>
    <m/>
    <m/>
    <m/>
    <m/>
    <s v="No"/>
    <n v="179"/>
    <m/>
    <m/>
    <x v="2"/>
    <d v="2020-04-28T18:27:33.000"/>
    <s v="@OPTiainen @anunou @THLorg @mika_salminen https://t.co/QeUJrlchG6"/>
    <s v="https://twitter.com/1000histoires/status/1255200768560414720?s=19"/>
    <s v="twitter.com"/>
    <x v="1"/>
    <m/>
    <s v="http://pbs.twimg.com/profile_images/1151188409400143872/K86ungmo_normal.jpg"/>
    <x v="116"/>
    <d v="2020-04-28T00:00:00.000"/>
    <s v="18:27:33"/>
    <s v="https://twitter.com/pirijanne/status/1255202006324719618"/>
    <m/>
    <m/>
    <s v="1255202006324719618"/>
    <s v="1255195738050564096"/>
    <b v="0"/>
    <n v="0"/>
    <s v="1618486706"/>
    <b v="1"/>
    <s v="und"/>
    <m/>
    <s v="1255200768560414720"/>
    <b v="0"/>
    <n v="0"/>
    <s v=""/>
    <s v="Twitter for Android"/>
    <b v="0"/>
    <s v="1255195738050564096"/>
    <s v="Reply-To"/>
    <n v="0"/>
    <n v="0"/>
    <m/>
    <m/>
    <m/>
    <m/>
    <m/>
    <m/>
    <m/>
    <m/>
    <n v="6"/>
    <s v="2"/>
    <s v="2"/>
    <n v="0"/>
    <n v="0"/>
    <n v="0"/>
    <n v="0"/>
    <n v="0"/>
    <n v="0"/>
    <n v="4"/>
    <n v="100"/>
    <n v="4"/>
  </r>
  <r>
    <s v="pirijanne"/>
    <s v="mika_salminen"/>
    <m/>
    <m/>
    <m/>
    <m/>
    <m/>
    <m/>
    <m/>
    <m/>
    <s v="No"/>
    <n v="180"/>
    <m/>
    <m/>
    <x v="2"/>
    <d v="2020-04-28T19:19:47.000"/>
    <s v="@TomimPAAN @OPTiainen @anunou @THLorg @mika_salminen Niin ja me olemme ulkona siitäkin, kun emme tarvitse, kun Salminen sanoo, että ei tarvita..."/>
    <m/>
    <m/>
    <x v="1"/>
    <m/>
    <s v="http://pbs.twimg.com/profile_images/1151188409400143872/K86ungmo_normal.jpg"/>
    <x v="117"/>
    <d v="2020-04-28T00:00:00.000"/>
    <s v="19:19:47"/>
    <s v="https://twitter.com/pirijanne/status/1255215151059537923"/>
    <m/>
    <m/>
    <s v="1255215151059537923"/>
    <s v="1255214917063520256"/>
    <b v="0"/>
    <n v="1"/>
    <s v="1195780605461585922"/>
    <b v="0"/>
    <s v="fi"/>
    <m/>
    <s v=""/>
    <b v="0"/>
    <n v="0"/>
    <s v=""/>
    <s v="Twitter for Android"/>
    <b v="0"/>
    <s v="1255214917063520256"/>
    <s v="Reply-To"/>
    <n v="0"/>
    <n v="0"/>
    <m/>
    <m/>
    <m/>
    <m/>
    <m/>
    <m/>
    <m/>
    <m/>
    <n v="6"/>
    <s v="2"/>
    <s v="2"/>
    <m/>
    <m/>
    <m/>
    <m/>
    <m/>
    <m/>
    <m/>
    <m/>
    <m/>
  </r>
  <r>
    <s v="pirijanne"/>
    <s v="mika_salminen"/>
    <m/>
    <m/>
    <m/>
    <m/>
    <m/>
    <m/>
    <m/>
    <m/>
    <s v="No"/>
    <n v="181"/>
    <m/>
    <m/>
    <x v="2"/>
    <d v="2020-04-28T19:25:45.000"/>
    <s v="@TomimPAAN @OPTiainen @anunou @THLorg @mika_salminen Niin en kyllä ihan usko, että olisimme olleet se nopein ja tehokkain maa rokotteen tekemään. Jos meillä ei olisi joka istanssissa joku tasa-arvo ja sukuoleton osasto meillä olis varaa tehdä julkisesti jotain hyödyllistäkin. Nyt ei ole."/>
    <m/>
    <m/>
    <x v="1"/>
    <m/>
    <s v="http://pbs.twimg.com/profile_images/1151188409400143872/K86ungmo_normal.jpg"/>
    <x v="118"/>
    <d v="2020-04-28T00:00:00.000"/>
    <s v="19:25:45"/>
    <s v="https://twitter.com/pirijanne/status/1255216653002031104"/>
    <m/>
    <m/>
    <s v="1255216653002031104"/>
    <s v="1255215735300915201"/>
    <b v="0"/>
    <n v="0"/>
    <s v="1195780605461585922"/>
    <b v="0"/>
    <s v="fi"/>
    <m/>
    <s v=""/>
    <b v="0"/>
    <n v="0"/>
    <s v=""/>
    <s v="Twitter for Android"/>
    <b v="0"/>
    <s v="1255215735300915201"/>
    <s v="Reply-To"/>
    <n v="0"/>
    <n v="0"/>
    <m/>
    <m/>
    <m/>
    <m/>
    <m/>
    <m/>
    <m/>
    <m/>
    <n v="6"/>
    <s v="2"/>
    <s v="2"/>
    <m/>
    <m/>
    <m/>
    <m/>
    <m/>
    <m/>
    <m/>
    <m/>
    <m/>
  </r>
  <r>
    <s v="tomimpaan"/>
    <s v="mika_salminen"/>
    <m/>
    <m/>
    <m/>
    <m/>
    <m/>
    <m/>
    <m/>
    <m/>
    <s v="No"/>
    <n v="182"/>
    <m/>
    <m/>
    <x v="2"/>
    <d v="2020-04-28T19:18:51.000"/>
    <s v="@pirijanne @OPTiainen @anunou @THLorg @mika_salminen Syksyllä oli miljoona annosta. Se ei riitä mihinkään. Ja tämäkin ehdolla, että rokote toimii.  vuodenvaihteessa pitäisi olla 100 miljonaa sekään ei riitä mihinkään."/>
    <m/>
    <m/>
    <x v="1"/>
    <m/>
    <s v="http://pbs.twimg.com/profile_images/1226878506589618176/yBM1zwJ7_normal.jpg"/>
    <x v="119"/>
    <d v="2020-04-28T00:00:00.000"/>
    <s v="19:18:51"/>
    <s v="https://twitter.com/tomimpaan/status/1255214917063520256"/>
    <m/>
    <m/>
    <s v="1255214917063520256"/>
    <s v="1255202006324719618"/>
    <b v="0"/>
    <n v="0"/>
    <s v="993692564"/>
    <b v="0"/>
    <s v="fi"/>
    <m/>
    <s v=""/>
    <b v="0"/>
    <n v="0"/>
    <s v=""/>
    <s v="Twitter Web App"/>
    <b v="0"/>
    <s v="1255202006324719618"/>
    <s v="Reply-To"/>
    <n v="0"/>
    <n v="0"/>
    <m/>
    <m/>
    <m/>
    <m/>
    <m/>
    <m/>
    <m/>
    <m/>
    <n v="3"/>
    <s v="2"/>
    <s v="2"/>
    <m/>
    <m/>
    <m/>
    <m/>
    <m/>
    <m/>
    <m/>
    <m/>
    <m/>
  </r>
  <r>
    <s v="tomimpaan"/>
    <s v="mika_salminen"/>
    <m/>
    <m/>
    <m/>
    <m/>
    <m/>
    <m/>
    <m/>
    <m/>
    <s v="No"/>
    <n v="183"/>
    <m/>
    <m/>
    <x v="2"/>
    <d v="2020-04-28T19:22:06.000"/>
    <s v="@pirijanne @OPTiainen @anunou @THLorg @mika_salminen Suomessa oli Kansanterveyslaitoksella suuri osadto, joka valmisti rokotteita, mutta se ajettiin porvareiden toimesta aikoja sitten alas. Olisi hyvä, jos Suomessa olisi mahdollisuus valmistaa rookotteita massoina."/>
    <m/>
    <m/>
    <x v="1"/>
    <m/>
    <s v="http://pbs.twimg.com/profile_images/1226878506589618176/yBM1zwJ7_normal.jpg"/>
    <x v="120"/>
    <d v="2020-04-28T00:00:00.000"/>
    <s v="19:22:06"/>
    <s v="https://twitter.com/tomimpaan/status/1255215735300915201"/>
    <m/>
    <m/>
    <s v="1255215735300915201"/>
    <s v="1255215151059537923"/>
    <b v="0"/>
    <n v="1"/>
    <s v="993692564"/>
    <b v="0"/>
    <s v="fi"/>
    <m/>
    <s v=""/>
    <b v="0"/>
    <n v="0"/>
    <s v=""/>
    <s v="Twitter Web App"/>
    <b v="0"/>
    <s v="1255215151059537923"/>
    <s v="Reply-To"/>
    <n v="0"/>
    <n v="0"/>
    <m/>
    <m/>
    <m/>
    <m/>
    <m/>
    <m/>
    <m/>
    <m/>
    <n v="3"/>
    <s v="2"/>
    <s v="2"/>
    <m/>
    <m/>
    <m/>
    <m/>
    <m/>
    <m/>
    <m/>
    <m/>
    <m/>
  </r>
  <r>
    <s v="tomimpaan"/>
    <s v="mika_salminen"/>
    <m/>
    <m/>
    <m/>
    <m/>
    <m/>
    <m/>
    <m/>
    <m/>
    <s v="No"/>
    <n v="184"/>
    <m/>
    <m/>
    <x v="2"/>
    <d v="2020-04-28T19:26:51.000"/>
    <s v="@pirijanne @OPTiainen @anunou @THLorg @mika_salminen Rokotekehitys on eri asia kuin niiden massavalmistus. Nämä menevät ihmisiltä seklaisin."/>
    <m/>
    <m/>
    <x v="1"/>
    <m/>
    <s v="http://pbs.twimg.com/profile_images/1226878506589618176/yBM1zwJ7_normal.jpg"/>
    <x v="121"/>
    <d v="2020-04-28T00:00:00.000"/>
    <s v="19:26:51"/>
    <s v="https://twitter.com/tomimpaan/status/1255216928035082241"/>
    <m/>
    <m/>
    <s v="1255216928035082241"/>
    <s v="1255216653002031104"/>
    <b v="0"/>
    <n v="0"/>
    <s v="993692564"/>
    <b v="0"/>
    <s v="fi"/>
    <m/>
    <s v=""/>
    <b v="0"/>
    <n v="0"/>
    <s v=""/>
    <s v="Twitter Web App"/>
    <b v="0"/>
    <s v="1255216653002031104"/>
    <s v="Reply-To"/>
    <n v="0"/>
    <n v="0"/>
    <m/>
    <m/>
    <m/>
    <m/>
    <m/>
    <m/>
    <m/>
    <m/>
    <n v="3"/>
    <s v="2"/>
    <s v="2"/>
    <m/>
    <m/>
    <m/>
    <m/>
    <m/>
    <m/>
    <m/>
    <m/>
    <m/>
  </r>
  <r>
    <s v="joukojokinen"/>
    <s v="riikka_raisanen"/>
    <m/>
    <m/>
    <m/>
    <m/>
    <m/>
    <m/>
    <m/>
    <m/>
    <s v="No"/>
    <n v="224"/>
    <m/>
    <m/>
    <x v="2"/>
    <d v="2020-05-03T08:08:09.000"/>
    <s v="@HAOllila @Maridisesti @anterojarvi @anttivesala @yleuutiset @Riikka_Raisanen Edelleen kysyn: Mikä otsikossa on ongelmana?"/>
    <m/>
    <m/>
    <x v="1"/>
    <m/>
    <s v="http://pbs.twimg.com/profile_images/525957619731529728/CxtkA9df_normal.png"/>
    <x v="122"/>
    <d v="2020-05-03T00:00:00.000"/>
    <s v="08:08:09"/>
    <s v="https://twitter.com/joukojokinen/status/1256858067800637440"/>
    <m/>
    <m/>
    <s v="1256858067800637440"/>
    <s v="1256856298441891840"/>
    <b v="0"/>
    <n v="0"/>
    <s v="1050575917"/>
    <b v="0"/>
    <s v="fi"/>
    <m/>
    <s v=""/>
    <b v="0"/>
    <n v="0"/>
    <s v=""/>
    <s v="Twitter for iPhone"/>
    <b v="0"/>
    <s v="1256856298441891840"/>
    <s v="Reply-To"/>
    <n v="0"/>
    <n v="0"/>
    <m/>
    <m/>
    <m/>
    <m/>
    <m/>
    <m/>
    <m/>
    <m/>
    <n v="2"/>
    <s v="5"/>
    <s v="5"/>
    <m/>
    <m/>
    <m/>
    <m/>
    <m/>
    <m/>
    <m/>
    <m/>
    <m/>
  </r>
  <r>
    <s v="haollila"/>
    <s v="riikka_raisanen"/>
    <m/>
    <m/>
    <m/>
    <m/>
    <m/>
    <m/>
    <m/>
    <m/>
    <s v="No"/>
    <n v="225"/>
    <m/>
    <m/>
    <x v="2"/>
    <d v="2020-05-03T08:01:07.000"/>
    <s v="@Maridisesti @anterojarvi @anttivesala @yleuutiset Otsikointihan tässä ongelma on. Kun tämä näinkin paljon puhuttaa, niin olisiko asiallista kommentoida? @Riikka_Raisanen @JoukoJokinen"/>
    <m/>
    <m/>
    <x v="1"/>
    <m/>
    <s v="http://pbs.twimg.com/profile_images/378800000057376509/6c334c95a4be61df1eae797f73fe4c80_normal.jpeg"/>
    <x v="123"/>
    <d v="2020-05-03T00:00:00.000"/>
    <s v="08:01:07"/>
    <s v="https://twitter.com/haollila/status/1256856298441891840"/>
    <m/>
    <m/>
    <s v="1256856298441891840"/>
    <s v="1256852460783767555"/>
    <b v="0"/>
    <n v="6"/>
    <s v="1146308681388236800"/>
    <b v="0"/>
    <s v="fi"/>
    <m/>
    <s v=""/>
    <b v="0"/>
    <n v="0"/>
    <s v=""/>
    <s v="Twitter for Android"/>
    <b v="0"/>
    <s v="1256852460783767555"/>
    <s v="Reply-To"/>
    <n v="0"/>
    <n v="0"/>
    <m/>
    <m/>
    <m/>
    <m/>
    <m/>
    <m/>
    <m/>
    <m/>
    <n v="2"/>
    <s v="5"/>
    <s v="5"/>
    <m/>
    <m/>
    <m/>
    <m/>
    <m/>
    <m/>
    <m/>
    <m/>
    <m/>
  </r>
  <r>
    <s v="haollila"/>
    <s v="riikka_raisanen"/>
    <m/>
    <m/>
    <m/>
    <m/>
    <m/>
    <m/>
    <m/>
    <m/>
    <s v="No"/>
    <n v="226"/>
    <m/>
    <m/>
    <x v="2"/>
    <d v="2020-05-03T08:12:54.000"/>
    <s v="@JoukoJokinen @Maridisesti @anterojarvi @anttivesala @yleuutiset @Riikka_Raisanen Se on rakennettu klikkiotsikoksi. Monet eivät lue (sittenkään) juttua ja mielikuva jää, että josko... Voisiko otsikossa jo kertoa miten on ja jutussa perustelut. Ylehän ei tarvitse klikkauksia mainostuloihin."/>
    <m/>
    <m/>
    <x v="1"/>
    <m/>
    <s v="http://pbs.twimg.com/profile_images/378800000057376509/6c334c95a4be61df1eae797f73fe4c80_normal.jpeg"/>
    <x v="124"/>
    <d v="2020-05-03T00:00:00.000"/>
    <s v="08:12:54"/>
    <s v="https://twitter.com/haollila/status/1256859265320587269"/>
    <m/>
    <m/>
    <s v="1256859265320587269"/>
    <s v="1256858067800637440"/>
    <b v="0"/>
    <n v="4"/>
    <s v="904267609"/>
    <b v="0"/>
    <s v="fi"/>
    <m/>
    <s v=""/>
    <b v="0"/>
    <n v="0"/>
    <s v=""/>
    <s v="Twitter for Android"/>
    <b v="0"/>
    <s v="1256858067800637440"/>
    <s v="Reply-To"/>
    <n v="0"/>
    <n v="0"/>
    <m/>
    <m/>
    <m/>
    <m/>
    <m/>
    <m/>
    <m/>
    <m/>
    <n v="2"/>
    <s v="5"/>
    <s v="5"/>
    <m/>
    <m/>
    <m/>
    <m/>
    <m/>
    <m/>
    <m/>
    <m/>
    <m/>
  </r>
  <r>
    <s v="anterojarvi"/>
    <s v="riikka_raisanen"/>
    <m/>
    <m/>
    <m/>
    <m/>
    <m/>
    <m/>
    <m/>
    <m/>
    <s v="No"/>
    <n v="227"/>
    <m/>
    <m/>
    <x v="2"/>
    <d v="2020-05-03T08:16:15.000"/>
    <s v="@HAOllila @JoukoJokinen @Maridisesti @anttivesala @yleuutiset @Riikka_Raisanen Lisäksi ylipäänsä kaikki keskustelu huuhaasta legitimoi huuhaata, siksi asian ohittaminen on parasta journalismia."/>
    <m/>
    <m/>
    <x v="1"/>
    <m/>
    <s v="http://pbs.twimg.com/profile_images/1162711120672624640/H0JQBKie_normal.jpg"/>
    <x v="125"/>
    <d v="2020-05-03T00:00:00.000"/>
    <s v="08:16:15"/>
    <s v="https://twitter.com/anterojarvi/status/1256860106186260480"/>
    <m/>
    <m/>
    <s v="1256860106186260480"/>
    <s v="1256859265320587269"/>
    <b v="0"/>
    <n v="1"/>
    <s v="1050575917"/>
    <b v="0"/>
    <s v="fi"/>
    <m/>
    <s v=""/>
    <b v="0"/>
    <n v="0"/>
    <s v=""/>
    <s v="Twitter Web App"/>
    <b v="0"/>
    <s v="1256859265320587269"/>
    <s v="Reply-To"/>
    <n v="0"/>
    <n v="0"/>
    <m/>
    <m/>
    <m/>
    <m/>
    <m/>
    <m/>
    <m/>
    <m/>
    <n v="1"/>
    <s v="5"/>
    <s v="5"/>
    <m/>
    <m/>
    <m/>
    <m/>
    <m/>
    <m/>
    <m/>
    <m/>
    <m/>
  </r>
  <r>
    <s v="anttivesala"/>
    <s v="yleuutiset"/>
    <m/>
    <m/>
    <m/>
    <m/>
    <m/>
    <m/>
    <m/>
    <m/>
    <s v="No"/>
    <n v="228"/>
    <m/>
    <m/>
    <x v="2"/>
    <d v="2020-05-03T07:18:00.000"/>
    <s v="Säästit klikin: Ei levitä, ei ole uhka._x000a__x000a_Miksi käytätte tällaisia sisällönpiilotusotsikoita, @yleuutiset? Teillä se ei voi johtua mainostuloista, kun ette verorahoitettuina ole sellaisista riippuvaisia. https://t.co/xSI0jqkVdv"/>
    <s v="https://twitter.com/yleuutiset/status/1256799656408948737"/>
    <s v="twitter.com"/>
    <x v="1"/>
    <m/>
    <s v="http://pbs.twimg.com/profile_images/1254119322571673600/ciVXXnBd_normal.jpg"/>
    <x v="126"/>
    <d v="2020-05-03T00:00:00.000"/>
    <s v="07:18:00"/>
    <s v="https://twitter.com/anttivesala/status/1256845446263320577"/>
    <m/>
    <m/>
    <s v="1256845446263320577"/>
    <m/>
    <b v="0"/>
    <n v="351"/>
    <s v=""/>
    <b v="1"/>
    <s v="fi"/>
    <m/>
    <s v="1256799656408948737"/>
    <b v="0"/>
    <n v="23"/>
    <s v=""/>
    <s v="Twitter for Android"/>
    <b v="0"/>
    <s v="1256845446263320577"/>
    <s v="Reply-To"/>
    <n v="0"/>
    <n v="0"/>
    <m/>
    <m/>
    <m/>
    <m/>
    <m/>
    <m/>
    <m/>
    <m/>
    <n v="1"/>
    <s v="5"/>
    <s v="5"/>
    <n v="0"/>
    <n v="0"/>
    <n v="0"/>
    <n v="0"/>
    <n v="0"/>
    <n v="0"/>
    <n v="24"/>
    <n v="100"/>
    <n v="24"/>
  </r>
  <r>
    <s v="maridisesti"/>
    <s v="yleuutiset"/>
    <m/>
    <m/>
    <m/>
    <m/>
    <m/>
    <m/>
    <m/>
    <m/>
    <s v="No"/>
    <n v="229"/>
    <m/>
    <m/>
    <x v="2"/>
    <d v="2020-05-03T07:45:52.000"/>
    <s v="@anterojarvi @anttivesala @yleuutiset Miten STUK lähti, vastatessaan toimittajan kysymyksiin?"/>
    <m/>
    <m/>
    <x v="1"/>
    <m/>
    <s v="http://pbs.twimg.com/profile_images/1192744574495662081/8ypcw5b1_normal.jpg"/>
    <x v="127"/>
    <d v="2020-05-03T00:00:00.000"/>
    <s v="07:45:52"/>
    <s v="https://twitter.com/maridisesti/status/1256852460783767555"/>
    <m/>
    <m/>
    <s v="1256852460783767555"/>
    <s v="1256847005760045056"/>
    <b v="0"/>
    <n v="4"/>
    <s v="49710133"/>
    <b v="0"/>
    <s v="fi"/>
    <m/>
    <s v=""/>
    <b v="0"/>
    <n v="0"/>
    <s v=""/>
    <s v="Twitter for Android"/>
    <b v="0"/>
    <s v="1256847005760045056"/>
    <s v="Reply-To"/>
    <n v="0"/>
    <n v="0"/>
    <m/>
    <m/>
    <m/>
    <m/>
    <m/>
    <m/>
    <m/>
    <m/>
    <n v="1"/>
    <s v="5"/>
    <s v="5"/>
    <m/>
    <m/>
    <m/>
    <m/>
    <m/>
    <m/>
    <m/>
    <m/>
    <m/>
  </r>
  <r>
    <s v="anterojarvi"/>
    <s v="yleuutiset"/>
    <m/>
    <m/>
    <m/>
    <m/>
    <m/>
    <m/>
    <m/>
    <m/>
    <s v="No"/>
    <n v="233"/>
    <m/>
    <m/>
    <x v="2"/>
    <d v="2020-05-03T07:24:11.000"/>
    <s v="@anttivesala @yleuutiset Miksi STUK ja YLE lähtevät conspicary-trollien kelkkaan?"/>
    <m/>
    <m/>
    <x v="1"/>
    <m/>
    <s v="http://pbs.twimg.com/profile_images/1162711120672624640/H0JQBKie_normal.jpg"/>
    <x v="128"/>
    <d v="2020-05-03T00:00:00.000"/>
    <s v="07:24:11"/>
    <s v="https://twitter.com/anterojarvi/status/1256847005760045056"/>
    <m/>
    <m/>
    <s v="1256847005760045056"/>
    <s v="1256845446263320577"/>
    <b v="0"/>
    <n v="1"/>
    <s v="25654886"/>
    <b v="0"/>
    <s v="fi"/>
    <m/>
    <s v=""/>
    <b v="0"/>
    <n v="0"/>
    <s v=""/>
    <s v="Twitter Web App"/>
    <b v="0"/>
    <s v="1256845446263320577"/>
    <s v="Reply-To"/>
    <n v="0"/>
    <n v="0"/>
    <m/>
    <m/>
    <m/>
    <m/>
    <m/>
    <m/>
    <m/>
    <m/>
    <n v="2"/>
    <s v="5"/>
    <s v="5"/>
    <m/>
    <m/>
    <m/>
    <m/>
    <m/>
    <m/>
    <m/>
    <m/>
    <m/>
  </r>
  <r>
    <s v="tjylha"/>
    <s v="tjylha"/>
    <m/>
    <m/>
    <m/>
    <m/>
    <m/>
    <m/>
    <m/>
    <m/>
    <s v="No"/>
    <n v="254"/>
    <m/>
    <m/>
    <x v="0"/>
    <d v="2020-04-30T05:39:58.000"/>
    <s v="Taattua #Nokia'a. Pettymyksiä ja petettyjä lupauksia kerta toisensa jälkeen. https://t.co/6A3Ic44BXy"/>
    <s v="https://twitter.com/komisaario/status/1255726411064672256"/>
    <s v="twitter.com"/>
    <x v="18"/>
    <m/>
    <s v="http://pbs.twimg.com/profile_images/1448855316/63479262552579750_normal.jpg"/>
    <x v="129"/>
    <d v="2020-04-30T00:00:00.000"/>
    <s v="05:39:58"/>
    <s v="https://twitter.com/tjylha/status/1255733614316326912"/>
    <m/>
    <m/>
    <s v="1255733614316326912"/>
    <m/>
    <b v="0"/>
    <n v="1"/>
    <s v=""/>
    <b v="1"/>
    <s v="fi"/>
    <m/>
    <s v="1255726411064672256"/>
    <b v="0"/>
    <n v="0"/>
    <s v=""/>
    <s v="Twitter for Android"/>
    <b v="0"/>
    <s v="1255733614316326912"/>
    <s v="Reply-To"/>
    <n v="0"/>
    <n v="0"/>
    <m/>
    <m/>
    <m/>
    <m/>
    <m/>
    <m/>
    <m/>
    <m/>
    <n v="1"/>
    <s v="8"/>
    <s v="8"/>
    <n v="0"/>
    <n v="0"/>
    <n v="0"/>
    <n v="0"/>
    <n v="0"/>
    <n v="0"/>
    <n v="9"/>
    <n v="100"/>
    <n v="9"/>
  </r>
  <r>
    <s v="kimmomatikainen"/>
    <s v="tjylha"/>
    <m/>
    <m/>
    <m/>
    <m/>
    <m/>
    <m/>
    <m/>
    <m/>
    <s v="No"/>
    <n v="255"/>
    <m/>
    <m/>
    <x v="1"/>
    <d v="2020-04-30T05:44:03.000"/>
    <s v="@tjylha Eikö sama &quot;tulosvaroitus&quot; löydy lähes kaikilta yhtiöiltä. Usein vain ohjeistus on vaan jätetty epämääräiseksi. Coronahan tiputtaa aktiviteettia."/>
    <m/>
    <m/>
    <x v="1"/>
    <m/>
    <s v="http://pbs.twimg.com/profile_images/1251242354230640645/rpb9sw7c_normal.jpg"/>
    <x v="130"/>
    <d v="2020-04-30T00:00:00.000"/>
    <s v="05:44:03"/>
    <s v="https://twitter.com/kimmomatikainen/status/1255734640649920518"/>
    <m/>
    <m/>
    <s v="1255734640649920518"/>
    <s v="1255733614316326912"/>
    <b v="0"/>
    <n v="3"/>
    <s v="245702697"/>
    <b v="0"/>
    <s v="fi"/>
    <m/>
    <s v=""/>
    <b v="0"/>
    <n v="0"/>
    <s v=""/>
    <s v="Twitter for Android"/>
    <b v="0"/>
    <s v="1255733614316326912"/>
    <s v="Reply-To"/>
    <n v="0"/>
    <n v="0"/>
    <m/>
    <m/>
    <m/>
    <m/>
    <m/>
    <m/>
    <m/>
    <m/>
    <n v="1"/>
    <s v="8"/>
    <s v="8"/>
    <n v="0"/>
    <n v="0"/>
    <n v="1"/>
    <n v="5.555555555555555"/>
    <n v="0"/>
    <n v="0"/>
    <n v="17"/>
    <n v="94.44444444444444"/>
    <n v="18"/>
  </r>
  <r>
    <s v="keronen"/>
    <s v="1984_nyt"/>
    <m/>
    <m/>
    <m/>
    <m/>
    <m/>
    <m/>
    <m/>
    <m/>
    <s v="Yes"/>
    <n v="256"/>
    <m/>
    <m/>
    <x v="1"/>
    <d v="2020-04-29T09:44:04.000"/>
    <s v="@1984_Nyt Vaatisin jotain videoita kovempia todisteita, esimerkiksi rituaalimurhaa kabalin jäsenten ollessa todistajina. Videot on aivan liian helppoa feikata, eikä niihin voi luottaa."/>
    <m/>
    <m/>
    <x v="1"/>
    <m/>
    <s v="http://pbs.twimg.com/profile_images/1113092822780051457/3pHvLZ6y_normal.png"/>
    <x v="131"/>
    <d v="2020-04-29T00:00:00.000"/>
    <s v="09:44:04"/>
    <s v="https://twitter.com/keronen/status/1255432654629015552"/>
    <m/>
    <m/>
    <s v="1255432654629015552"/>
    <s v="1255432018491555841"/>
    <b v="0"/>
    <n v="2"/>
    <s v="948200348581335040"/>
    <b v="0"/>
    <s v="fi"/>
    <m/>
    <s v=""/>
    <b v="0"/>
    <n v="0"/>
    <s v=""/>
    <s v="Twitter Web App"/>
    <b v="0"/>
    <s v="1255432018491555841"/>
    <s v="Reply-To"/>
    <n v="0"/>
    <n v="0"/>
    <m/>
    <m/>
    <m/>
    <m/>
    <m/>
    <m/>
    <m/>
    <m/>
    <n v="7"/>
    <s v="10"/>
    <s v="10"/>
    <n v="0"/>
    <n v="0"/>
    <n v="0"/>
    <n v="0"/>
    <n v="0"/>
    <n v="0"/>
    <n v="22"/>
    <n v="100"/>
    <n v="22"/>
  </r>
  <r>
    <s v="keronen"/>
    <s v="1984_nyt"/>
    <m/>
    <m/>
    <m/>
    <m/>
    <m/>
    <m/>
    <m/>
    <m/>
    <s v="Yes"/>
    <n v="257"/>
    <m/>
    <m/>
    <x v="1"/>
    <d v="2020-04-29T09:49:18.000"/>
    <s v="@1984_Nyt Itse ainakin toimisin, mikäli perustaisin sellaisen kabalin. Videot olisivat epäluotettavia, minkä lisäksi ne sataprosenttisen varmasti ennemmin tai myöhemmin vuotaisivat jonnekin tai joku väärä taho saisi ne käsiinsä."/>
    <m/>
    <m/>
    <x v="1"/>
    <m/>
    <s v="http://pbs.twimg.com/profile_images/1113092822780051457/3pHvLZ6y_normal.png"/>
    <x v="132"/>
    <d v="2020-04-29T00:00:00.000"/>
    <s v="09:49:18"/>
    <s v="https://twitter.com/keronen/status/1255433971699236865"/>
    <m/>
    <m/>
    <s v="1255433971699236865"/>
    <s v="1255433413139607554"/>
    <b v="0"/>
    <n v="1"/>
    <s v="948200348581335040"/>
    <b v="0"/>
    <s v="fi"/>
    <m/>
    <s v=""/>
    <b v="0"/>
    <n v="0"/>
    <s v=""/>
    <s v="Twitter Web App"/>
    <b v="0"/>
    <s v="1255433413139607554"/>
    <s v="Reply-To"/>
    <n v="0"/>
    <n v="0"/>
    <m/>
    <m/>
    <m/>
    <m/>
    <m/>
    <m/>
    <m/>
    <m/>
    <n v="7"/>
    <s v="10"/>
    <s v="10"/>
    <n v="0"/>
    <n v="0"/>
    <n v="0"/>
    <n v="0"/>
    <n v="0"/>
    <n v="0"/>
    <n v="28"/>
    <n v="100"/>
    <n v="28"/>
  </r>
  <r>
    <s v="keronen"/>
    <s v="1984_nyt"/>
    <m/>
    <m/>
    <m/>
    <m/>
    <m/>
    <m/>
    <m/>
    <m/>
    <s v="Yes"/>
    <n v="258"/>
    <m/>
    <m/>
    <x v="1"/>
    <d v="2020-04-29T09:54:48.000"/>
    <s v="@1984_Nyt Ennemmin tai myöhemmin ne vuotaisivat jostain. Yleisesti ottaen tietoturvassa kannattaa pitää mielessä se periaate, että ennemmin tai myöhemmin tietoturva pettää esim. jonkin uuden nollapäivähaavoittuvuuden, inhimillisen kämmin, uuden teknologian kehittämisen jne. myötä."/>
    <m/>
    <m/>
    <x v="1"/>
    <m/>
    <s v="http://pbs.twimg.com/profile_images/1113092822780051457/3pHvLZ6y_normal.png"/>
    <x v="133"/>
    <d v="2020-04-29T00:00:00.000"/>
    <s v="09:54:48"/>
    <s v="https://twitter.com/keronen/status/1255435357421744134"/>
    <m/>
    <m/>
    <s v="1255435357421744134"/>
    <s v="1255435010154401796"/>
    <b v="0"/>
    <n v="1"/>
    <s v="948200348581335040"/>
    <b v="0"/>
    <s v="fi"/>
    <m/>
    <s v=""/>
    <b v="0"/>
    <n v="0"/>
    <s v=""/>
    <s v="Twitter Web App"/>
    <b v="0"/>
    <s v="1255435010154401796"/>
    <s v="Reply-To"/>
    <n v="0"/>
    <n v="0"/>
    <m/>
    <m/>
    <m/>
    <m/>
    <m/>
    <m/>
    <m/>
    <m/>
    <n v="7"/>
    <s v="10"/>
    <s v="10"/>
    <n v="0"/>
    <n v="0"/>
    <n v="0"/>
    <n v="0"/>
    <n v="0"/>
    <n v="0"/>
    <n v="32"/>
    <n v="100"/>
    <n v="32"/>
  </r>
  <r>
    <s v="keronen"/>
    <s v="1984_nyt"/>
    <m/>
    <m/>
    <m/>
    <m/>
    <m/>
    <m/>
    <m/>
    <m/>
    <s v="Yes"/>
    <n v="259"/>
    <m/>
    <m/>
    <x v="1"/>
    <d v="2020-04-29T10:02:05.000"/>
    <s v="@1984_Nyt Sitten poliisi on ilmeisesti nähnyt näitä videoita, joten tietoturva petti - kuten se aina ennemmin tai myöhemmin tulee tekemään."/>
    <m/>
    <m/>
    <x v="1"/>
    <m/>
    <s v="http://pbs.twimg.com/profile_images/1113092822780051457/3pHvLZ6y_normal.png"/>
    <x v="134"/>
    <d v="2020-04-29T00:00:00.000"/>
    <s v="10:02:05"/>
    <s v="https://twitter.com/keronen/status/1255437190374608897"/>
    <m/>
    <m/>
    <s v="1255437190374608897"/>
    <s v="1255435883840503808"/>
    <b v="0"/>
    <n v="1"/>
    <s v="948200348581335040"/>
    <b v="0"/>
    <s v="fi"/>
    <m/>
    <s v=""/>
    <b v="0"/>
    <n v="0"/>
    <s v=""/>
    <s v="Twitter Web App"/>
    <b v="0"/>
    <s v="1255435883840503808"/>
    <s v="Reply-To"/>
    <n v="0"/>
    <n v="0"/>
    <m/>
    <m/>
    <m/>
    <m/>
    <m/>
    <m/>
    <m/>
    <m/>
    <n v="7"/>
    <s v="10"/>
    <s v="10"/>
    <n v="0"/>
    <n v="0"/>
    <n v="0"/>
    <n v="0"/>
    <n v="0"/>
    <n v="0"/>
    <n v="19"/>
    <n v="100"/>
    <n v="19"/>
  </r>
  <r>
    <s v="keronen"/>
    <s v="1984_nyt"/>
    <m/>
    <m/>
    <m/>
    <m/>
    <m/>
    <m/>
    <m/>
    <m/>
    <s v="Yes"/>
    <n v="260"/>
    <m/>
    <m/>
    <x v="1"/>
    <d v="2020-04-29T10:05:17.000"/>
    <s v="@1984_Nyt Kysymyksesi ei liity mihinkään mitenkään._x000a__x000a_Pointti, että jos tällaista kabalia pyörittää, kannattaa ennemmin tehdä se rituaalimurha tai joku vastaava teko kabalin kesken kuin laittaa hakija todistamaan tekonsa videolla."/>
    <m/>
    <m/>
    <x v="1"/>
    <m/>
    <s v="http://pbs.twimg.com/profile_images/1113092822780051457/3pHvLZ6y_normal.png"/>
    <x v="135"/>
    <d v="2020-04-29T00:00:00.000"/>
    <s v="10:05:17"/>
    <s v="https://twitter.com/keronen/status/1255437993139109895"/>
    <m/>
    <m/>
    <s v="1255437993139109895"/>
    <s v="1255437387246850050"/>
    <b v="0"/>
    <n v="1"/>
    <s v="948200348581335040"/>
    <b v="0"/>
    <s v="fi"/>
    <m/>
    <s v=""/>
    <b v="0"/>
    <n v="0"/>
    <s v=""/>
    <s v="Twitter Web App"/>
    <b v="0"/>
    <s v="1255437387246850050"/>
    <s v="Reply-To"/>
    <n v="0"/>
    <n v="0"/>
    <m/>
    <m/>
    <m/>
    <m/>
    <m/>
    <m/>
    <m/>
    <m/>
    <n v="7"/>
    <s v="10"/>
    <s v="10"/>
    <n v="0"/>
    <n v="0"/>
    <n v="0"/>
    <n v="0"/>
    <n v="0"/>
    <n v="0"/>
    <n v="29"/>
    <n v="100"/>
    <n v="29"/>
  </r>
  <r>
    <s v="keronen"/>
    <s v="1984_nyt"/>
    <m/>
    <m/>
    <m/>
    <m/>
    <m/>
    <m/>
    <m/>
    <m/>
    <s v="Yes"/>
    <n v="261"/>
    <m/>
    <m/>
    <x v="1"/>
    <d v="2020-04-29T10:23:21.000"/>
    <s v="@1984_Nyt Eli nämä kysymykset eivät liity alkuperäiseen, jossa esitit vaihtoehdoiksi &quot;otetaan kaikki&quot; tai &quot;videohakemus&quot;. Nämä molemmat ovat selkeästi huonoja vaihtoehtoja."/>
    <m/>
    <m/>
    <x v="1"/>
    <m/>
    <s v="http://pbs.twimg.com/profile_images/1113092822780051457/3pHvLZ6y_normal.png"/>
    <x v="136"/>
    <d v="2020-04-29T00:00:00.000"/>
    <s v="10:23:21"/>
    <s v="https://twitter.com/keronen/status/1255442541924810753"/>
    <m/>
    <m/>
    <s v="1255442541924810753"/>
    <s v="1255441841966723073"/>
    <b v="0"/>
    <n v="1"/>
    <s v="948200348581335040"/>
    <b v="0"/>
    <s v="fi"/>
    <m/>
    <s v=""/>
    <b v="0"/>
    <n v="0"/>
    <s v=""/>
    <s v="Twitter Web App"/>
    <b v="0"/>
    <s v="1255441841966723073"/>
    <s v="Reply-To"/>
    <n v="0"/>
    <n v="0"/>
    <m/>
    <m/>
    <m/>
    <m/>
    <m/>
    <m/>
    <m/>
    <m/>
    <n v="7"/>
    <s v="10"/>
    <s v="10"/>
    <n v="0"/>
    <n v="0"/>
    <n v="0"/>
    <n v="0"/>
    <n v="0"/>
    <n v="0"/>
    <n v="20"/>
    <n v="100"/>
    <n v="20"/>
  </r>
  <r>
    <s v="keronen"/>
    <s v="1984_nyt"/>
    <m/>
    <m/>
    <m/>
    <m/>
    <m/>
    <m/>
    <m/>
    <m/>
    <s v="Yes"/>
    <n v="262"/>
    <m/>
    <m/>
    <x v="1"/>
    <d v="2020-04-29T10:53:16.000"/>
    <s v="@1984_Nyt Selkeästi ei ainakaan kannattanut kuvata todisteita omista rikoksistaan, mikä jokaisen pitäisi tajuta."/>
    <m/>
    <m/>
    <x v="1"/>
    <m/>
    <s v="http://pbs.twimg.com/profile_images/1113092822780051457/3pHvLZ6y_normal.png"/>
    <x v="137"/>
    <d v="2020-04-29T00:00:00.000"/>
    <s v="10:53:16"/>
    <s v="https://twitter.com/keronen/status/1255450069891002373"/>
    <m/>
    <m/>
    <s v="1255450069891002373"/>
    <s v="1255447436140691459"/>
    <b v="0"/>
    <n v="0"/>
    <s v="948200348581335040"/>
    <b v="0"/>
    <s v="fi"/>
    <m/>
    <s v=""/>
    <b v="0"/>
    <n v="0"/>
    <s v=""/>
    <s v="Twitter Web App"/>
    <b v="0"/>
    <s v="1255447436140691459"/>
    <s v="Reply-To"/>
    <n v="0"/>
    <n v="0"/>
    <m/>
    <m/>
    <m/>
    <m/>
    <m/>
    <m/>
    <m/>
    <m/>
    <n v="7"/>
    <s v="10"/>
    <s v="10"/>
    <n v="0"/>
    <n v="0"/>
    <n v="0"/>
    <n v="0"/>
    <n v="0"/>
    <n v="0"/>
    <n v="13"/>
    <n v="100"/>
    <n v="13"/>
  </r>
  <r>
    <s v="1984_nyt"/>
    <s v="keronen"/>
    <m/>
    <m/>
    <m/>
    <m/>
    <m/>
    <m/>
    <m/>
    <m/>
    <s v="Yes"/>
    <n v="263"/>
    <m/>
    <m/>
    <x v="1"/>
    <d v="2020-04-29T09:47:05.000"/>
    <s v="@keronen Koska videoihin ei voi luottaa, siitä seuraa, että foliohattukabaleita ei voi olla olemassa vai toimisivatko ne tuolla rituaalimurhatyylillä?"/>
    <m/>
    <m/>
    <x v="1"/>
    <m/>
    <s v="http://pbs.twimg.com/profile_images/1238120411063373824/lSY4Sq_H_normal.png"/>
    <x v="138"/>
    <d v="2020-04-29T00:00:00.000"/>
    <s v="09:47:05"/>
    <s v="https://twitter.com/1984_nyt/status/1255433413139607554"/>
    <m/>
    <m/>
    <s v="1255433413139607554"/>
    <s v="1255432654629015552"/>
    <b v="0"/>
    <n v="0"/>
    <s v="60696848"/>
    <b v="0"/>
    <s v="fi"/>
    <m/>
    <s v=""/>
    <b v="0"/>
    <n v="0"/>
    <s v=""/>
    <s v="Twitter Web App"/>
    <b v="0"/>
    <s v="1255432654629015552"/>
    <s v="Reply-To"/>
    <n v="0"/>
    <n v="0"/>
    <m/>
    <m/>
    <m/>
    <m/>
    <m/>
    <m/>
    <m/>
    <m/>
    <n v="7"/>
    <s v="10"/>
    <s v="10"/>
    <n v="0"/>
    <n v="0"/>
    <n v="0"/>
    <n v="0"/>
    <n v="0"/>
    <n v="0"/>
    <n v="19"/>
    <n v="100"/>
    <n v="19"/>
  </r>
  <r>
    <s v="1984_nyt"/>
    <s v="keronen"/>
    <m/>
    <m/>
    <m/>
    <m/>
    <m/>
    <m/>
    <m/>
    <m/>
    <s v="Yes"/>
    <n v="264"/>
    <m/>
    <m/>
    <x v="1"/>
    <d v="2020-04-29T09:53:25.000"/>
    <s v="@keronen Vuotaisivat mistä? Jos sinä arkistoit videot talteen &quot;henkivakuutus&quot;-serverillesi. Ovatko Epsteinin saarellaan taltioimat videot jo vuotaneet julkisuuteen? On jo julkista tietoa, että hän videoi saaren tapahtumia kiristysmielessä."/>
    <m/>
    <m/>
    <x v="1"/>
    <m/>
    <s v="http://pbs.twimg.com/profile_images/1238120411063373824/lSY4Sq_H_normal.png"/>
    <x v="139"/>
    <d v="2020-04-29T00:00:00.000"/>
    <s v="09:53:25"/>
    <s v="https://twitter.com/1984_nyt/status/1255435010154401796"/>
    <m/>
    <m/>
    <s v="1255435010154401796"/>
    <s v="1255433971699236865"/>
    <b v="0"/>
    <n v="1"/>
    <s v="60696848"/>
    <b v="0"/>
    <s v="fi"/>
    <m/>
    <s v=""/>
    <b v="0"/>
    <n v="0"/>
    <s v=""/>
    <s v="Twitter Web App"/>
    <b v="0"/>
    <s v="1255433971699236865"/>
    <s v="Reply-To"/>
    <n v="0"/>
    <n v="0"/>
    <m/>
    <m/>
    <m/>
    <m/>
    <m/>
    <m/>
    <m/>
    <m/>
    <n v="7"/>
    <s v="10"/>
    <s v="10"/>
    <n v="0"/>
    <n v="0"/>
    <n v="0"/>
    <n v="0"/>
    <n v="0"/>
    <n v="0"/>
    <n v="28"/>
    <n v="100"/>
    <n v="28"/>
  </r>
  <r>
    <s v="1984_nyt"/>
    <s v="keronen"/>
    <m/>
    <m/>
    <m/>
    <m/>
    <m/>
    <m/>
    <m/>
    <m/>
    <s v="Yes"/>
    <n v="265"/>
    <m/>
    <m/>
    <x v="1"/>
    <d v="2020-04-29T09:56:54.000"/>
    <s v="@keronen Ovatko Epsteinin saaren videot vuotaneet jo julkisuuteen? Epsteinillä siis ei ollut tällaista kiristykseen perustuvaa kabalia, vaikka hänellä oli pedofiilisaari ja hän poliisin mukaan kuvasi saaren teot kiristysmielessä?"/>
    <m/>
    <m/>
    <x v="1"/>
    <m/>
    <s v="http://pbs.twimg.com/profile_images/1238120411063373824/lSY4Sq_H_normal.png"/>
    <x v="140"/>
    <d v="2020-04-29T00:00:00.000"/>
    <s v="09:56:54"/>
    <s v="https://twitter.com/1984_nyt/status/1255435883840503808"/>
    <m/>
    <m/>
    <s v="1255435883840503808"/>
    <s v="1255435357421744134"/>
    <b v="0"/>
    <n v="1"/>
    <s v="60696848"/>
    <b v="0"/>
    <s v="fi"/>
    <m/>
    <s v=""/>
    <b v="0"/>
    <n v="0"/>
    <s v=""/>
    <s v="Twitter Web App"/>
    <b v="0"/>
    <s v="1255435357421744134"/>
    <s v="Reply-To"/>
    <n v="0"/>
    <n v="0"/>
    <m/>
    <m/>
    <m/>
    <m/>
    <m/>
    <m/>
    <m/>
    <m/>
    <n v="7"/>
    <s v="10"/>
    <s v="10"/>
    <n v="0"/>
    <n v="0"/>
    <n v="0"/>
    <n v="0"/>
    <n v="0"/>
    <n v="0"/>
    <n v="28"/>
    <n v="100"/>
    <n v="28"/>
  </r>
  <r>
    <s v="1984_nyt"/>
    <s v="keronen"/>
    <m/>
    <m/>
    <m/>
    <m/>
    <m/>
    <m/>
    <m/>
    <m/>
    <s v="Yes"/>
    <n v="266"/>
    <m/>
    <m/>
    <x v="1"/>
    <d v="2020-04-29T10:02:52.000"/>
    <s v="@keronen Eli kabalia ei voi olla olemassa, koska tietoturva petti ennen pitkää?"/>
    <m/>
    <m/>
    <x v="1"/>
    <m/>
    <s v="http://pbs.twimg.com/profile_images/1238120411063373824/lSY4Sq_H_normal.png"/>
    <x v="141"/>
    <d v="2020-04-29T00:00:00.000"/>
    <s v="10:02:52"/>
    <s v="https://twitter.com/1984_nyt/status/1255437387246850050"/>
    <m/>
    <m/>
    <s v="1255437387246850050"/>
    <s v="1255437190374608897"/>
    <b v="0"/>
    <n v="0"/>
    <s v="60696848"/>
    <b v="0"/>
    <s v="fi"/>
    <m/>
    <s v=""/>
    <b v="0"/>
    <n v="0"/>
    <s v=""/>
    <s v="Twitter Web App"/>
    <b v="0"/>
    <s v="1255437190374608897"/>
    <s v="Reply-To"/>
    <n v="0"/>
    <n v="0"/>
    <m/>
    <m/>
    <m/>
    <m/>
    <m/>
    <m/>
    <m/>
    <m/>
    <n v="7"/>
    <s v="10"/>
    <s v="10"/>
    <n v="0"/>
    <n v="0"/>
    <n v="0"/>
    <n v="0"/>
    <n v="0"/>
    <n v="0"/>
    <n v="12"/>
    <n v="100"/>
    <n v="12"/>
  </r>
  <r>
    <s v="1984_nyt"/>
    <s v="keronen"/>
    <m/>
    <m/>
    <m/>
    <m/>
    <m/>
    <m/>
    <m/>
    <m/>
    <s v="Yes"/>
    <n v="267"/>
    <m/>
    <m/>
    <x v="1"/>
    <d v="2020-04-29T10:20:34.000"/>
    <s v="@keronen Eli Epsteinin saarella todennäköisesti myös rituaalimurhattiin sen lisäksi, että Epstein keräsi vakuudeksi videoita pedarisaarensa joka kolkan tapahtumista ja tekosista, kuten poliisi kertoo hänen videoineen juttuja kiristysmielessä?"/>
    <m/>
    <m/>
    <x v="1"/>
    <m/>
    <s v="http://pbs.twimg.com/profile_images/1238120411063373824/lSY4Sq_H_normal.png"/>
    <x v="142"/>
    <d v="2020-04-29T00:00:00.000"/>
    <s v="10:20:34"/>
    <s v="https://twitter.com/1984_nyt/status/1255441841966723073"/>
    <m/>
    <m/>
    <s v="1255441841966723073"/>
    <s v="1255437993139109895"/>
    <b v="0"/>
    <n v="0"/>
    <s v="60696848"/>
    <b v="0"/>
    <s v="fi"/>
    <m/>
    <s v=""/>
    <b v="0"/>
    <n v="0"/>
    <s v=""/>
    <s v="Twitter Web App"/>
    <b v="0"/>
    <s v="1255437993139109895"/>
    <s v="Reply-To"/>
    <n v="0"/>
    <n v="0"/>
    <m/>
    <m/>
    <m/>
    <m/>
    <m/>
    <m/>
    <m/>
    <m/>
    <n v="7"/>
    <s v="10"/>
    <s v="10"/>
    <n v="0"/>
    <n v="0"/>
    <n v="0"/>
    <n v="0"/>
    <n v="0"/>
    <n v="0"/>
    <n v="27"/>
    <n v="100"/>
    <n v="27"/>
  </r>
  <r>
    <s v="1984_nyt"/>
    <s v="keronen"/>
    <m/>
    <m/>
    <m/>
    <m/>
    <m/>
    <m/>
    <m/>
    <m/>
    <s v="Yes"/>
    <n v="268"/>
    <m/>
    <m/>
    <x v="1"/>
    <d v="2020-04-29T10:42:48.000"/>
    <s v="@keronen Minkälaisia neuvoja antaisit Epsteinille, nyt kun hän selvästi mokasi ja perusti kiristyskabalinsa videotallenteisiin? Millä keinoin hän olisi saanut operaationsa jatkumaan vielä useampia vuosia? Olisiko hänen pitänyt rituaalimurhata saarellaan, jotta tietonsa ei pääse leviämään?"/>
    <m/>
    <m/>
    <x v="1"/>
    <m/>
    <s v="http://pbs.twimg.com/profile_images/1238120411063373824/lSY4Sq_H_normal.png"/>
    <x v="143"/>
    <d v="2020-04-29T00:00:00.000"/>
    <s v="10:42:48"/>
    <s v="https://twitter.com/1984_nyt/status/1255447436140691459"/>
    <m/>
    <m/>
    <s v="1255447436140691459"/>
    <s v="1255442541924810753"/>
    <b v="0"/>
    <n v="0"/>
    <s v="60696848"/>
    <b v="0"/>
    <s v="fi"/>
    <m/>
    <s v=""/>
    <b v="0"/>
    <n v="0"/>
    <s v=""/>
    <s v="Twitter Web App"/>
    <b v="0"/>
    <s v="1255442541924810753"/>
    <s v="Reply-To"/>
    <n v="0"/>
    <n v="0"/>
    <m/>
    <m/>
    <m/>
    <m/>
    <m/>
    <m/>
    <m/>
    <m/>
    <n v="7"/>
    <s v="10"/>
    <s v="10"/>
    <n v="0"/>
    <n v="0"/>
    <n v="0"/>
    <n v="0"/>
    <n v="0"/>
    <n v="0"/>
    <n v="34"/>
    <n v="100"/>
    <n v="34"/>
  </r>
  <r>
    <s v="1984_nyt"/>
    <s v="keronen"/>
    <m/>
    <m/>
    <m/>
    <m/>
    <m/>
    <m/>
    <m/>
    <m/>
    <s v="Yes"/>
    <n v="269"/>
    <m/>
    <m/>
    <x v="1"/>
    <d v="2020-04-29T10:56:27.000"/>
    <s v="@keronen Eli Epsteinillä ei siksi voinut olla kiristyskabalia, koska videot tulivat julki? Vai tulivatko? Logiikkasi mukaan mitään isojen julkkisnimien, poliitikkojen ja tiedemiesten kiristyskabalia ei voinut olla olemassa, koska hän todistetusti jäi kiinni sellaisen ylläpitämisestä. MOT."/>
    <m/>
    <m/>
    <x v="1"/>
    <m/>
    <s v="http://pbs.twimg.com/profile_images/1238120411063373824/lSY4Sq_H_normal.png"/>
    <x v="144"/>
    <d v="2020-04-29T00:00:00.000"/>
    <s v="10:56:27"/>
    <s v="https://twitter.com/1984_nyt/status/1255450871867027458"/>
    <m/>
    <m/>
    <s v="1255450871867027458"/>
    <s v="1255450069891002373"/>
    <b v="0"/>
    <n v="0"/>
    <s v="60696848"/>
    <b v="0"/>
    <s v="fi"/>
    <m/>
    <s v=""/>
    <b v="0"/>
    <n v="0"/>
    <s v=""/>
    <s v="Twitter Web App"/>
    <b v="0"/>
    <s v="1255450069891002373"/>
    <s v="Reply-To"/>
    <n v="0"/>
    <n v="0"/>
    <m/>
    <m/>
    <m/>
    <m/>
    <m/>
    <m/>
    <m/>
    <m/>
    <n v="7"/>
    <s v="10"/>
    <s v="10"/>
    <n v="0"/>
    <n v="0"/>
    <n v="0"/>
    <n v="0"/>
    <n v="0"/>
    <n v="0"/>
    <n v="35"/>
    <n v="100"/>
    <n v="35"/>
  </r>
  <r>
    <s v="1984_nyt"/>
    <s v="1984_nyt"/>
    <m/>
    <m/>
    <m/>
    <m/>
    <m/>
    <m/>
    <m/>
    <m/>
    <s v="No"/>
    <n v="270"/>
    <m/>
    <m/>
    <x v="0"/>
    <d v="2020-04-29T09:41:32.000"/>
    <s v="Ajattele, että perustaisit rikollisen pyramidisalaseuran, jonka tehtävä olisi kahmia hyvävelibisneksillä jne ihmiskauppamafioilla rahaa ja valtaa omalle kabalillesi. Laittaisitko pääsyvaatimukseksi, että kuka vaan saa tulla ja mennä vai vaatisitko videot kyseenalaisissa toimissa?"/>
    <m/>
    <m/>
    <x v="1"/>
    <m/>
    <s v="http://pbs.twimg.com/profile_images/1238120411063373824/lSY4Sq_H_normal.png"/>
    <x v="145"/>
    <d v="2020-04-29T00:00:00.000"/>
    <s v="09:41:32"/>
    <s v="https://twitter.com/1984_nyt/status/1255432018491555841"/>
    <m/>
    <m/>
    <s v="1255432018491555841"/>
    <m/>
    <b v="0"/>
    <n v="38"/>
    <s v=""/>
    <b v="0"/>
    <s v="fi"/>
    <m/>
    <s v=""/>
    <b v="0"/>
    <n v="3"/>
    <s v=""/>
    <s v="Twitter Web App"/>
    <b v="0"/>
    <s v="1255432018491555841"/>
    <s v="Reply-To"/>
    <n v="0"/>
    <n v="0"/>
    <m/>
    <m/>
    <m/>
    <m/>
    <m/>
    <m/>
    <m/>
    <m/>
    <n v="1"/>
    <s v="10"/>
    <s v="10"/>
    <n v="0"/>
    <n v="0"/>
    <n v="0"/>
    <n v="0"/>
    <n v="0"/>
    <n v="0"/>
    <n v="31"/>
    <n v="100"/>
    <n v="31"/>
  </r>
  <r>
    <s v="mikaniikko"/>
    <s v="petri2020"/>
    <m/>
    <m/>
    <m/>
    <m/>
    <m/>
    <m/>
    <m/>
    <m/>
    <s v="Yes"/>
    <n v="272"/>
    <m/>
    <m/>
    <x v="1"/>
    <d v="2020-04-29T06:56:46.000"/>
    <s v="@Petri2020 Seurakin on ymmärtänyt ettei se saa huomiota nimeksikään ellei se saa tarinaansa edes jotenkin liitettyä perussuomalaista kansanedustajaa. Mistä ihmeestä te noita tarinoita keksitte? Joko lukutaitoa tai rehellisyyttä puuttuu, kumpi?"/>
    <m/>
    <m/>
    <x v="1"/>
    <m/>
    <s v="http://pbs.twimg.com/profile_images/1201599027730620416/8Adf599G_normal.jpg"/>
    <x v="146"/>
    <d v="2020-04-29T00:00:00.000"/>
    <s v="06:56:46"/>
    <s v="https://twitter.com/mikaniikko/status/1255390552658513921"/>
    <m/>
    <m/>
    <s v="1255390552658513921"/>
    <s v="1255204555094142976"/>
    <b v="0"/>
    <n v="1"/>
    <s v="250292519"/>
    <b v="0"/>
    <s v="fi"/>
    <m/>
    <s v=""/>
    <b v="0"/>
    <n v="0"/>
    <s v=""/>
    <s v="Twitter for iPhone"/>
    <b v="0"/>
    <s v="1255204555094142976"/>
    <s v="Reply-To"/>
    <n v="0"/>
    <n v="0"/>
    <m/>
    <m/>
    <m/>
    <m/>
    <m/>
    <m/>
    <m/>
    <m/>
    <n v="1"/>
    <s v="1"/>
    <s v="1"/>
    <n v="0"/>
    <n v="0"/>
    <n v="0"/>
    <n v="0"/>
    <n v="0"/>
    <n v="0"/>
    <n v="30"/>
    <n v="100"/>
    <n v="30"/>
  </r>
  <r>
    <s v="mikaniikko"/>
    <s v="mikaniikko"/>
    <m/>
    <m/>
    <m/>
    <m/>
    <m/>
    <m/>
    <m/>
    <m/>
    <s v="No"/>
    <n v="273"/>
    <m/>
    <m/>
    <x v="0"/>
    <d v="2020-05-01T09:32:04.000"/>
    <s v="Mitä sille lepakkoteorialle tapahtui? Jos #koronavirus on lähtöisin laboratoriosta on EU ja WHO saanut pääpellen roolin tässä näytelmässä. https://t.co/HadCvTPAqQ"/>
    <s v="https://www.youtube.com/watch?v=9MmqJmleaw8&amp;feature=youtu.be"/>
    <s v="youtube.com"/>
    <x v="19"/>
    <m/>
    <s v="http://pbs.twimg.com/profile_images/1201599027730620416/8Adf599G_normal.jpg"/>
    <x v="147"/>
    <d v="2020-05-01T00:00:00.000"/>
    <s v="09:32:04"/>
    <s v="https://twitter.com/mikaniikko/status/1256154411623161856"/>
    <m/>
    <m/>
    <s v="1256154411623161856"/>
    <m/>
    <b v="0"/>
    <n v="34"/>
    <s v=""/>
    <b v="0"/>
    <s v="fi"/>
    <m/>
    <s v=""/>
    <b v="0"/>
    <n v="3"/>
    <s v=""/>
    <s v="Twitter for iPhone"/>
    <b v="0"/>
    <s v="1256154411623161856"/>
    <s v="Reply-To"/>
    <n v="0"/>
    <n v="0"/>
    <s v="24,746446,60,2371807 _x000a_25,1928034,60,2371807 _x000a_25,1928034,60,401142 _x000a_24,746446,60,401142"/>
    <s v="Suomi"/>
    <s v="FI"/>
    <s v="Vantaa, Suomi"/>
    <s v="253497d02bb72629"/>
    <s v="Vantaa"/>
    <s v="city"/>
    <s v="https://api.twitter.com/1.1/geo/id/253497d02bb72629.json"/>
    <n v="1"/>
    <s v="1"/>
    <s v="1"/>
    <n v="0"/>
    <n v="0"/>
    <n v="0"/>
    <n v="0"/>
    <n v="0"/>
    <n v="0"/>
    <n v="18"/>
    <n v="100"/>
    <n v="18"/>
  </r>
  <r>
    <s v="helihannula1"/>
    <s v="valtioneuvosto"/>
    <m/>
    <m/>
    <m/>
    <m/>
    <m/>
    <m/>
    <m/>
    <m/>
    <s v="No"/>
    <n v="274"/>
    <m/>
    <m/>
    <x v="2"/>
    <d v="2020-04-29T17:39:16.000"/>
    <s v="@liandersson @valtioneuvosto Meillä sairastetaan kotona sitten viimeiset kaksi viikkoa. Minun lapset eivät lähde hakemaan koronaa, vaikka hallitus haluaa vasiten sairastuttaa heidät._x000a_Tähän lapsikokeeseen me emme ala."/>
    <m/>
    <m/>
    <x v="1"/>
    <m/>
    <s v="http://pbs.twimg.com/profile_images/1253434349791277056/rAzCGVSz_normal.jpg"/>
    <x v="148"/>
    <d v="2020-04-29T00:00:00.000"/>
    <s v="17:39:16"/>
    <s v="https://twitter.com/helihannula1/status/1255552242779852800"/>
    <m/>
    <m/>
    <s v="1255552242779852800"/>
    <s v="1255543410116698112"/>
    <b v="0"/>
    <n v="37"/>
    <s v="72370342"/>
    <b v="0"/>
    <s v="fi"/>
    <m/>
    <s v=""/>
    <b v="0"/>
    <n v="0"/>
    <s v=""/>
    <s v="Twitter for Android"/>
    <b v="0"/>
    <s v="1255543410116698112"/>
    <s v="Reply-To"/>
    <n v="0"/>
    <n v="0"/>
    <m/>
    <m/>
    <m/>
    <m/>
    <m/>
    <m/>
    <m/>
    <m/>
    <n v="1"/>
    <s v="7"/>
    <s v="7"/>
    <m/>
    <m/>
    <m/>
    <m/>
    <m/>
    <m/>
    <m/>
    <m/>
    <m/>
  </r>
  <r>
    <s v="liandersson"/>
    <s v="liandersson"/>
    <m/>
    <m/>
    <m/>
    <m/>
    <m/>
    <m/>
    <m/>
    <m/>
    <s v="No"/>
    <n v="275"/>
    <m/>
    <m/>
    <x v="0"/>
    <d v="2020-04-29T17:04:10.000"/>
    <s v="Perusopetuksessa ja varhaiskasvatuksessa palataan lähiopetukseen hallitusti ja turvallisuudesta tarkasti huolehtien 14.5. alkaen. Terveysviranomaisten näkemys on, että  koulujen avaaminen on silloin turvallista sekä oppilaille että henkilökunnalle. 1/3"/>
    <m/>
    <m/>
    <x v="1"/>
    <m/>
    <s v="http://pbs.twimg.com/profile_images/1095342401881747458/Wy9U_LSM_normal.jpg"/>
    <x v="149"/>
    <d v="2020-04-29T00:00:00.000"/>
    <s v="17:04:10"/>
    <s v="https://twitter.com/liandersson/status/1255543410116698112"/>
    <m/>
    <m/>
    <s v="1255543410116698112"/>
    <m/>
    <b v="0"/>
    <n v="1732"/>
    <s v=""/>
    <b v="0"/>
    <s v="fi"/>
    <m/>
    <s v=""/>
    <b v="0"/>
    <n v="119"/>
    <s v=""/>
    <s v="TweetDeck"/>
    <b v="0"/>
    <s v="1255543410116698112"/>
    <s v="Reply-To"/>
    <n v="0"/>
    <n v="0"/>
    <m/>
    <m/>
    <m/>
    <m/>
    <m/>
    <m/>
    <m/>
    <m/>
    <n v="1"/>
    <s v="7"/>
    <s v="7"/>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9">
    <i>
      <x v="1"/>
    </i>
    <i r="1">
      <x v="4"/>
    </i>
    <i r="2">
      <x v="116"/>
    </i>
    <i r="3">
      <x v="19"/>
    </i>
    <i r="2">
      <x v="117"/>
    </i>
    <i r="3">
      <x v="6"/>
    </i>
    <i r="3">
      <x v="16"/>
    </i>
    <i r="3">
      <x v="22"/>
    </i>
    <i r="2">
      <x v="118"/>
    </i>
    <i r="3">
      <x v="9"/>
    </i>
    <i r="3">
      <x v="13"/>
    </i>
    <i r="3">
      <x v="18"/>
    </i>
    <i r="3">
      <x v="21"/>
    </i>
    <i r="3">
      <x v="22"/>
    </i>
    <i r="2">
      <x v="119"/>
    </i>
    <i r="3">
      <x v="5"/>
    </i>
    <i r="3">
      <x v="6"/>
    </i>
    <i r="3">
      <x v="8"/>
    </i>
    <i r="3">
      <x v="9"/>
    </i>
    <i r="3">
      <x v="10"/>
    </i>
    <i r="3">
      <x v="11"/>
    </i>
    <i r="3">
      <x v="12"/>
    </i>
    <i r="3">
      <x v="13"/>
    </i>
    <i r="3">
      <x v="15"/>
    </i>
    <i r="3">
      <x v="17"/>
    </i>
    <i r="3">
      <x v="18"/>
    </i>
    <i r="3">
      <x v="19"/>
    </i>
    <i r="3">
      <x v="20"/>
    </i>
    <i r="3">
      <x v="21"/>
    </i>
    <i r="2">
      <x v="120"/>
    </i>
    <i r="3">
      <x v="4"/>
    </i>
    <i r="3">
      <x v="5"/>
    </i>
    <i r="3">
      <x v="6"/>
    </i>
    <i r="3">
      <x v="7"/>
    </i>
    <i r="3">
      <x v="8"/>
    </i>
    <i r="3">
      <x v="9"/>
    </i>
    <i r="3">
      <x v="10"/>
    </i>
    <i r="3">
      <x v="11"/>
    </i>
    <i r="3">
      <x v="12"/>
    </i>
    <i r="3">
      <x v="13"/>
    </i>
    <i r="3">
      <x v="14"/>
    </i>
    <i r="3">
      <x v="16"/>
    </i>
    <i r="3">
      <x v="18"/>
    </i>
    <i r="3">
      <x v="19"/>
    </i>
    <i r="3">
      <x v="20"/>
    </i>
    <i r="3">
      <x v="21"/>
    </i>
    <i r="2">
      <x v="121"/>
    </i>
    <i r="3">
      <x v="6"/>
    </i>
    <i r="3">
      <x v="7"/>
    </i>
    <i r="3">
      <x v="8"/>
    </i>
    <i r="3">
      <x v="9"/>
    </i>
    <i r="3">
      <x v="19"/>
    </i>
    <i r="1">
      <x v="5"/>
    </i>
    <i r="2">
      <x v="122"/>
    </i>
    <i r="3">
      <x v="10"/>
    </i>
    <i r="2">
      <x v="123"/>
    </i>
    <i r="3">
      <x v="15"/>
    </i>
    <i r="2">
      <x v="124"/>
    </i>
    <i r="3">
      <x v="6"/>
    </i>
    <i r="3">
      <x v="8"/>
    </i>
    <i r="3">
      <x v="9"/>
    </i>
    <i r="3">
      <x v="10"/>
    </i>
    <i r="3">
      <x v="11"/>
    </i>
    <i r="3">
      <x v="13"/>
    </i>
    <i r="3">
      <x v="14"/>
    </i>
    <i r="3">
      <x v="18"/>
    </i>
    <i r="3">
      <x v="19"/>
    </i>
    <i r="3">
      <x v="20"/>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329383070">
      <items count="5">
        <i x="2" s="1"/>
        <i x="4"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7" name="TimeSeries"/>
  </pivotTables>
  <data>
    <tabular pivotCacheId="329383070">
      <items count="20">
        <i x="15" s="1"/>
        <i x="4" s="1"/>
        <i x="10" s="1"/>
        <i x="3" s="1"/>
        <i x="9" s="1"/>
        <i x="5" s="1"/>
        <i x="16" s="1"/>
        <i x="11" s="1"/>
        <i x="6" s="1"/>
        <i x="2" s="1"/>
        <i x="14" s="1"/>
        <i x="7" s="1"/>
        <i x="0" s="1"/>
        <i x="12" s="1"/>
        <i x="19" s="1"/>
        <i x="18" s="1"/>
        <i x="17" s="1"/>
        <i x="8"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 name="Hashtags in Tweet" cache="Osittaja_Hashtags_in_Tweet" caption="Hashtags in Tweet" rowHeight="234950"/>
</slicers>
</file>

<file path=xl/tables/table1.xml><?xml version="1.0" encoding="utf-8"?>
<table xmlns="http://schemas.openxmlformats.org/spreadsheetml/2006/main" id="1" name="Edges" displayName="Edges" ref="A2:BN276" totalsRowShown="0" headerRowDxfId="503" dataDxfId="415">
  <autoFilter ref="A2:BN276"/>
  <tableColumns count="66">
    <tableColumn id="1" name="Vertex 1" dataDxfId="468"/>
    <tableColumn id="2" name="Vertex 2" dataDxfId="467"/>
    <tableColumn id="3" name="Color" dataDxfId="466"/>
    <tableColumn id="4" name="Width" dataDxfId="465"/>
    <tableColumn id="11" name="Style" dataDxfId="464"/>
    <tableColumn id="5" name="Opacity" dataDxfId="463"/>
    <tableColumn id="6" name="Visibility" dataDxfId="462"/>
    <tableColumn id="10" name="Label" dataDxfId="461"/>
    <tableColumn id="12" name="Label Text Color" dataDxfId="460"/>
    <tableColumn id="13" name="Label Font Size" dataDxfId="459"/>
    <tableColumn id="14" name="Reciprocated?" dataDxfId="347"/>
    <tableColumn id="7" name="ID" dataDxfId="458"/>
    <tableColumn id="9" name="Dynamic Filter" dataDxfId="457"/>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dataDxfId="363"/>
    <tableColumn id="56" name="Vertex 1 Group" dataDxfId="362">
      <calculatedColumnFormula>REPLACE(INDEX(GroupVertices[Group], MATCH(Edges[[#This Row],[Vertex 1]],GroupVertices[Vertex],0)),1,1,"")</calculatedColumnFormula>
    </tableColumn>
    <tableColumn id="57" name="Vertex 2 Group" dataDxfId="117">
      <calculatedColumnFormula>REPLACE(INDEX(GroupVertices[Group], MATCH(Edges[[#This Row],[Vertex 2]],GroupVertices[Vertex],0)),1,1,"")</calculatedColumnFormula>
    </tableColumn>
    <tableColumn id="58" name="Sentiment List #1: Positive Word Count" dataDxfId="116"/>
    <tableColumn id="59" name="Sentiment List #1: Positive Word Percentage (%)" dataDxfId="115"/>
    <tableColumn id="60" name="Sentiment List #2: Negative Word Count" dataDxfId="114"/>
    <tableColumn id="61" name="Sentiment List #2: Negative Word Percentage (%)" dataDxfId="113"/>
    <tableColumn id="62" name="Sentiment List #3: Angry/Violent Word Count" dataDxfId="112"/>
    <tableColumn id="63" name="Sentiment List #3: Angry/Violent Word Percentage (%)" dataDxfId="111"/>
    <tableColumn id="64" name="Non-categorized Word Count" dataDxfId="110"/>
    <tableColumn id="65" name="Non-categorized Word Percentage (%)" dataDxfId="109"/>
    <tableColumn id="66" name="Edge Content Word Count" dataDxfId="10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TwitterSearchNetworkTopItems_1" displayName="TwitterSearchNetworkTopItems_1" ref="A1:V11" totalsRowShown="0" headerRowDxfId="346" dataDxfId="345">
  <autoFilter ref="A1:V11"/>
  <tableColumns count="22">
    <tableColumn id="1" name="Top URLs in Tweet in Entire Graph" dataDxfId="344"/>
    <tableColumn id="2" name="Entire Graph Count" dataDxfId="343"/>
    <tableColumn id="3" name="Top URLs in Tweet in G1" dataDxfId="342"/>
    <tableColumn id="4" name="G1 Count" dataDxfId="341"/>
    <tableColumn id="5" name="Top URLs in Tweet in G2" dataDxfId="340"/>
    <tableColumn id="6" name="G2 Count" dataDxfId="339"/>
    <tableColumn id="7" name="Top URLs in Tweet in G3" dataDxfId="338"/>
    <tableColumn id="8" name="G3 Count" dataDxfId="337"/>
    <tableColumn id="9" name="Top URLs in Tweet in G4" dataDxfId="336"/>
    <tableColumn id="10" name="G4 Count" dataDxfId="335"/>
    <tableColumn id="11" name="Top URLs in Tweet in G5" dataDxfId="334"/>
    <tableColumn id="12" name="G5 Count" dataDxfId="333"/>
    <tableColumn id="13" name="Top URLs in Tweet in G6" dataDxfId="332"/>
    <tableColumn id="14" name="G6 Count" dataDxfId="331"/>
    <tableColumn id="15" name="Top URLs in Tweet in G7" dataDxfId="330"/>
    <tableColumn id="16" name="G7 Count" dataDxfId="329"/>
    <tableColumn id="17" name="Top URLs in Tweet in G8" dataDxfId="328"/>
    <tableColumn id="18" name="G8 Count" dataDxfId="327"/>
    <tableColumn id="19" name="Top URLs in Tweet in G9" dataDxfId="326"/>
    <tableColumn id="20" name="G9 Count" dataDxfId="325"/>
    <tableColumn id="21" name="Top URLs in Tweet in G10" dataDxfId="324"/>
    <tableColumn id="22" name="G10 Count" dataDxfId="323"/>
  </tableColumns>
  <tableStyleInfo name="NodeXL Table" showFirstColumn="0" showLastColumn="0" showRowStripes="1" showColumnStripes="0"/>
</table>
</file>

<file path=xl/tables/table12.xml><?xml version="1.0" encoding="utf-8"?>
<table xmlns="http://schemas.openxmlformats.org/spreadsheetml/2006/main" id="26" name="TwitterSearchNetworkTopItems_2" displayName="TwitterSearchNetworkTopItems_2" ref="A14:V24" totalsRowShown="0" headerRowDxfId="321" dataDxfId="320">
  <autoFilter ref="A14:V24"/>
  <tableColumns count="22">
    <tableColumn id="1" name="Top Domains in Tweet in Entire Graph" dataDxfId="319"/>
    <tableColumn id="2" name="Entire Graph Count" dataDxfId="318"/>
    <tableColumn id="3" name="Top Domains in Tweet in G1" dataDxfId="317"/>
    <tableColumn id="4" name="G1 Count" dataDxfId="316"/>
    <tableColumn id="5" name="Top Domains in Tweet in G2" dataDxfId="315"/>
    <tableColumn id="6" name="G2 Count" dataDxfId="314"/>
    <tableColumn id="7" name="Top Domains in Tweet in G3" dataDxfId="313"/>
    <tableColumn id="8" name="G3 Count" dataDxfId="312"/>
    <tableColumn id="9" name="Top Domains in Tweet in G4" dataDxfId="311"/>
    <tableColumn id="10" name="G4 Count" dataDxfId="310"/>
    <tableColumn id="11" name="Top Domains in Tweet in G5" dataDxfId="309"/>
    <tableColumn id="12" name="G5 Count" dataDxfId="308"/>
    <tableColumn id="13" name="Top Domains in Tweet in G6" dataDxfId="307"/>
    <tableColumn id="14" name="G6 Count" dataDxfId="306"/>
    <tableColumn id="15" name="Top Domains in Tweet in G7" dataDxfId="305"/>
    <tableColumn id="16" name="G7 Count" dataDxfId="304"/>
    <tableColumn id="17" name="Top Domains in Tweet in G8" dataDxfId="303"/>
    <tableColumn id="18" name="G8 Count" dataDxfId="302"/>
    <tableColumn id="19" name="Top Domains in Tweet in G9" dataDxfId="301"/>
    <tableColumn id="20" name="G9 Count" dataDxfId="300"/>
    <tableColumn id="21" name="Top Domains in Tweet in G10" dataDxfId="299"/>
    <tableColumn id="22" name="G10 Count" dataDxfId="298"/>
  </tableColumns>
  <tableStyleInfo name="NodeXL Table" showFirstColumn="0" showLastColumn="0" showRowStripes="1" showColumnStripes="0"/>
</table>
</file>

<file path=xl/tables/table13.xml><?xml version="1.0" encoding="utf-8"?>
<table xmlns="http://schemas.openxmlformats.org/spreadsheetml/2006/main" id="27" name="TwitterSearchNetworkTopItems_3" displayName="TwitterSearchNetworkTopItems_3" ref="A27:V37" totalsRowShown="0" headerRowDxfId="296" dataDxfId="295">
  <autoFilter ref="A27:V37"/>
  <tableColumns count="22">
    <tableColumn id="1" name="Top Hashtags in Tweet in Entire Graph" dataDxfId="294"/>
    <tableColumn id="2" name="Entire Graph Count" dataDxfId="293"/>
    <tableColumn id="3" name="Top Hashtags in Tweet in G1" dataDxfId="292"/>
    <tableColumn id="4" name="G1 Count" dataDxfId="291"/>
    <tableColumn id="5" name="Top Hashtags in Tweet in G2" dataDxfId="290"/>
    <tableColumn id="6" name="G2 Count" dataDxfId="289"/>
    <tableColumn id="7" name="Top Hashtags in Tweet in G3" dataDxfId="288"/>
    <tableColumn id="8" name="G3 Count" dataDxfId="287"/>
    <tableColumn id="9" name="Top Hashtags in Tweet in G4" dataDxfId="286"/>
    <tableColumn id="10" name="G4 Count" dataDxfId="285"/>
    <tableColumn id="11" name="Top Hashtags in Tweet in G5" dataDxfId="284"/>
    <tableColumn id="12" name="G5 Count" dataDxfId="283"/>
    <tableColumn id="13" name="Top Hashtags in Tweet in G6" dataDxfId="282"/>
    <tableColumn id="14" name="G6 Count" dataDxfId="281"/>
    <tableColumn id="15" name="Top Hashtags in Tweet in G7" dataDxfId="280"/>
    <tableColumn id="16" name="G7 Count" dataDxfId="279"/>
    <tableColumn id="17" name="Top Hashtags in Tweet in G8" dataDxfId="278"/>
    <tableColumn id="18" name="G8 Count" dataDxfId="277"/>
    <tableColumn id="19" name="Top Hashtags in Tweet in G9" dataDxfId="276"/>
    <tableColumn id="20" name="G9 Count" dataDxfId="275"/>
    <tableColumn id="21" name="Top Hashtags in Tweet in G10" dataDxfId="274"/>
    <tableColumn id="22" name="G10 Count" dataDxfId="273"/>
  </tableColumns>
  <tableStyleInfo name="NodeXL Table" showFirstColumn="0" showLastColumn="0" showRowStripes="1" showColumnStripes="0"/>
</table>
</file>

<file path=xl/tables/table14.xml><?xml version="1.0" encoding="utf-8"?>
<table xmlns="http://schemas.openxmlformats.org/spreadsheetml/2006/main" id="28" name="TwitterSearchNetworkTopItems_4" displayName="TwitterSearchNetworkTopItems_4" ref="A40:V50" totalsRowShown="0" headerRowDxfId="271" dataDxfId="270">
  <autoFilter ref="A40:V50"/>
  <tableColumns count="22">
    <tableColumn id="1" name="Top Words in Tweet in Entire Graph" dataDxfId="269"/>
    <tableColumn id="2" name="Entire Graph Count" dataDxfId="268"/>
    <tableColumn id="3" name="Top Words in Tweet in G1" dataDxfId="267"/>
    <tableColumn id="4" name="G1 Count" dataDxfId="266"/>
    <tableColumn id="5" name="Top Words in Tweet in G2" dataDxfId="265"/>
    <tableColumn id="6" name="G2 Count" dataDxfId="264"/>
    <tableColumn id="7" name="Top Words in Tweet in G3" dataDxfId="263"/>
    <tableColumn id="8" name="G3 Count" dataDxfId="262"/>
    <tableColumn id="9" name="Top Words in Tweet in G4" dataDxfId="261"/>
    <tableColumn id="10" name="G4 Count" dataDxfId="260"/>
    <tableColumn id="11" name="Top Words in Tweet in G5" dataDxfId="259"/>
    <tableColumn id="12" name="G5 Count" dataDxfId="258"/>
    <tableColumn id="13" name="Top Words in Tweet in G6" dataDxfId="257"/>
    <tableColumn id="14" name="G6 Count" dataDxfId="256"/>
    <tableColumn id="15" name="Top Words in Tweet in G7" dataDxfId="255"/>
    <tableColumn id="16" name="G7 Count" dataDxfId="254"/>
    <tableColumn id="17" name="Top Words in Tweet in G8" dataDxfId="253"/>
    <tableColumn id="18" name="G8 Count" dataDxfId="252"/>
    <tableColumn id="19" name="Top Words in Tweet in G9" dataDxfId="251"/>
    <tableColumn id="20" name="G9 Count" dataDxfId="250"/>
    <tableColumn id="21" name="Top Words in Tweet in G10" dataDxfId="249"/>
    <tableColumn id="22" name="G10 Count" dataDxfId="248"/>
  </tableColumns>
  <tableStyleInfo name="NodeXL Table" showFirstColumn="0" showLastColumn="0" showRowStripes="1" showColumnStripes="0"/>
</table>
</file>

<file path=xl/tables/table15.xml><?xml version="1.0" encoding="utf-8"?>
<table xmlns="http://schemas.openxmlformats.org/spreadsheetml/2006/main" id="29" name="TwitterSearchNetworkTopItems_5" displayName="TwitterSearchNetworkTopItems_5" ref="A53:V63" totalsRowShown="0" headerRowDxfId="246" dataDxfId="245">
  <autoFilter ref="A53:V63"/>
  <tableColumns count="22">
    <tableColumn id="1" name="Top Word Pairs in Tweet in Entire Graph" dataDxfId="244"/>
    <tableColumn id="2" name="Entire Graph Count" dataDxfId="243"/>
    <tableColumn id="3" name="Top Word Pairs in Tweet in G1" dataDxfId="242"/>
    <tableColumn id="4" name="G1 Count" dataDxfId="241"/>
    <tableColumn id="5" name="Top Word Pairs in Tweet in G2" dataDxfId="240"/>
    <tableColumn id="6" name="G2 Count" dataDxfId="239"/>
    <tableColumn id="7" name="Top Word Pairs in Tweet in G3" dataDxfId="238"/>
    <tableColumn id="8" name="G3 Count" dataDxfId="237"/>
    <tableColumn id="9" name="Top Word Pairs in Tweet in G4" dataDxfId="236"/>
    <tableColumn id="10" name="G4 Count" dataDxfId="235"/>
    <tableColumn id="11" name="Top Word Pairs in Tweet in G5" dataDxfId="234"/>
    <tableColumn id="12" name="G5 Count" dataDxfId="233"/>
    <tableColumn id="13" name="Top Word Pairs in Tweet in G6" dataDxfId="232"/>
    <tableColumn id="14" name="G6 Count" dataDxfId="231"/>
    <tableColumn id="15" name="Top Word Pairs in Tweet in G7" dataDxfId="230"/>
    <tableColumn id="16" name="G7 Count" dataDxfId="229"/>
    <tableColumn id="17" name="Top Word Pairs in Tweet in G8" dataDxfId="228"/>
    <tableColumn id="18" name="G8 Count" dataDxfId="227"/>
    <tableColumn id="19" name="Top Word Pairs in Tweet in G9" dataDxfId="226"/>
    <tableColumn id="20" name="G9 Count" dataDxfId="225"/>
    <tableColumn id="21" name="Top Word Pairs in Tweet in G10" dataDxfId="224"/>
    <tableColumn id="22" name="G10 Count" dataDxfId="223"/>
  </tableColumns>
  <tableStyleInfo name="NodeXL Table" showFirstColumn="0" showLastColumn="0" showRowStripes="1" showColumnStripes="0"/>
</table>
</file>

<file path=xl/tables/table16.xml><?xml version="1.0" encoding="utf-8"?>
<table xmlns="http://schemas.openxmlformats.org/spreadsheetml/2006/main" id="30" name="TwitterSearchNetworkTopItems_6" displayName="TwitterSearchNetworkTopItems_6" ref="A66:V76" totalsRowShown="0" headerRowDxfId="221" dataDxfId="220">
  <autoFilter ref="A66:V76"/>
  <tableColumns count="22">
    <tableColumn id="1" name="Top Replied-To in Entire Graph" dataDxfId="219"/>
    <tableColumn id="2" name="Entire Graph Count" dataDxfId="215"/>
    <tableColumn id="3" name="Top Replied-To in G1" dataDxfId="214"/>
    <tableColumn id="4" name="G1 Count" dataDxfId="211"/>
    <tableColumn id="5" name="Top Replied-To in G2" dataDxfId="210"/>
    <tableColumn id="6" name="G2 Count" dataDxfId="207"/>
    <tableColumn id="7" name="Top Replied-To in G3" dataDxfId="206"/>
    <tableColumn id="8" name="G3 Count" dataDxfId="203"/>
    <tableColumn id="9" name="Top Replied-To in G4" dataDxfId="202"/>
    <tableColumn id="10" name="G4 Count" dataDxfId="199"/>
    <tableColumn id="11" name="Top Replied-To in G5" dataDxfId="198"/>
    <tableColumn id="12" name="G5 Count" dataDxfId="195"/>
    <tableColumn id="13" name="Top Replied-To in G6" dataDxfId="194"/>
    <tableColumn id="14" name="G6 Count" dataDxfId="191"/>
    <tableColumn id="15" name="Top Replied-To in G7" dataDxfId="190"/>
    <tableColumn id="16" name="G7 Count" dataDxfId="187"/>
    <tableColumn id="17" name="Top Replied-To in G8" dataDxfId="186"/>
    <tableColumn id="18" name="G8 Count" dataDxfId="183"/>
    <tableColumn id="19" name="Top Replied-To in G9" dataDxfId="182"/>
    <tableColumn id="20" name="G9 Count" dataDxfId="179"/>
    <tableColumn id="21" name="Top Replied-To in G10" dataDxfId="178"/>
    <tableColumn id="22" name="G10 Count" dataDxfId="177"/>
  </tableColumns>
  <tableStyleInfo name="NodeXL Table" showFirstColumn="0" showLastColumn="0" showRowStripes="1" showColumnStripes="0"/>
</table>
</file>

<file path=xl/tables/table17.xml><?xml version="1.0" encoding="utf-8"?>
<table xmlns="http://schemas.openxmlformats.org/spreadsheetml/2006/main" id="31" name="TwitterSearchNetworkTopItems_7" displayName="TwitterSearchNetworkTopItems_7" ref="A79:V89" totalsRowShown="0" headerRowDxfId="218" dataDxfId="217">
  <autoFilter ref="A79:V89"/>
  <tableColumns count="22">
    <tableColumn id="1" name="Top Mentioned in Entire Graph" dataDxfId="216"/>
    <tableColumn id="2" name="Entire Graph Count" dataDxfId="213"/>
    <tableColumn id="3" name="Top Mentioned in G1" dataDxfId="212"/>
    <tableColumn id="4" name="G1 Count" dataDxfId="209"/>
    <tableColumn id="5" name="Top Mentioned in G2" dataDxfId="208"/>
    <tableColumn id="6" name="G2 Count" dataDxfId="205"/>
    <tableColumn id="7" name="Top Mentioned in G3" dataDxfId="204"/>
    <tableColumn id="8" name="G3 Count" dataDxfId="201"/>
    <tableColumn id="9" name="Top Mentioned in G4" dataDxfId="200"/>
    <tableColumn id="10" name="G4 Count" dataDxfId="197"/>
    <tableColumn id="11" name="Top Mentioned in G5" dataDxfId="196"/>
    <tableColumn id="12" name="G5 Count" dataDxfId="193"/>
    <tableColumn id="13" name="Top Mentioned in G6" dataDxfId="192"/>
    <tableColumn id="14" name="G6 Count" dataDxfId="189"/>
    <tableColumn id="15" name="Top Mentioned in G7" dataDxfId="188"/>
    <tableColumn id="16" name="G7 Count" dataDxfId="185"/>
    <tableColumn id="17" name="Top Mentioned in G8" dataDxfId="184"/>
    <tableColumn id="18" name="G8 Count" dataDxfId="181"/>
    <tableColumn id="19" name="Top Mentioned in G9" dataDxfId="180"/>
    <tableColumn id="20" name="G9 Count" dataDxfId="176"/>
    <tableColumn id="21" name="Top Mentioned in G10" dataDxfId="175"/>
    <tableColumn id="22" name="G10 Count" dataDxfId="174"/>
  </tableColumns>
  <tableStyleInfo name="NodeXL Table" showFirstColumn="0" showLastColumn="0" showRowStripes="1" showColumnStripes="0"/>
</table>
</file>

<file path=xl/tables/table18.xml><?xml version="1.0" encoding="utf-8"?>
<table xmlns="http://schemas.openxmlformats.org/spreadsheetml/2006/main" id="32" name="TwitterSearchNetworkTopItems_8" displayName="TwitterSearchNetworkTopItems_8" ref="A92:V102" totalsRowShown="0" headerRowDxfId="171" dataDxfId="170">
  <autoFilter ref="A92:V102"/>
  <tableColumns count="22">
    <tableColumn id="1" name="Top Tweeters in Entire Graph" dataDxfId="169"/>
    <tableColumn id="2" name="Entire Graph Count" dataDxfId="168"/>
    <tableColumn id="3" name="Top Tweeters in G1" dataDxfId="167"/>
    <tableColumn id="4" name="G1 Count" dataDxfId="166"/>
    <tableColumn id="5" name="Top Tweeters in G2" dataDxfId="165"/>
    <tableColumn id="6" name="G2 Count" dataDxfId="164"/>
    <tableColumn id="7" name="Top Tweeters in G3" dataDxfId="163"/>
    <tableColumn id="8" name="G3 Count" dataDxfId="162"/>
    <tableColumn id="9" name="Top Tweeters in G4" dataDxfId="161"/>
    <tableColumn id="10" name="G4 Count" dataDxfId="160"/>
    <tableColumn id="11" name="Top Tweeters in G5" dataDxfId="159"/>
    <tableColumn id="12" name="G5 Count" dataDxfId="158"/>
    <tableColumn id="13" name="Top Tweeters in G6" dataDxfId="157"/>
    <tableColumn id="14" name="G6 Count" dataDxfId="156"/>
    <tableColumn id="15" name="Top Tweeters in G7" dataDxfId="155"/>
    <tableColumn id="16" name="G7 Count" dataDxfId="154"/>
    <tableColumn id="17" name="Top Tweeters in G8" dataDxfId="153"/>
    <tableColumn id="18" name="G8 Count" dataDxfId="152"/>
    <tableColumn id="19" name="Top Tweeters in G9" dataDxfId="151"/>
    <tableColumn id="20" name="G9 Count" dataDxfId="150"/>
    <tableColumn id="21" name="Top Tweeters in G10" dataDxfId="149"/>
    <tableColumn id="22" name="G10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01" totalsRowShown="0" headerRowDxfId="476" dataDxfId="475">
  <autoFilter ref="A1:G801"/>
  <tableColumns count="7">
    <tableColumn id="1" name="Word" dataDxfId="136"/>
    <tableColumn id="2" name="Count" dataDxfId="135"/>
    <tableColumn id="3" name="Salience" dataDxfId="134"/>
    <tableColumn id="4" name="Group" dataDxfId="133"/>
    <tableColumn id="5" name="Word on Sentiment List #1: Positive" dataDxfId="132"/>
    <tableColumn id="6" name="Word on Sentiment List #2: Negative" dataDxfId="131"/>
    <tableColumn id="7" name="Word on Sentiment List #3: Angry/Violent" dataDxfId="13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502" dataDxfId="400">
  <autoFilter ref="A2:BT111"/>
  <tableColumns count="72">
    <tableColumn id="1" name="Vertex" dataDxfId="414"/>
    <tableColumn id="72" name="Subgraph" dataDxfId="413"/>
    <tableColumn id="2" name="Color" dataDxfId="412"/>
    <tableColumn id="5" name="Shape" dataDxfId="411"/>
    <tableColumn id="6" name="Size" dataDxfId="410"/>
    <tableColumn id="4" name="Opacity" dataDxfId="380"/>
    <tableColumn id="7" name="Image File" dataDxfId="378"/>
    <tableColumn id="3" name="Visibility" dataDxfId="379"/>
    <tableColumn id="10" name="Label" dataDxfId="409"/>
    <tableColumn id="16" name="Label Fill Color" dataDxfId="408"/>
    <tableColumn id="9" name="Label Position" dataDxfId="374"/>
    <tableColumn id="8" name="Tooltip" dataDxfId="372"/>
    <tableColumn id="18" name="Layout Order" dataDxfId="373"/>
    <tableColumn id="13" name="X" dataDxfId="407"/>
    <tableColumn id="14" name="Y" dataDxfId="406"/>
    <tableColumn id="12" name="Locked?" dataDxfId="405"/>
    <tableColumn id="19" name="Polar R" dataDxfId="404"/>
    <tableColumn id="20" name="Polar Angle" dataDxfId="40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402"/>
    <tableColumn id="28" name="Dynamic Filter" dataDxfId="401"/>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77"/>
    <tableColumn id="49" name="Custom Menu Item Text" dataDxfId="376"/>
    <tableColumn id="50" name="Custom Menu Item Action" dataDxfId="375"/>
    <tableColumn id="51" name="Tweeted Search Term?" dataDxfId="364"/>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7"/>
    <tableColumn id="63" name="Sentiment List #1: Positive Word Count" dataDxfId="106"/>
    <tableColumn id="64" name="Sentiment List #1: Positive Word Percentage (%)" dataDxfId="105"/>
    <tableColumn id="65" name="Sentiment List #2: Negative Word Count" dataDxfId="104"/>
    <tableColumn id="66" name="Sentiment List #2: Negative Word Percentage (%)" dataDxfId="103"/>
    <tableColumn id="67" name="Sentiment List #3: Angry/Violent Word Count" dataDxfId="102"/>
    <tableColumn id="68" name="Sentiment List #3: Angry/Violent Word Percentage (%)" dataDxfId="101"/>
    <tableColumn id="69" name="Non-categorized Word Count" dataDxfId="100"/>
    <tableColumn id="70" name="Non-categorized Word Percentage (%)" dataDxfId="99"/>
    <tableColumn id="71" name="Vertex Content Word Count" dataDxfId="98"/>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00" totalsRowShown="0" headerRowDxfId="474" dataDxfId="473">
  <autoFilter ref="A1:L500"/>
  <tableColumns count="12">
    <tableColumn id="1" name="Word 1" dataDxfId="129"/>
    <tableColumn id="2" name="Word 2" dataDxfId="128"/>
    <tableColumn id="3" name="Count" dataDxfId="127"/>
    <tableColumn id="4" name="Salience" dataDxfId="126"/>
    <tableColumn id="5" name="Mutual Information" dataDxfId="125"/>
    <tableColumn id="6" name="Group" dataDxfId="124"/>
    <tableColumn id="7" name="Word1 on Sentiment List #1: Positive" dataDxfId="123"/>
    <tableColumn id="8" name="Word1 on Sentiment List #2: Negative" dataDxfId="122"/>
    <tableColumn id="9" name="Word1 on Sentiment List #3: Angry/Violent" dataDxfId="121"/>
    <tableColumn id="10" name="Word2 on Sentiment List #1: Positive" dataDxfId="120"/>
    <tableColumn id="11" name="Word2 on Sentiment List #2: Negative" dataDxfId="119"/>
    <tableColumn id="12" name="Word2 on Sentiment List #3: Angry/Violent" dataDxfId="118"/>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472" dataDxfId="471">
  <autoFilter ref="A2:C23"/>
  <tableColumns count="3">
    <tableColumn id="1" name="Group 1" dataDxfId="87"/>
    <tableColumn id="2" name="Group 2" dataDxfId="86"/>
    <tableColumn id="3" name="Edges" dataDxfId="85"/>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470" dataDxfId="469">
  <autoFilter ref="A1:B7"/>
  <tableColumns count="2">
    <tableColumn id="1" name="Key" dataDxfId="69"/>
    <tableColumn id="2" name="Value" dataDxfId="68"/>
  </tableColumns>
  <tableStyleInfo name="NodeXL Table" showFirstColumn="0" showLastColumn="0" showRowStripes="1" showColumnStripes="0"/>
</table>
</file>

<file path=xl/tables/table23.xml><?xml version="1.0" encoding="utf-8"?>
<table xmlns="http://schemas.openxmlformats.org/spreadsheetml/2006/main" id="33"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24.xml><?xml version="1.0" encoding="utf-8"?>
<table xmlns="http://schemas.openxmlformats.org/spreadsheetml/2006/main" id="34" name="Edges35" displayName="Edges35" ref="A2:BN152" totalsRowShown="0" headerRowDxfId="67" dataDxfId="66">
  <autoFilter ref="A2:BN15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MATCH(Edges35[[#This Row],[Vertex 1]],GroupVertices[Vertex],0)),1,1,"")</calculatedColumnFormula>
    </tableColumn>
    <tableColumn id="57" name="Vertex 2 Group" dataDxfId="9">
      <calculatedColumnFormula>REPLACE(INDEX(GroupVertices[Group], MATCH(Edges35[[#This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2" totalsRowShown="0" headerRowDxfId="501">
  <autoFilter ref="A2:AO22"/>
  <tableColumns count="41">
    <tableColumn id="1" name="Group" dataDxfId="371"/>
    <tableColumn id="2" name="Vertex Color" dataDxfId="370"/>
    <tableColumn id="3" name="Vertex Shape" dataDxfId="368"/>
    <tableColumn id="22" name="Visibility" dataDxfId="369"/>
    <tableColumn id="4" name="Collapsed?"/>
    <tableColumn id="18" name="Label" dataDxfId="500"/>
    <tableColumn id="20" name="Collapsed X"/>
    <tableColumn id="21" name="Collapsed Y"/>
    <tableColumn id="6" name="ID" dataDxfId="499"/>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22"/>
    <tableColumn id="23" name="Top URLs in Tweet" dataDxfId="297"/>
    <tableColumn id="26" name="Top Domains in Tweet" dataDxfId="272"/>
    <tableColumn id="27" name="Top Hashtags in Tweet" dataDxfId="247"/>
    <tableColumn id="28" name="Top Words in Tweet" dataDxfId="222"/>
    <tableColumn id="29" name="Top Word Pairs in Tweet" dataDxfId="173"/>
    <tableColumn id="30" name="Top Replied-To in Tweet" dataDxfId="172"/>
    <tableColumn id="31" name="Top Mentioned in Tweet" dataDxfId="147"/>
    <tableColumn id="32" name="Top Tweeters" dataDxfId="97"/>
    <tableColumn id="33" name="Sentiment List #1: Positive Word Count" dataDxfId="96"/>
    <tableColumn id="34" name="Sentiment List #1: Positive Word Percentage (%)" dataDxfId="95"/>
    <tableColumn id="35" name="Sentiment List #2: Negative Word Count" dataDxfId="94"/>
    <tableColumn id="36" name="Sentiment List #2: Negative Word Percentage (%)" dataDxfId="93"/>
    <tableColumn id="37" name="Sentiment List #3: Angry/Violent Word Count" dataDxfId="92"/>
    <tableColumn id="38" name="Sentiment List #3: Angry/Violent Word Percentage (%)" dataDxfId="91"/>
    <tableColumn id="39" name="Non-categorized Word Count" dataDxfId="90"/>
    <tableColumn id="40" name="Non-categorized Word Percentage (%)" dataDxfId="89"/>
    <tableColumn id="41" name="Group Content Word Count" dataDxfId="8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98" dataDxfId="497">
  <autoFilter ref="A1:C11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4"/>
    <tableColumn id="2" name="Value" dataDxfId="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96"/>
    <tableColumn id="2" name="Degree Frequency" dataDxfId="495">
      <calculatedColumnFormula>COUNTIF(Vertices[Degree], "&gt;= " &amp; D2) - COUNTIF(Vertices[Degree], "&gt;=" &amp; D3)</calculatedColumnFormula>
    </tableColumn>
    <tableColumn id="3" name="In-Degree Bin" dataDxfId="494"/>
    <tableColumn id="4" name="In-Degree Frequency" dataDxfId="493">
      <calculatedColumnFormula>COUNTIF(Vertices[In-Degree], "&gt;= " &amp; F2) - COUNTIF(Vertices[In-Degree], "&gt;=" &amp; F3)</calculatedColumnFormula>
    </tableColumn>
    <tableColumn id="5" name="Out-Degree Bin" dataDxfId="492"/>
    <tableColumn id="6" name="Out-Degree Frequency" dataDxfId="491">
      <calculatedColumnFormula>COUNTIF(Vertices[Out-Degree], "&gt;= " &amp; H2) - COUNTIF(Vertices[Out-Degree], "&gt;=" &amp; H3)</calculatedColumnFormula>
    </tableColumn>
    <tableColumn id="7" name="Betweenness Centrality Bin" dataDxfId="490"/>
    <tableColumn id="8" name="Betweenness Centrality Frequency" dataDxfId="489">
      <calculatedColumnFormula>COUNTIF(Vertices[Betweenness Centrality], "&gt;= " &amp; J2) - COUNTIF(Vertices[Betweenness Centrality], "&gt;=" &amp; J3)</calculatedColumnFormula>
    </tableColumn>
    <tableColumn id="9" name="Closeness Centrality Bin" dataDxfId="488"/>
    <tableColumn id="10" name="Closeness Centrality Frequency" dataDxfId="487">
      <calculatedColumnFormula>COUNTIF(Vertices[Closeness Centrality], "&gt;= " &amp; L2) - COUNTIF(Vertices[Closeness Centrality], "&gt;=" &amp; L3)</calculatedColumnFormula>
    </tableColumn>
    <tableColumn id="11" name="Eigenvector Centrality Bin" dataDxfId="486"/>
    <tableColumn id="12" name="Eigenvector Centrality Frequency" dataDxfId="485">
      <calculatedColumnFormula>COUNTIF(Vertices[Eigenvector Centrality], "&gt;= " &amp; N2) - COUNTIF(Vertices[Eigenvector Centrality], "&gt;=" &amp; N3)</calculatedColumnFormula>
    </tableColumn>
    <tableColumn id="18" name="PageRank Bin" dataDxfId="484"/>
    <tableColumn id="17" name="PageRank Frequency" dataDxfId="483">
      <calculatedColumnFormula>COUNTIF(Vertices[Eigenvector Centrality], "&gt;= " &amp; P2) - COUNTIF(Vertices[Eigenvector Centrality], "&gt;=" &amp; P3)</calculatedColumnFormula>
    </tableColumn>
    <tableColumn id="13" name="Clustering Coefficient Bin" dataDxfId="482"/>
    <tableColumn id="14" name="Clustering Coefficient Frequency" dataDxfId="481">
      <calculatedColumnFormula>COUNTIF(Vertices[Clustering Coefficient], "&gt;= " &amp; R2) - COUNTIF(Vertices[Clustering Coefficient], "&gt;=" &amp; R3)</calculatedColumnFormula>
    </tableColumn>
    <tableColumn id="15" name="Dynamic Filter Bin" dataDxfId="480"/>
    <tableColumn id="16" name="Dynamic Filter Frequency" dataDxfId="4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omberg.com/tosv2.html?vid=&amp;uuid=e668ae10-8dd2-11ea-a0e2-67b27ebff06d&amp;url=L25ld3MvYXJ0aWNsZXMvMjAyMC0wNC0yNi9iaWxsaW9uYWlyZS1nYXRlcy1zLWZvdW5kYXRpb24tdG8tZm9jdXMtc29sZWx5LW9uLXZpcnVzLWZ0LXNheXM=" TargetMode="External" /><Relationship Id="rId2" Type="http://schemas.openxmlformats.org/officeDocument/2006/relationships/hyperlink" Target="https://www.forbes.com/sites/brucelee/2020/04/19/bill-gates-is-now-a-target-of-covid-19-coronavirus-conspiracy-theories/#53ef5eca6227" TargetMode="External" /><Relationship Id="rId3" Type="http://schemas.openxmlformats.org/officeDocument/2006/relationships/hyperlink" Target="https://yle.fi/aihe/artikkeli/2020/04/26/valheenpaljastaja-miksi-salaliittoteoreetikot-liittavat-yhteen-5g-verkon-ja" TargetMode="External" /><Relationship Id="rId4" Type="http://schemas.openxmlformats.org/officeDocument/2006/relationships/hyperlink" Target="https://www.outsourcing-pharma.com/Article/2020/03/27/Bill-Gates-big-pharma-collaborate-on-COVID-19-treatments" TargetMode="External" /><Relationship Id="rId5" Type="http://schemas.openxmlformats.org/officeDocument/2006/relationships/hyperlink" Target="https://www.outsourcing-pharma.com/Article/2020/03/27/Bill-Gates-big-pharma-collaborate-on-COVID-19-treatments" TargetMode="External" /><Relationship Id="rId6" Type="http://schemas.openxmlformats.org/officeDocument/2006/relationships/hyperlink" Target="https://www.talouselama.fi/uutiset/te/ca011796-aaa1-40dd-a2d2-5ee16fdd5eae?ref=twitter:1cfb" TargetMode="External" /><Relationship Id="rId7" Type="http://schemas.openxmlformats.org/officeDocument/2006/relationships/hyperlink" Target="https://www.is.fi/digitoday/mobiili/art-2000006489404.html" TargetMode="External" /><Relationship Id="rId8" Type="http://schemas.openxmlformats.org/officeDocument/2006/relationships/hyperlink" Target="https://www.is.fi/digitoday/mobiili/art-2000006489404.html" TargetMode="External" /><Relationship Id="rId9" Type="http://schemas.openxmlformats.org/officeDocument/2006/relationships/hyperlink" Target="https://www.is.fi/digitoday/mobiili/art-2000006489404.html" TargetMode="External" /><Relationship Id="rId10" Type="http://schemas.openxmlformats.org/officeDocument/2006/relationships/hyperlink" Target="https://www.youtube.com/watch?v=TBSGmfiGvgU&amp;t=543s" TargetMode="External" /><Relationship Id="rId11" Type="http://schemas.openxmlformats.org/officeDocument/2006/relationships/hyperlink" Target="https://www.youtube.com/watch?v=rnbf9wccdxE&amp;feature=youtu.be" TargetMode="External" /><Relationship Id="rId12" Type="http://schemas.openxmlformats.org/officeDocument/2006/relationships/hyperlink" Target="https://www.youtube.com/watch?v=BALyHLVYGuY&amp;feature=youtu.be" TargetMode="External" /><Relationship Id="rId13" Type="http://schemas.openxmlformats.org/officeDocument/2006/relationships/hyperlink" Target="https://www.youtube.com/watch?v=BALyHLVYGuY&amp;feature=youtu.be" TargetMode="External" /><Relationship Id="rId14" Type="http://schemas.openxmlformats.org/officeDocument/2006/relationships/hyperlink" Target="https://twitter.com/jphei/status/1255116944606474240" TargetMode="External" /><Relationship Id="rId15" Type="http://schemas.openxmlformats.org/officeDocument/2006/relationships/hyperlink" Target="https://www.fiercepharma.com/vaccines/bill-gates-plans-to-help-fund-factories-for-7-covid-19-vaccines-but-expects-only-2-will" TargetMode="External" /><Relationship Id="rId16" Type="http://schemas.openxmlformats.org/officeDocument/2006/relationships/hyperlink" Target="https://www.fiercepharma.com/vaccines/bill-gates-plans-to-help-fund-factories-for-7-covid-19-vaccines-but-expects-only-2-will" TargetMode="External" /><Relationship Id="rId17" Type="http://schemas.openxmlformats.org/officeDocument/2006/relationships/hyperlink" Target="https://www.fiercepharma.com/vaccines/bill-gates-plans-to-help-fund-factories-for-7-covid-19-vaccines-but-expects-only-2-will" TargetMode="External" /><Relationship Id="rId18" Type="http://schemas.openxmlformats.org/officeDocument/2006/relationships/hyperlink" Target="https://www.fiercepharma.com/vaccines/bill-gates-plans-to-help-fund-factories-for-7-covid-19-vaccines-but-expects-only-2-will" TargetMode="External" /><Relationship Id="rId19" Type="http://schemas.openxmlformats.org/officeDocument/2006/relationships/hyperlink" Target="https://www.fiercepharma.com/vaccines/bill-gates-plans-to-help-fund-factories-for-7-covid-19-vaccines-but-expects-only-2-will" TargetMode="External" /><Relationship Id="rId20" Type="http://schemas.openxmlformats.org/officeDocument/2006/relationships/hyperlink" Target="https://www.fiercepharma.com/vaccines/bill-gates-plans-to-help-fund-factories-for-7-covid-19-vaccines-but-expects-only-2-will" TargetMode="External" /><Relationship Id="rId21" Type="http://schemas.openxmlformats.org/officeDocument/2006/relationships/hyperlink" Target="https://yle.fi/uutiset/3-11328342?utm_source=twitter-share&amp;utm_medium=social" TargetMode="External" /><Relationship Id="rId22" Type="http://schemas.openxmlformats.org/officeDocument/2006/relationships/hyperlink" Target="https://yle.fi/aihe/artikkeli/2020/04/26/valheenpaljastaja-miksi-salaliittoteoreetikot-liittavat-yhteen-5g-verkon-ja" TargetMode="External" /><Relationship Id="rId23" Type="http://schemas.openxmlformats.org/officeDocument/2006/relationships/hyperlink" Target="https://www.vox.com/coronavirus-covid19/2020/4/27/21236270/bill-gates-coronavirus-covid-19-plan-vaccines-conspiracies-podcast" TargetMode="External" /><Relationship Id="rId24" Type="http://schemas.openxmlformats.org/officeDocument/2006/relationships/hyperlink" Target="https://areena.yle.fi/1-50499079" TargetMode="External" /><Relationship Id="rId25" Type="http://schemas.openxmlformats.org/officeDocument/2006/relationships/hyperlink" Target="https://areena.yle.fi/1-50499079" TargetMode="External" /><Relationship Id="rId26" Type="http://schemas.openxmlformats.org/officeDocument/2006/relationships/hyperlink" Target="https://areena.yle.fi/1-50499079" TargetMode="External" /><Relationship Id="rId27" Type="http://schemas.openxmlformats.org/officeDocument/2006/relationships/hyperlink" Target="https://yle.fi/aihe/artikkeli/2020/04/26/valheenpaljastaja-miksi-salaliittoteoreetikot-liittavat-yhteen-5g-verkon-ja" TargetMode="External" /><Relationship Id="rId28" Type="http://schemas.openxmlformats.org/officeDocument/2006/relationships/hyperlink" Target="https://www.politico.eu/article/8-billionaires-own-the-same-as-half-the-world-bill-gates-jeff-bezos-mark-zuckerberg/?fbclid=IwAR2PpcIk1WVGqFkmy0NRgkUhRUqdHxilmEsJMAW-JIKEQGq99PUWWWlBrQk" TargetMode="External" /><Relationship Id="rId29" Type="http://schemas.openxmlformats.org/officeDocument/2006/relationships/hyperlink" Target="https://www.sciencenews.org/article/coronavirus-covid-19-not-human-made-lab-genetic-analysis-nature" TargetMode="External" /><Relationship Id="rId30" Type="http://schemas.openxmlformats.org/officeDocument/2006/relationships/hyperlink" Target="https://seura.fi/tolkun-henkilo/poltatko-kirkon-vainoatko-juutalaisia-vai-kaadatko-kannykkamaston-nama-kaikki-keinot-on-pian-kokeiltu-epidemioissa/" TargetMode="External" /><Relationship Id="rId31" Type="http://schemas.openxmlformats.org/officeDocument/2006/relationships/hyperlink" Target="https://twitter.com/MikiHoijer/status/1256818466339860485" TargetMode="External" /><Relationship Id="rId32" Type="http://schemas.openxmlformats.org/officeDocument/2006/relationships/hyperlink" Target="https://twitter.com/mikaniikko/status/1255390552658513921" TargetMode="External" /><Relationship Id="rId33" Type="http://schemas.openxmlformats.org/officeDocument/2006/relationships/hyperlink" Target="https://twitter.com/PaivikkiKoo/status/1256882204401074177" TargetMode="External" /><Relationship Id="rId34" Type="http://schemas.openxmlformats.org/officeDocument/2006/relationships/hyperlink" Target="https://thehill.com/policy/healthcare/495772-alarm-bells-ring-over-controversial-covid-testing" TargetMode="External" /><Relationship Id="rId35" Type="http://schemas.openxmlformats.org/officeDocument/2006/relationships/hyperlink" Target="http://pbs.twimg.com/profile_images/770476933993857026/OEF6CO3T_normal.jpg" TargetMode="External" /><Relationship Id="rId36" Type="http://schemas.openxmlformats.org/officeDocument/2006/relationships/hyperlink" Target="http://pbs.twimg.com/profile_images/1247841520524410881/ZeVouDge_normal.jpg" TargetMode="External" /><Relationship Id="rId37" Type="http://schemas.openxmlformats.org/officeDocument/2006/relationships/hyperlink" Target="http://pbs.twimg.com/profile_images/1190540013295013888/nag_bcyG_normal.jpg" TargetMode="External" /><Relationship Id="rId38" Type="http://schemas.openxmlformats.org/officeDocument/2006/relationships/hyperlink" Target="http://pbs.twimg.com/profile_images/1196520955415322624/ZuoRtkUz_normal.jpg" TargetMode="External" /><Relationship Id="rId39" Type="http://schemas.openxmlformats.org/officeDocument/2006/relationships/hyperlink" Target="http://pbs.twimg.com/profile_images/992307967763529728/M9SYvMOU_normal.jpg" TargetMode="External" /><Relationship Id="rId40" Type="http://schemas.openxmlformats.org/officeDocument/2006/relationships/hyperlink" Target="http://pbs.twimg.com/profile_images/1082709660149403648/YDSNtv36_normal.jpg" TargetMode="External" /><Relationship Id="rId41" Type="http://schemas.openxmlformats.org/officeDocument/2006/relationships/hyperlink" Target="http://pbs.twimg.com/profile_images/1082709660149403648/YDSNtv36_normal.jpg" TargetMode="External" /><Relationship Id="rId42" Type="http://schemas.openxmlformats.org/officeDocument/2006/relationships/hyperlink" Target="http://pbs.twimg.com/profile_images/1064567013484433410/CARB0vNo_normal.jpg" TargetMode="External" /><Relationship Id="rId43" Type="http://schemas.openxmlformats.org/officeDocument/2006/relationships/hyperlink" Target="http://pbs.twimg.com/profile_images/1253028249808130055/kwhoOahw_normal.jpg" TargetMode="External" /><Relationship Id="rId44" Type="http://schemas.openxmlformats.org/officeDocument/2006/relationships/hyperlink" Target="http://pbs.twimg.com/profile_images/378800000687221468/670b49a98f67cae75493f52ecb0170f1_normal.jpeg" TargetMode="External" /><Relationship Id="rId45" Type="http://schemas.openxmlformats.org/officeDocument/2006/relationships/hyperlink" Target="http://pbs.twimg.com/profile_images/532919242383847424/7frDKDXw_normal.jpeg" TargetMode="External" /><Relationship Id="rId46" Type="http://schemas.openxmlformats.org/officeDocument/2006/relationships/hyperlink" Target="http://pbs.twimg.com/profile_images/893702968/perry_normal.png" TargetMode="External" /><Relationship Id="rId47" Type="http://schemas.openxmlformats.org/officeDocument/2006/relationships/hyperlink" Target="http://pbs.twimg.com/profile_images/876751294857457664/SeydIJgA_normal.jpg" TargetMode="External" /><Relationship Id="rId48" Type="http://schemas.openxmlformats.org/officeDocument/2006/relationships/hyperlink" Target="http://pbs.twimg.com/profile_images/1194294580063158273/hZkMjTHL_normal.jpg" TargetMode="External" /><Relationship Id="rId49" Type="http://schemas.openxmlformats.org/officeDocument/2006/relationships/hyperlink" Target="http://pbs.twimg.com/profile_images/928538330077237248/PUv-u3qY_normal.jpg" TargetMode="External" /><Relationship Id="rId50" Type="http://schemas.openxmlformats.org/officeDocument/2006/relationships/hyperlink" Target="http://pbs.twimg.com/profile_images/817052202455932929/OWTAGWhy_normal.jpg" TargetMode="External" /><Relationship Id="rId51" Type="http://schemas.openxmlformats.org/officeDocument/2006/relationships/hyperlink" Target="http://pbs.twimg.com/profile_images/1095947830278213632/DAPdtswJ_normal.png" TargetMode="External" /><Relationship Id="rId52" Type="http://schemas.openxmlformats.org/officeDocument/2006/relationships/hyperlink" Target="http://pbs.twimg.com/profile_images/824268117975109634/T83779qZ_normal.jpg" TargetMode="External" /><Relationship Id="rId53" Type="http://schemas.openxmlformats.org/officeDocument/2006/relationships/hyperlink" Target="http://pbs.twimg.com/profile_images/1761674340/17012012026_2_normal.jp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1175400471122599936/MPDPWpj__normal.jpg" TargetMode="External" /><Relationship Id="rId56" Type="http://schemas.openxmlformats.org/officeDocument/2006/relationships/hyperlink" Target="http://pbs.twimg.com/profile_images/694927132015857664/on3TbEVV_normal.jpg" TargetMode="External" /><Relationship Id="rId57" Type="http://schemas.openxmlformats.org/officeDocument/2006/relationships/hyperlink" Target="http://pbs.twimg.com/profile_images/694927132015857664/on3TbEVV_normal.jpg" TargetMode="External" /><Relationship Id="rId58" Type="http://schemas.openxmlformats.org/officeDocument/2006/relationships/hyperlink" Target="http://pbs.twimg.com/profile_images/1161572553699266560/nE1H_gBz_normal.jpg" TargetMode="External" /><Relationship Id="rId59" Type="http://schemas.openxmlformats.org/officeDocument/2006/relationships/hyperlink" Target="http://pbs.twimg.com/profile_images/1063511087499362304/V8pEwJgy_normal.jpg" TargetMode="External" /><Relationship Id="rId60" Type="http://schemas.openxmlformats.org/officeDocument/2006/relationships/hyperlink" Target="http://pbs.twimg.com/profile_images/1063511087499362304/V8pEwJgy_normal.jpg" TargetMode="External" /><Relationship Id="rId61" Type="http://schemas.openxmlformats.org/officeDocument/2006/relationships/hyperlink" Target="http://pbs.twimg.com/profile_images/1253261155537059841/xjn_F8FW_normal.jpg" TargetMode="External" /><Relationship Id="rId62" Type="http://schemas.openxmlformats.org/officeDocument/2006/relationships/hyperlink" Target="http://pbs.twimg.com/profile_images/1253261155537059841/xjn_F8FW_normal.jpg" TargetMode="External" /><Relationship Id="rId63" Type="http://schemas.openxmlformats.org/officeDocument/2006/relationships/hyperlink" Target="http://pbs.twimg.com/profile_images/1228804524313210880/31s3Gluv_normal.jpg" TargetMode="External" /><Relationship Id="rId64" Type="http://schemas.openxmlformats.org/officeDocument/2006/relationships/hyperlink" Target="http://pbs.twimg.com/profile_images/1228804524313210880/31s3Gluv_normal.jpg" TargetMode="External" /><Relationship Id="rId65" Type="http://schemas.openxmlformats.org/officeDocument/2006/relationships/hyperlink" Target="http://pbs.twimg.com/profile_images/1005445737637871616/VKkCXi6Q_normal.jpg" TargetMode="External" /><Relationship Id="rId66" Type="http://schemas.openxmlformats.org/officeDocument/2006/relationships/hyperlink" Target="http://pbs.twimg.com/profile_images/842695325663997953/Vi49UvgC_normal.jpg" TargetMode="External" /><Relationship Id="rId67" Type="http://schemas.openxmlformats.org/officeDocument/2006/relationships/hyperlink" Target="http://pbs.twimg.com/profile_images/860224372648189953/cGtRwqcW_normal.jpg" TargetMode="External" /><Relationship Id="rId68" Type="http://schemas.openxmlformats.org/officeDocument/2006/relationships/hyperlink" Target="http://pbs.twimg.com/profile_images/860224372648189953/cGtRwqcW_normal.jpg" TargetMode="External" /><Relationship Id="rId69" Type="http://schemas.openxmlformats.org/officeDocument/2006/relationships/hyperlink" Target="http://pbs.twimg.com/profile_images/1031469694019137536/NVEo1NiD_normal.jpg" TargetMode="External" /><Relationship Id="rId70" Type="http://schemas.openxmlformats.org/officeDocument/2006/relationships/hyperlink" Target="http://pbs.twimg.com/profile_images/1031469694019137536/NVEo1NiD_normal.jpg" TargetMode="External" /><Relationship Id="rId71" Type="http://schemas.openxmlformats.org/officeDocument/2006/relationships/hyperlink" Target="http://pbs.twimg.com/profile_images/1247252036657262597/KH8pzLM3_normal.jpg" TargetMode="External" /><Relationship Id="rId72" Type="http://schemas.openxmlformats.org/officeDocument/2006/relationships/hyperlink" Target="http://pbs.twimg.com/profile_images/923796605530189824/4K5nHIqu_normal.jpg" TargetMode="External" /><Relationship Id="rId73" Type="http://schemas.openxmlformats.org/officeDocument/2006/relationships/hyperlink" Target="http://pbs.twimg.com/profile_images/1247252036657262597/KH8pzLM3_normal.jpg" TargetMode="External" /><Relationship Id="rId74" Type="http://schemas.openxmlformats.org/officeDocument/2006/relationships/hyperlink" Target="http://pbs.twimg.com/profile_images/923796605530189824/4K5nHIqu_normal.jpg" TargetMode="External" /><Relationship Id="rId75" Type="http://schemas.openxmlformats.org/officeDocument/2006/relationships/hyperlink" Target="http://pbs.twimg.com/profile_images/1247252036657262597/KH8pzLM3_normal.jpg" TargetMode="External" /><Relationship Id="rId76" Type="http://schemas.openxmlformats.org/officeDocument/2006/relationships/hyperlink" Target="http://pbs.twimg.com/profile_images/923796605530189824/4K5nHIqu_normal.jpg" TargetMode="External" /><Relationship Id="rId77" Type="http://schemas.openxmlformats.org/officeDocument/2006/relationships/hyperlink" Target="http://pbs.twimg.com/profile_images/1247252036657262597/KH8pzLM3_normal.jpg" TargetMode="External" /><Relationship Id="rId78" Type="http://schemas.openxmlformats.org/officeDocument/2006/relationships/hyperlink" Target="http://pbs.twimg.com/profile_images/923796605530189824/4K5nHIqu_normal.jpg" TargetMode="External" /><Relationship Id="rId79" Type="http://schemas.openxmlformats.org/officeDocument/2006/relationships/hyperlink" Target="http://pbs.twimg.com/profile_images/1247252036657262597/KH8pzLM3_normal.jpg" TargetMode="External" /><Relationship Id="rId80" Type="http://schemas.openxmlformats.org/officeDocument/2006/relationships/hyperlink" Target="http://pbs.twimg.com/profile_images/1247252036657262597/KH8pzLM3_normal.jpg" TargetMode="External" /><Relationship Id="rId81" Type="http://schemas.openxmlformats.org/officeDocument/2006/relationships/hyperlink" Target="http://pbs.twimg.com/profile_images/923796605530189824/4K5nHIqu_normal.jpg" TargetMode="External" /><Relationship Id="rId82" Type="http://schemas.openxmlformats.org/officeDocument/2006/relationships/hyperlink" Target="http://pbs.twimg.com/profile_images/923796605530189824/4K5nHIqu_normal.jpg" TargetMode="External" /><Relationship Id="rId83" Type="http://schemas.openxmlformats.org/officeDocument/2006/relationships/hyperlink" Target="http://pbs.twimg.com/profile_images/923796605530189824/4K5nHIqu_normal.jpg" TargetMode="External" /><Relationship Id="rId84" Type="http://schemas.openxmlformats.org/officeDocument/2006/relationships/hyperlink" Target="http://pbs.twimg.com/profile_images/1214629544021446658/GxmdpbjO_normal.jpg" TargetMode="External" /><Relationship Id="rId85" Type="http://schemas.openxmlformats.org/officeDocument/2006/relationships/hyperlink" Target="http://pbs.twimg.com/profile_images/1214629544021446658/GxmdpbjO_normal.jpg" TargetMode="External" /><Relationship Id="rId86" Type="http://schemas.openxmlformats.org/officeDocument/2006/relationships/hyperlink" Target="http://pbs.twimg.com/profile_images/3357757241/b4b11b66cf67979d5026f306388366d1_normal.jpeg" TargetMode="External" /><Relationship Id="rId87" Type="http://schemas.openxmlformats.org/officeDocument/2006/relationships/hyperlink" Target="http://pbs.twimg.com/profile_images/939058964322508800/pu3eA2mI_normal.jpg" TargetMode="External" /><Relationship Id="rId88" Type="http://schemas.openxmlformats.org/officeDocument/2006/relationships/hyperlink" Target="http://pbs.twimg.com/profile_images/412322124485779456/BnWY6yDX_normal.jpeg" TargetMode="External" /><Relationship Id="rId89" Type="http://schemas.openxmlformats.org/officeDocument/2006/relationships/hyperlink" Target="http://pbs.twimg.com/profile_images/412322124485779456/BnWY6yDX_normal.jpeg" TargetMode="External" /><Relationship Id="rId90" Type="http://schemas.openxmlformats.org/officeDocument/2006/relationships/hyperlink" Target="http://pbs.twimg.com/profile_images/1147138624917581824/jOIVFerZ_normal.jpg" TargetMode="External" /><Relationship Id="rId91" Type="http://schemas.openxmlformats.org/officeDocument/2006/relationships/hyperlink" Target="http://pbs.twimg.com/profile_images/1147138624917581824/jOIVFerZ_normal.jpg" TargetMode="External" /><Relationship Id="rId92" Type="http://schemas.openxmlformats.org/officeDocument/2006/relationships/hyperlink" Target="http://pbs.twimg.com/profile_images/1074643782191247361/JrUffkRd_normal.jpg" TargetMode="External" /><Relationship Id="rId93" Type="http://schemas.openxmlformats.org/officeDocument/2006/relationships/hyperlink" Target="http://pbs.twimg.com/profile_images/1074643782191247361/JrUffkRd_normal.jpg" TargetMode="External" /><Relationship Id="rId94" Type="http://schemas.openxmlformats.org/officeDocument/2006/relationships/hyperlink" Target="http://pbs.twimg.com/profile_images/1074643782191247361/JrUffkRd_normal.jpg" TargetMode="External" /><Relationship Id="rId95" Type="http://schemas.openxmlformats.org/officeDocument/2006/relationships/hyperlink" Target="http://pbs.twimg.com/profile_images/1074643782191247361/JrUffkRd_normal.jpg" TargetMode="External" /><Relationship Id="rId96" Type="http://schemas.openxmlformats.org/officeDocument/2006/relationships/hyperlink" Target="http://pbs.twimg.com/profile_images/1074643782191247361/JrUffkRd_normal.jpg" TargetMode="External" /><Relationship Id="rId97" Type="http://schemas.openxmlformats.org/officeDocument/2006/relationships/hyperlink" Target="http://pbs.twimg.com/profile_images/1212121471222501377/VP7FQ5Vm_normal.jpg" TargetMode="External" /><Relationship Id="rId98" Type="http://schemas.openxmlformats.org/officeDocument/2006/relationships/hyperlink" Target="http://pbs.twimg.com/profile_images/1120001858678996993/hWs9VeOt_normal.jpg" TargetMode="External" /><Relationship Id="rId99" Type="http://schemas.openxmlformats.org/officeDocument/2006/relationships/hyperlink" Target="http://pbs.twimg.com/profile_images/1120001858678996993/hWs9VeOt_normal.jpg" TargetMode="External" /><Relationship Id="rId100" Type="http://schemas.openxmlformats.org/officeDocument/2006/relationships/hyperlink" Target="http://pbs.twimg.com/profile_images/1120001858678996993/hWs9VeOt_normal.jpg" TargetMode="External" /><Relationship Id="rId101" Type="http://schemas.openxmlformats.org/officeDocument/2006/relationships/hyperlink" Target="http://pbs.twimg.com/profile_images/1120001858678996993/hWs9VeOt_normal.jpg" TargetMode="External" /><Relationship Id="rId102" Type="http://schemas.openxmlformats.org/officeDocument/2006/relationships/hyperlink" Target="http://pbs.twimg.com/profile_images/1120237504454627328/hASPexu2_normal.jpg" TargetMode="External" /><Relationship Id="rId103" Type="http://schemas.openxmlformats.org/officeDocument/2006/relationships/hyperlink" Target="http://pbs.twimg.com/profile_images/1120237504454627328/hASPexu2_normal.jpg" TargetMode="External" /><Relationship Id="rId104" Type="http://schemas.openxmlformats.org/officeDocument/2006/relationships/hyperlink" Target="http://pbs.twimg.com/profile_images/1173336129636114433/6SY-wsiF_normal.jpg" TargetMode="External" /><Relationship Id="rId105" Type="http://schemas.openxmlformats.org/officeDocument/2006/relationships/hyperlink" Target="http://pbs.twimg.com/profile_images/1246782745411534850/LncQtypn_normal.jpg" TargetMode="External" /><Relationship Id="rId106" Type="http://schemas.openxmlformats.org/officeDocument/2006/relationships/hyperlink" Target="http://pbs.twimg.com/profile_images/1115201354648174592/Tg5KW_Ms_normal.png" TargetMode="External" /><Relationship Id="rId107" Type="http://schemas.openxmlformats.org/officeDocument/2006/relationships/hyperlink" Target="http://pbs.twimg.com/profile_images/1115201354648174592/Tg5KW_Ms_normal.png" TargetMode="External" /><Relationship Id="rId108" Type="http://schemas.openxmlformats.org/officeDocument/2006/relationships/hyperlink" Target="http://pbs.twimg.com/profile_images/378800000633601526/23fc8b7edb395ce86d0cd8483fbfad66_normal.jpeg" TargetMode="External" /><Relationship Id="rId109" Type="http://schemas.openxmlformats.org/officeDocument/2006/relationships/hyperlink" Target="http://pbs.twimg.com/profile_images/378800000633601526/23fc8b7edb395ce86d0cd8483fbfad66_normal.jpeg" TargetMode="External" /><Relationship Id="rId110" Type="http://schemas.openxmlformats.org/officeDocument/2006/relationships/hyperlink" Target="http://pbs.twimg.com/profile_images/1020996685659623429/kYDCqMfd_normal.jpg" TargetMode="External" /><Relationship Id="rId111" Type="http://schemas.openxmlformats.org/officeDocument/2006/relationships/hyperlink" Target="http://pbs.twimg.com/profile_images/1115336874372026370/1m7LeC4O_normal.png" TargetMode="External" /><Relationship Id="rId112" Type="http://schemas.openxmlformats.org/officeDocument/2006/relationships/hyperlink" Target="http://pbs.twimg.com/profile_images/1115336874372026370/1m7LeC4O_normal.png" TargetMode="External" /><Relationship Id="rId113" Type="http://schemas.openxmlformats.org/officeDocument/2006/relationships/hyperlink" Target="http://pbs.twimg.com/profile_images/1138333799144706048/T0Adm4m9_normal.jpg" TargetMode="External" /><Relationship Id="rId114" Type="http://schemas.openxmlformats.org/officeDocument/2006/relationships/hyperlink" Target="http://pbs.twimg.com/profile_images/613811697762107393/sjkYoi1n_normal.jpg" TargetMode="External" /><Relationship Id="rId115" Type="http://schemas.openxmlformats.org/officeDocument/2006/relationships/hyperlink" Target="http://pbs.twimg.com/profile_images/613811697762107393/sjkYoi1n_normal.jpg" TargetMode="External" /><Relationship Id="rId116" Type="http://schemas.openxmlformats.org/officeDocument/2006/relationships/hyperlink" Target="http://pbs.twimg.com/profile_images/781537546425819136/QUkcU_0A_normal.jpg" TargetMode="External" /><Relationship Id="rId117" Type="http://schemas.openxmlformats.org/officeDocument/2006/relationships/hyperlink" Target="http://pbs.twimg.com/profile_images/781537546425819136/QUkcU_0A_normal.jpg" TargetMode="External" /><Relationship Id="rId118" Type="http://schemas.openxmlformats.org/officeDocument/2006/relationships/hyperlink" Target="http://pbs.twimg.com/profile_images/496213161570086912/TxAKR9X1_normal.jpeg" TargetMode="External" /><Relationship Id="rId119" Type="http://schemas.openxmlformats.org/officeDocument/2006/relationships/hyperlink" Target="http://pbs.twimg.com/profile_images/496213161570086912/TxAKR9X1_normal.jpeg" TargetMode="External" /><Relationship Id="rId120" Type="http://schemas.openxmlformats.org/officeDocument/2006/relationships/hyperlink" Target="http://pbs.twimg.com/profile_images/1235857282887380992/G_PH8KYD_normal.jpg" TargetMode="External" /><Relationship Id="rId121" Type="http://schemas.openxmlformats.org/officeDocument/2006/relationships/hyperlink" Target="http://pbs.twimg.com/profile_images/1235857282887380992/G_PH8KYD_normal.jpg" TargetMode="External" /><Relationship Id="rId122" Type="http://schemas.openxmlformats.org/officeDocument/2006/relationships/hyperlink" Target="http://pbs.twimg.com/profile_images/1070923123674046464/7EG6EI90_normal.jpg" TargetMode="External" /><Relationship Id="rId123" Type="http://schemas.openxmlformats.org/officeDocument/2006/relationships/hyperlink" Target="http://pbs.twimg.com/profile_images/1070923123674046464/7EG6EI90_normal.jpg" TargetMode="External" /><Relationship Id="rId124" Type="http://schemas.openxmlformats.org/officeDocument/2006/relationships/hyperlink" Target="http://pbs.twimg.com/profile_images/1070923123674046464/7EG6EI90_normal.jpg" TargetMode="External" /><Relationship Id="rId125" Type="http://schemas.openxmlformats.org/officeDocument/2006/relationships/hyperlink" Target="http://pbs.twimg.com/profile_images/1070923123674046464/7EG6EI90_normal.jpg" TargetMode="External" /><Relationship Id="rId126" Type="http://schemas.openxmlformats.org/officeDocument/2006/relationships/hyperlink" Target="http://pbs.twimg.com/profile_images/1188966676/v_normal.jpg" TargetMode="External" /><Relationship Id="rId127" Type="http://schemas.openxmlformats.org/officeDocument/2006/relationships/hyperlink" Target="http://pbs.twimg.com/profile_images/3675791749/d1b0d13ebf7589f0924d329cfaecbab4_normal.jpeg" TargetMode="External" /><Relationship Id="rId128" Type="http://schemas.openxmlformats.org/officeDocument/2006/relationships/hyperlink" Target="http://pbs.twimg.com/profile_images/3675791749/d1b0d13ebf7589f0924d329cfaecbab4_normal.jpeg" TargetMode="External" /><Relationship Id="rId129" Type="http://schemas.openxmlformats.org/officeDocument/2006/relationships/hyperlink" Target="http://pbs.twimg.com/profile_images/1177508203182977032/2OZcpLWx_normal.jpg" TargetMode="External" /><Relationship Id="rId130" Type="http://schemas.openxmlformats.org/officeDocument/2006/relationships/hyperlink" Target="http://pbs.twimg.com/profile_images/1242890577810784256/9aYfflud_normal.jpg" TargetMode="External" /><Relationship Id="rId131" Type="http://schemas.openxmlformats.org/officeDocument/2006/relationships/hyperlink" Target="http://pbs.twimg.com/profile_images/1242890577810784256/9aYfflud_normal.jpg" TargetMode="External" /><Relationship Id="rId132" Type="http://schemas.openxmlformats.org/officeDocument/2006/relationships/hyperlink" Target="http://pbs.twimg.com/profile_images/378800000583158026/9860ad6ea68bcebecca0fc1dbf81a1e1_normal.jpeg" TargetMode="External" /><Relationship Id="rId133" Type="http://schemas.openxmlformats.org/officeDocument/2006/relationships/hyperlink" Target="http://pbs.twimg.com/profile_images/933480630238707712/wzkr_qIw_normal.jpg" TargetMode="External" /><Relationship Id="rId134" Type="http://schemas.openxmlformats.org/officeDocument/2006/relationships/hyperlink" Target="http://pbs.twimg.com/profile_images/1095007902585274368/6HCNtZDh_normal.jpg" TargetMode="External" /><Relationship Id="rId135" Type="http://schemas.openxmlformats.org/officeDocument/2006/relationships/hyperlink" Target="http://pbs.twimg.com/profile_images/1095007902585274368/6HCNtZDh_normal.jpg" TargetMode="External" /><Relationship Id="rId136" Type="http://schemas.openxmlformats.org/officeDocument/2006/relationships/hyperlink" Target="http://pbs.twimg.com/profile_images/1004247882403385344/OJBUNp78_normal.jpg" TargetMode="External" /><Relationship Id="rId137" Type="http://schemas.openxmlformats.org/officeDocument/2006/relationships/hyperlink" Target="http://pbs.twimg.com/profile_images/528094293538263041/nMQvr_P1_normal.jpeg" TargetMode="External" /><Relationship Id="rId138" Type="http://schemas.openxmlformats.org/officeDocument/2006/relationships/hyperlink" Target="http://pbs.twimg.com/profile_images/1095007902585274368/6HCNtZDh_normal.jpg" TargetMode="External" /><Relationship Id="rId139" Type="http://schemas.openxmlformats.org/officeDocument/2006/relationships/hyperlink" Target="http://pbs.twimg.com/profile_images/1095007902585274368/6HCNtZDh_normal.jpg" TargetMode="External" /><Relationship Id="rId140" Type="http://schemas.openxmlformats.org/officeDocument/2006/relationships/hyperlink" Target="http://pbs.twimg.com/profile_images/1004247882403385344/OJBUNp78_normal.jpg" TargetMode="External" /><Relationship Id="rId141" Type="http://schemas.openxmlformats.org/officeDocument/2006/relationships/hyperlink" Target="http://pbs.twimg.com/profile_images/528094293538263041/nMQvr_P1_normal.jpeg" TargetMode="External" /><Relationship Id="rId142" Type="http://schemas.openxmlformats.org/officeDocument/2006/relationships/hyperlink" Target="http://pbs.twimg.com/profile_images/1095007902585274368/6HCNtZDh_normal.jpg" TargetMode="External" /><Relationship Id="rId143" Type="http://schemas.openxmlformats.org/officeDocument/2006/relationships/hyperlink" Target="http://pbs.twimg.com/profile_images/1095007902585274368/6HCNtZDh_normal.jpg" TargetMode="External" /><Relationship Id="rId144" Type="http://schemas.openxmlformats.org/officeDocument/2006/relationships/hyperlink" Target="http://pbs.twimg.com/profile_images/1004247882403385344/OJBUNp78_normal.jpg" TargetMode="External" /><Relationship Id="rId145" Type="http://schemas.openxmlformats.org/officeDocument/2006/relationships/hyperlink" Target="http://pbs.twimg.com/profile_images/528094293538263041/nMQvr_P1_normal.jpeg" TargetMode="External" /><Relationship Id="rId146" Type="http://schemas.openxmlformats.org/officeDocument/2006/relationships/hyperlink" Target="http://pbs.twimg.com/profile_images/1095007902585274368/6HCNtZDh_normal.jpg" TargetMode="External" /><Relationship Id="rId147" Type="http://schemas.openxmlformats.org/officeDocument/2006/relationships/hyperlink" Target="http://pbs.twimg.com/profile_images/1095007902585274368/6HCNtZDh_normal.jpg" TargetMode="External" /><Relationship Id="rId148" Type="http://schemas.openxmlformats.org/officeDocument/2006/relationships/hyperlink" Target="http://pbs.twimg.com/profile_images/528094293538263041/nMQvr_P1_normal.jpeg" TargetMode="External" /><Relationship Id="rId149" Type="http://schemas.openxmlformats.org/officeDocument/2006/relationships/hyperlink" Target="http://pbs.twimg.com/profile_images/833963752647168001/MXenNPT4_normal.jpg" TargetMode="External" /><Relationship Id="rId150" Type="http://schemas.openxmlformats.org/officeDocument/2006/relationships/hyperlink" Target="http://pbs.twimg.com/profile_images/833963752647168001/MXenNPT4_normal.jpg" TargetMode="External" /><Relationship Id="rId151" Type="http://schemas.openxmlformats.org/officeDocument/2006/relationships/hyperlink" Target="http://pbs.twimg.com/profile_images/1230074086447046657/RFZl2BrQ_normal.jpg" TargetMode="External" /><Relationship Id="rId152" Type="http://schemas.openxmlformats.org/officeDocument/2006/relationships/hyperlink" Target="http://pbs.twimg.com/profile_images/1230074086447046657/RFZl2BrQ_normal.jpg" TargetMode="External" /><Relationship Id="rId153" Type="http://schemas.openxmlformats.org/officeDocument/2006/relationships/hyperlink" Target="http://pbs.twimg.com/profile_images/1230074086447046657/RFZl2BrQ_normal.jpg" TargetMode="External" /><Relationship Id="rId154" Type="http://schemas.openxmlformats.org/officeDocument/2006/relationships/hyperlink" Target="http://pbs.twimg.com/profile_images/1158738434820722688/yV3KJc4v_normal.jpg" TargetMode="External" /><Relationship Id="rId155" Type="http://schemas.openxmlformats.org/officeDocument/2006/relationships/hyperlink" Target="http://pbs.twimg.com/profile_images/860241227316428805/dUDtf3ym_normal.jpg" TargetMode="External" /><Relationship Id="rId156" Type="http://schemas.openxmlformats.org/officeDocument/2006/relationships/hyperlink" Target="http://pbs.twimg.com/profile_images/1143611329124753408/mePktjjl_normal.jpg" TargetMode="External" /><Relationship Id="rId157" Type="http://schemas.openxmlformats.org/officeDocument/2006/relationships/hyperlink" Target="http://pbs.twimg.com/profile_images/1143611329124753408/mePktjjl_normal.jpg" TargetMode="External" /><Relationship Id="rId158" Type="http://schemas.openxmlformats.org/officeDocument/2006/relationships/hyperlink" Target="http://pbs.twimg.com/profile_images/1143611329124753408/mePktjjl_normal.jpg" TargetMode="External" /><Relationship Id="rId159" Type="http://schemas.openxmlformats.org/officeDocument/2006/relationships/hyperlink" Target="http://pbs.twimg.com/profile_images/1143611329124753408/mePktjjl_normal.jpg" TargetMode="External" /><Relationship Id="rId160" Type="http://schemas.openxmlformats.org/officeDocument/2006/relationships/hyperlink" Target="http://pbs.twimg.com/profile_images/1143611329124753408/mePktjjl_normal.jpg" TargetMode="External" /><Relationship Id="rId161" Type="http://schemas.openxmlformats.org/officeDocument/2006/relationships/hyperlink" Target="http://pbs.twimg.com/profile_images/1092703821032247296/uFO4wKkT_normal.jpg" TargetMode="External" /><Relationship Id="rId162" Type="http://schemas.openxmlformats.org/officeDocument/2006/relationships/hyperlink" Target="http://pbs.twimg.com/profile_images/1092703821032247296/uFO4wKkT_normal.jpg" TargetMode="External" /><Relationship Id="rId163" Type="http://schemas.openxmlformats.org/officeDocument/2006/relationships/hyperlink" Target="http://pbs.twimg.com/profile_images/1156274381271773184/zQj9pkM7_normal.jpg" TargetMode="External" /><Relationship Id="rId164" Type="http://schemas.openxmlformats.org/officeDocument/2006/relationships/hyperlink" Target="http://pbs.twimg.com/profile_images/525957619731529728/CxtkA9df_normal.png" TargetMode="External" /><Relationship Id="rId165" Type="http://schemas.openxmlformats.org/officeDocument/2006/relationships/hyperlink" Target="http://pbs.twimg.com/profile_images/525957619731529728/CxtkA9df_normal.png" TargetMode="External" /><Relationship Id="rId166" Type="http://schemas.openxmlformats.org/officeDocument/2006/relationships/hyperlink" Target="http://pbs.twimg.com/profile_images/525957619731529728/CxtkA9df_normal.png" TargetMode="External" /><Relationship Id="rId167" Type="http://schemas.openxmlformats.org/officeDocument/2006/relationships/hyperlink" Target="http://pbs.twimg.com/profile_images/525957619731529728/CxtkA9df_normal.png" TargetMode="External" /><Relationship Id="rId168" Type="http://schemas.openxmlformats.org/officeDocument/2006/relationships/hyperlink" Target="http://pbs.twimg.com/profile_images/525957619731529728/CxtkA9df_normal.png" TargetMode="External" /><Relationship Id="rId169" Type="http://schemas.openxmlformats.org/officeDocument/2006/relationships/hyperlink" Target="http://pbs.twimg.com/profile_images/525957619731529728/CxtkA9df_normal.png" TargetMode="External" /><Relationship Id="rId170" Type="http://schemas.openxmlformats.org/officeDocument/2006/relationships/hyperlink" Target="http://pbs.twimg.com/profile_images/1186250882016518144/6wGLl65U_normal.jpg" TargetMode="External" /><Relationship Id="rId171" Type="http://schemas.openxmlformats.org/officeDocument/2006/relationships/hyperlink" Target="http://pbs.twimg.com/profile_images/1186250882016518144/6wGLl65U_normal.jpg" TargetMode="External" /><Relationship Id="rId172" Type="http://schemas.openxmlformats.org/officeDocument/2006/relationships/hyperlink" Target="http://pbs.twimg.com/profile_images/736955971298295810/DzA0tDMk_normal.jpg" TargetMode="External" /><Relationship Id="rId173" Type="http://schemas.openxmlformats.org/officeDocument/2006/relationships/hyperlink" Target="http://pbs.twimg.com/profile_images/736955971298295810/DzA0tDMk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433533702304325632/ZvEZszQk_normal.jpeg" TargetMode="External" /><Relationship Id="rId176" Type="http://schemas.openxmlformats.org/officeDocument/2006/relationships/hyperlink" Target="http://pbs.twimg.com/profile_images/1186250882016518144/6wGLl65U_normal.jpg" TargetMode="External" /><Relationship Id="rId177" Type="http://schemas.openxmlformats.org/officeDocument/2006/relationships/hyperlink" Target="http://pbs.twimg.com/profile_images/1186250882016518144/6wGLl65U_normal.jpg" TargetMode="External" /><Relationship Id="rId178" Type="http://schemas.openxmlformats.org/officeDocument/2006/relationships/hyperlink" Target="http://pbs.twimg.com/profile_images/1206561528947912706/BBNZrcy4_normal.jpg" TargetMode="External" /><Relationship Id="rId179" Type="http://schemas.openxmlformats.org/officeDocument/2006/relationships/hyperlink" Target="http://pbs.twimg.com/profile_images/500661929845600256/XOwiyQSs_normal.jpeg" TargetMode="External" /><Relationship Id="rId180" Type="http://schemas.openxmlformats.org/officeDocument/2006/relationships/hyperlink" Target="https://twitter.com/janneoravisto/status/1254111545333813255" TargetMode="External" /><Relationship Id="rId181" Type="http://schemas.openxmlformats.org/officeDocument/2006/relationships/hyperlink" Target="https://twitter.com/variriitta/status/1254280903293128705" TargetMode="External" /><Relationship Id="rId182" Type="http://schemas.openxmlformats.org/officeDocument/2006/relationships/hyperlink" Target="https://twitter.com/jussi_t_eronen/status/1254425629237354498" TargetMode="External" /><Relationship Id="rId183" Type="http://schemas.openxmlformats.org/officeDocument/2006/relationships/hyperlink" Target="https://twitter.com/ahonpete/status/1254521427656663040" TargetMode="External" /><Relationship Id="rId184" Type="http://schemas.openxmlformats.org/officeDocument/2006/relationships/hyperlink" Target="https://twitter.com/katjamlaine/status/1254687999188664321" TargetMode="External" /><Relationship Id="rId185" Type="http://schemas.openxmlformats.org/officeDocument/2006/relationships/hyperlink" Target="https://twitter.com/jennapinaa/status/1254880877181575171" TargetMode="External" /><Relationship Id="rId186" Type="http://schemas.openxmlformats.org/officeDocument/2006/relationships/hyperlink" Target="https://twitter.com/jennapinaa/status/1254880877181575171" TargetMode="External" /><Relationship Id="rId187" Type="http://schemas.openxmlformats.org/officeDocument/2006/relationships/hyperlink" Target="https://twitter.com/helinperttu/status/1254996285234561024" TargetMode="External" /><Relationship Id="rId188" Type="http://schemas.openxmlformats.org/officeDocument/2006/relationships/hyperlink" Target="https://twitter.com/akikivirinta/status/1255011068000206850" TargetMode="External" /><Relationship Id="rId189" Type="http://schemas.openxmlformats.org/officeDocument/2006/relationships/hyperlink" Target="https://twitter.com/energiatutka/status/1255039056221782016" TargetMode="External" /><Relationship Id="rId190" Type="http://schemas.openxmlformats.org/officeDocument/2006/relationships/hyperlink" Target="https://twitter.com/tkomitea/status/1255064043724906496" TargetMode="External" /><Relationship Id="rId191" Type="http://schemas.openxmlformats.org/officeDocument/2006/relationships/hyperlink" Target="https://twitter.com/extechop/status/1255073286708441089" TargetMode="External" /><Relationship Id="rId192" Type="http://schemas.openxmlformats.org/officeDocument/2006/relationships/hyperlink" Target="https://twitter.com/rajo_hanna/status/1255080316978581506" TargetMode="External" /><Relationship Id="rId193" Type="http://schemas.openxmlformats.org/officeDocument/2006/relationships/hyperlink" Target="https://twitter.com/jpjuutinen/status/1255085295315419136" TargetMode="External" /><Relationship Id="rId194" Type="http://schemas.openxmlformats.org/officeDocument/2006/relationships/hyperlink" Target="https://twitter.com/iltasanomat/status/1255038634237014016" TargetMode="External" /><Relationship Id="rId195" Type="http://schemas.openxmlformats.org/officeDocument/2006/relationships/hyperlink" Target="https://twitter.com/pasikall/status/1255088897111068672" TargetMode="External" /><Relationship Id="rId196" Type="http://schemas.openxmlformats.org/officeDocument/2006/relationships/hyperlink" Target="https://twitter.com/traficomfinland/status/1255096118754643968" TargetMode="External" /><Relationship Id="rId197" Type="http://schemas.openxmlformats.org/officeDocument/2006/relationships/hyperlink" Target="https://twitter.com/marjoup/status/1255107427252482049" TargetMode="External" /><Relationship Id="rId198" Type="http://schemas.openxmlformats.org/officeDocument/2006/relationships/hyperlink" Target="https://twitter.com/esa_kaonpaa/status/1255137038514323457" TargetMode="External" /><Relationship Id="rId199" Type="http://schemas.openxmlformats.org/officeDocument/2006/relationships/hyperlink" Target="https://twitter.com/tlyhty/status/1255165756372811779" TargetMode="External" /><Relationship Id="rId200" Type="http://schemas.openxmlformats.org/officeDocument/2006/relationships/hyperlink" Target="https://twitter.com/hannelevestola/status/1255176940518080521" TargetMode="External" /><Relationship Id="rId201" Type="http://schemas.openxmlformats.org/officeDocument/2006/relationships/hyperlink" Target="https://twitter.com/suonpaa/status/1255205161028456450" TargetMode="External" /><Relationship Id="rId202" Type="http://schemas.openxmlformats.org/officeDocument/2006/relationships/hyperlink" Target="https://twitter.com/suonpaa/status/1255205161028456450" TargetMode="External" /><Relationship Id="rId203" Type="http://schemas.openxmlformats.org/officeDocument/2006/relationships/hyperlink" Target="https://twitter.com/arzka_ice/status/1255208516811255808" TargetMode="External" /><Relationship Id="rId204" Type="http://schemas.openxmlformats.org/officeDocument/2006/relationships/hyperlink" Target="https://twitter.com/hehu48/status/1255214339478487043" TargetMode="External" /><Relationship Id="rId205" Type="http://schemas.openxmlformats.org/officeDocument/2006/relationships/hyperlink" Target="https://twitter.com/hehu48/status/1255214375977259008" TargetMode="External" /><Relationship Id="rId206" Type="http://schemas.openxmlformats.org/officeDocument/2006/relationships/hyperlink" Target="https://twitter.com/d1mur4tdj/status/1255219657302323200" TargetMode="External" /><Relationship Id="rId207" Type="http://schemas.openxmlformats.org/officeDocument/2006/relationships/hyperlink" Target="https://twitter.com/d1mur4tdj/status/1255219657302323200" TargetMode="External" /><Relationship Id="rId208" Type="http://schemas.openxmlformats.org/officeDocument/2006/relationships/hyperlink" Target="https://twitter.com/joelrouvinen/status/1255230003488460801" TargetMode="External" /><Relationship Id="rId209" Type="http://schemas.openxmlformats.org/officeDocument/2006/relationships/hyperlink" Target="https://twitter.com/joelrouvinen/status/1255230003488460801" TargetMode="External" /><Relationship Id="rId210" Type="http://schemas.openxmlformats.org/officeDocument/2006/relationships/hyperlink" Target="https://twitter.com/pekoulj7/status/1255119244452388865" TargetMode="External" /><Relationship Id="rId211" Type="http://schemas.openxmlformats.org/officeDocument/2006/relationships/hyperlink" Target="https://twitter.com/petricederlof/status/1255341804590903296" TargetMode="External" /><Relationship Id="rId212" Type="http://schemas.openxmlformats.org/officeDocument/2006/relationships/hyperlink" Target="https://twitter.com/atamansikka/status/1255358874233733120" TargetMode="External" /><Relationship Id="rId213" Type="http://schemas.openxmlformats.org/officeDocument/2006/relationships/hyperlink" Target="https://twitter.com/atamansikka/status/1255358874233733120" TargetMode="External" /><Relationship Id="rId214" Type="http://schemas.openxmlformats.org/officeDocument/2006/relationships/hyperlink" Target="https://twitter.com/kmybeat/status/1255372259692347393" TargetMode="External" /><Relationship Id="rId215" Type="http://schemas.openxmlformats.org/officeDocument/2006/relationships/hyperlink" Target="https://twitter.com/kmybeat/status/1255372259692347393" TargetMode="External" /><Relationship Id="rId216" Type="http://schemas.openxmlformats.org/officeDocument/2006/relationships/hyperlink" Target="https://twitter.com/jnoksoko/status/1255228881289838592" TargetMode="External" /><Relationship Id="rId217" Type="http://schemas.openxmlformats.org/officeDocument/2006/relationships/hyperlink" Target="https://twitter.com/ropponetuomas/status/1255376236874027009" TargetMode="External" /><Relationship Id="rId218" Type="http://schemas.openxmlformats.org/officeDocument/2006/relationships/hyperlink" Target="https://twitter.com/jnoksoko/status/1255228881289838592" TargetMode="External" /><Relationship Id="rId219" Type="http://schemas.openxmlformats.org/officeDocument/2006/relationships/hyperlink" Target="https://twitter.com/ropponetuomas/status/1255376236874027009" TargetMode="External" /><Relationship Id="rId220" Type="http://schemas.openxmlformats.org/officeDocument/2006/relationships/hyperlink" Target="https://twitter.com/jnoksoko/status/1255228881289838592" TargetMode="External" /><Relationship Id="rId221" Type="http://schemas.openxmlformats.org/officeDocument/2006/relationships/hyperlink" Target="https://twitter.com/ropponetuomas/status/1255376236874027009" TargetMode="External" /><Relationship Id="rId222" Type="http://schemas.openxmlformats.org/officeDocument/2006/relationships/hyperlink" Target="https://twitter.com/jnoksoko/status/1255228881289838592" TargetMode="External" /><Relationship Id="rId223" Type="http://schemas.openxmlformats.org/officeDocument/2006/relationships/hyperlink" Target="https://twitter.com/ropponetuomas/status/1255376236874027009" TargetMode="External" /><Relationship Id="rId224" Type="http://schemas.openxmlformats.org/officeDocument/2006/relationships/hyperlink" Target="https://twitter.com/jnoksoko/status/1255228881289838592" TargetMode="External" /><Relationship Id="rId225" Type="http://schemas.openxmlformats.org/officeDocument/2006/relationships/hyperlink" Target="https://twitter.com/jnoksoko/status/1255228881289838592" TargetMode="External" /><Relationship Id="rId226" Type="http://schemas.openxmlformats.org/officeDocument/2006/relationships/hyperlink" Target="https://twitter.com/ropponetuomas/status/1255376236874027009" TargetMode="External" /><Relationship Id="rId227" Type="http://schemas.openxmlformats.org/officeDocument/2006/relationships/hyperlink" Target="https://twitter.com/ropponetuomas/status/1255376236874027009" TargetMode="External" /><Relationship Id="rId228" Type="http://schemas.openxmlformats.org/officeDocument/2006/relationships/hyperlink" Target="https://twitter.com/ropponetuomas/status/1255376236874027009" TargetMode="External" /><Relationship Id="rId229" Type="http://schemas.openxmlformats.org/officeDocument/2006/relationships/hyperlink" Target="https://twitter.com/erkkimer/status/1255399177170927618" TargetMode="External" /><Relationship Id="rId230" Type="http://schemas.openxmlformats.org/officeDocument/2006/relationships/hyperlink" Target="https://twitter.com/erkkimer/status/1255399177170927618" TargetMode="External" /><Relationship Id="rId231" Type="http://schemas.openxmlformats.org/officeDocument/2006/relationships/hyperlink" Target="https://twitter.com/anttiparnanen/status/1255399641400696838" TargetMode="External" /><Relationship Id="rId232" Type="http://schemas.openxmlformats.org/officeDocument/2006/relationships/hyperlink" Target="https://twitter.com/sekoomus/status/1255400211419144192" TargetMode="External" /><Relationship Id="rId233" Type="http://schemas.openxmlformats.org/officeDocument/2006/relationships/hyperlink" Target="https://twitter.com/lissunissinen/status/1255401836439314432" TargetMode="External" /><Relationship Id="rId234" Type="http://schemas.openxmlformats.org/officeDocument/2006/relationships/hyperlink" Target="https://twitter.com/lissunissinen/status/1255401836439314432" TargetMode="External" /><Relationship Id="rId235" Type="http://schemas.openxmlformats.org/officeDocument/2006/relationships/hyperlink" Target="https://twitter.com/poutasound/status/1255404795864719360" TargetMode="External" /><Relationship Id="rId236" Type="http://schemas.openxmlformats.org/officeDocument/2006/relationships/hyperlink" Target="https://twitter.com/poutasound/status/1255404795864719360" TargetMode="External" /><Relationship Id="rId237" Type="http://schemas.openxmlformats.org/officeDocument/2006/relationships/hyperlink" Target="https://twitter.com/jape_jarmo/status/1255404284436455425" TargetMode="External" /><Relationship Id="rId238" Type="http://schemas.openxmlformats.org/officeDocument/2006/relationships/hyperlink" Target="https://twitter.com/jape_jarmo/status/1255404344398184449" TargetMode="External" /><Relationship Id="rId239" Type="http://schemas.openxmlformats.org/officeDocument/2006/relationships/hyperlink" Target="https://twitter.com/jape_jarmo/status/1255404344398184449" TargetMode="External" /><Relationship Id="rId240" Type="http://schemas.openxmlformats.org/officeDocument/2006/relationships/hyperlink" Target="https://twitter.com/jape_jarmo/status/1255404900399407104" TargetMode="External" /><Relationship Id="rId241" Type="http://schemas.openxmlformats.org/officeDocument/2006/relationships/hyperlink" Target="https://twitter.com/jape_jarmo/status/1255404900399407104" TargetMode="External" /><Relationship Id="rId242" Type="http://schemas.openxmlformats.org/officeDocument/2006/relationships/hyperlink" Target="https://twitter.com/eineklaus/status/1255412063616319496" TargetMode="External" /><Relationship Id="rId243" Type="http://schemas.openxmlformats.org/officeDocument/2006/relationships/hyperlink" Target="https://twitter.com/jajatala/status/1255415956626649088" TargetMode="External" /><Relationship Id="rId244" Type="http://schemas.openxmlformats.org/officeDocument/2006/relationships/hyperlink" Target="https://twitter.com/jajatala/status/1255415956626649088" TargetMode="External" /><Relationship Id="rId245" Type="http://schemas.openxmlformats.org/officeDocument/2006/relationships/hyperlink" Target="https://twitter.com/jajatala/status/1255416417207402501" TargetMode="External" /><Relationship Id="rId246" Type="http://schemas.openxmlformats.org/officeDocument/2006/relationships/hyperlink" Target="https://twitter.com/jajatala/status/1255416417207402501" TargetMode="External" /><Relationship Id="rId247" Type="http://schemas.openxmlformats.org/officeDocument/2006/relationships/hyperlink" Target="https://twitter.com/solantausta/status/1255428774822363137" TargetMode="External" /><Relationship Id="rId248" Type="http://schemas.openxmlformats.org/officeDocument/2006/relationships/hyperlink" Target="https://twitter.com/solantausta/status/1255428774822363137" TargetMode="External" /><Relationship Id="rId249" Type="http://schemas.openxmlformats.org/officeDocument/2006/relationships/hyperlink" Target="https://twitter.com/siideriwalas/status/1255431788375216130" TargetMode="External" /><Relationship Id="rId250" Type="http://schemas.openxmlformats.org/officeDocument/2006/relationships/hyperlink" Target="https://twitter.com/eskolavesa/status/1255442425444777986" TargetMode="External" /><Relationship Id="rId251" Type="http://schemas.openxmlformats.org/officeDocument/2006/relationships/hyperlink" Target="https://twitter.com/tuomasmuraja/status/1255443454311759876" TargetMode="External" /><Relationship Id="rId252" Type="http://schemas.openxmlformats.org/officeDocument/2006/relationships/hyperlink" Target="https://twitter.com/tuomasmuraja/status/1255443454311759876" TargetMode="External" /><Relationship Id="rId253" Type="http://schemas.openxmlformats.org/officeDocument/2006/relationships/hyperlink" Target="https://twitter.com/mhmlinen/status/1255458800267603969" TargetMode="External" /><Relationship Id="rId254" Type="http://schemas.openxmlformats.org/officeDocument/2006/relationships/hyperlink" Target="https://twitter.com/mhmlinen/status/1255458800267603969" TargetMode="External" /><Relationship Id="rId255" Type="http://schemas.openxmlformats.org/officeDocument/2006/relationships/hyperlink" Target="https://twitter.com/anttivan/status/1255460277497274368" TargetMode="External" /><Relationship Id="rId256" Type="http://schemas.openxmlformats.org/officeDocument/2006/relationships/hyperlink" Target="https://twitter.com/blessething/status/1255461194472861696" TargetMode="External" /><Relationship Id="rId257" Type="http://schemas.openxmlformats.org/officeDocument/2006/relationships/hyperlink" Target="https://twitter.com/blessething/status/1255461194472861696" TargetMode="External" /><Relationship Id="rId258" Type="http://schemas.openxmlformats.org/officeDocument/2006/relationships/hyperlink" Target="https://twitter.com/knifebackhouse/status/1255472243355910145" TargetMode="External" /><Relationship Id="rId259" Type="http://schemas.openxmlformats.org/officeDocument/2006/relationships/hyperlink" Target="https://twitter.com/jarmokoponen/status/1255472838175264770" TargetMode="External" /><Relationship Id="rId260" Type="http://schemas.openxmlformats.org/officeDocument/2006/relationships/hyperlink" Target="https://twitter.com/jarmokoponen/status/1255472838175264770" TargetMode="External" /><Relationship Id="rId261" Type="http://schemas.openxmlformats.org/officeDocument/2006/relationships/hyperlink" Target="https://twitter.com/finnchuhi/status/1255488272719110145" TargetMode="External" /><Relationship Id="rId262" Type="http://schemas.openxmlformats.org/officeDocument/2006/relationships/hyperlink" Target="https://twitter.com/finnchuhi/status/1255488272719110145" TargetMode="External" /><Relationship Id="rId263" Type="http://schemas.openxmlformats.org/officeDocument/2006/relationships/hyperlink" Target="https://twitter.com/mikaelervasti/status/1255489702603509763" TargetMode="External" /><Relationship Id="rId264" Type="http://schemas.openxmlformats.org/officeDocument/2006/relationships/hyperlink" Target="https://twitter.com/mikaelervasti/status/1255489702603509763" TargetMode="External" /><Relationship Id="rId265" Type="http://schemas.openxmlformats.org/officeDocument/2006/relationships/hyperlink" Target="https://twitter.com/muksunen/status/1255495429841657856" TargetMode="External" /><Relationship Id="rId266" Type="http://schemas.openxmlformats.org/officeDocument/2006/relationships/hyperlink" Target="https://twitter.com/muksunen/status/1255495429841657856" TargetMode="External" /><Relationship Id="rId267" Type="http://schemas.openxmlformats.org/officeDocument/2006/relationships/hyperlink" Target="https://twitter.com/vapaamielinen/status/1255512364281102337" TargetMode="External" /><Relationship Id="rId268" Type="http://schemas.openxmlformats.org/officeDocument/2006/relationships/hyperlink" Target="https://twitter.com/vapaamielinen/status/1255512364281102337" TargetMode="External" /><Relationship Id="rId269" Type="http://schemas.openxmlformats.org/officeDocument/2006/relationships/hyperlink" Target="https://twitter.com/vapaamielinen/status/1255512364281102337" TargetMode="External" /><Relationship Id="rId270" Type="http://schemas.openxmlformats.org/officeDocument/2006/relationships/hyperlink" Target="https://twitter.com/vapaamielinen/status/1255512364281102337" TargetMode="External" /><Relationship Id="rId271" Type="http://schemas.openxmlformats.org/officeDocument/2006/relationships/hyperlink" Target="https://twitter.com/valtasaari/status/1255520760459718656" TargetMode="External" /><Relationship Id="rId272" Type="http://schemas.openxmlformats.org/officeDocument/2006/relationships/hyperlink" Target="https://twitter.com/katrinkristiina/status/1255208247432282115" TargetMode="External" /><Relationship Id="rId273" Type="http://schemas.openxmlformats.org/officeDocument/2006/relationships/hyperlink" Target="https://twitter.com/katrinkristiina/status/1255557485756395523" TargetMode="External" /><Relationship Id="rId274" Type="http://schemas.openxmlformats.org/officeDocument/2006/relationships/hyperlink" Target="https://twitter.com/certfi/status/1255058926766297089" TargetMode="External" /><Relationship Id="rId275" Type="http://schemas.openxmlformats.org/officeDocument/2006/relationships/hyperlink" Target="https://twitter.com/koippari61/status/1255180123306852352" TargetMode="External" /><Relationship Id="rId276" Type="http://schemas.openxmlformats.org/officeDocument/2006/relationships/hyperlink" Target="https://twitter.com/koippari61/status/1255562093228630020" TargetMode="External" /><Relationship Id="rId277" Type="http://schemas.openxmlformats.org/officeDocument/2006/relationships/hyperlink" Target="https://twitter.com/petripelli/status/1255575039392526336" TargetMode="External" /><Relationship Id="rId278" Type="http://schemas.openxmlformats.org/officeDocument/2006/relationships/hyperlink" Target="https://twitter.com/prissek/status/1255591984095531008" TargetMode="External" /><Relationship Id="rId279" Type="http://schemas.openxmlformats.org/officeDocument/2006/relationships/hyperlink" Target="https://twitter.com/lindapelkonen/status/1255470812942958593" TargetMode="External" /><Relationship Id="rId280" Type="http://schemas.openxmlformats.org/officeDocument/2006/relationships/hyperlink" Target="https://twitter.com/lindapelkonen/status/1255477706877173760" TargetMode="External" /><Relationship Id="rId281" Type="http://schemas.openxmlformats.org/officeDocument/2006/relationships/hyperlink" Target="https://twitter.com/lvmfi/status/1255492382000394248" TargetMode="External" /><Relationship Id="rId282" Type="http://schemas.openxmlformats.org/officeDocument/2006/relationships/hyperlink" Target="https://twitter.com/tapiopajunen/status/1255736667622825990" TargetMode="External" /><Relationship Id="rId283" Type="http://schemas.openxmlformats.org/officeDocument/2006/relationships/hyperlink" Target="https://twitter.com/lindapelkonen/status/1255470812942958593" TargetMode="External" /><Relationship Id="rId284" Type="http://schemas.openxmlformats.org/officeDocument/2006/relationships/hyperlink" Target="https://twitter.com/lindapelkonen/status/1255477706877173760" TargetMode="External" /><Relationship Id="rId285" Type="http://schemas.openxmlformats.org/officeDocument/2006/relationships/hyperlink" Target="https://twitter.com/lvmfi/status/1255492382000394248" TargetMode="External" /><Relationship Id="rId286" Type="http://schemas.openxmlformats.org/officeDocument/2006/relationships/hyperlink" Target="https://twitter.com/tapiopajunen/status/1255736667622825990" TargetMode="External" /><Relationship Id="rId287" Type="http://schemas.openxmlformats.org/officeDocument/2006/relationships/hyperlink" Target="https://twitter.com/lindapelkonen/status/1255470812942958593" TargetMode="External" /><Relationship Id="rId288" Type="http://schemas.openxmlformats.org/officeDocument/2006/relationships/hyperlink" Target="https://twitter.com/lindapelkonen/status/1255477706877173760" TargetMode="External" /><Relationship Id="rId289" Type="http://schemas.openxmlformats.org/officeDocument/2006/relationships/hyperlink" Target="https://twitter.com/lvmfi/status/1255492382000394248" TargetMode="External" /><Relationship Id="rId290" Type="http://schemas.openxmlformats.org/officeDocument/2006/relationships/hyperlink" Target="https://twitter.com/tapiopajunen/status/1255736667622825990" TargetMode="External" /><Relationship Id="rId291" Type="http://schemas.openxmlformats.org/officeDocument/2006/relationships/hyperlink" Target="https://twitter.com/lindapelkonen/status/1255099809146507264" TargetMode="External" /><Relationship Id="rId292" Type="http://schemas.openxmlformats.org/officeDocument/2006/relationships/hyperlink" Target="https://twitter.com/lindapelkonen/status/1255477706877173760" TargetMode="External" /><Relationship Id="rId293" Type="http://schemas.openxmlformats.org/officeDocument/2006/relationships/hyperlink" Target="https://twitter.com/tapiopajunen/status/1255736667622825990" TargetMode="External" /><Relationship Id="rId294" Type="http://schemas.openxmlformats.org/officeDocument/2006/relationships/hyperlink" Target="https://twitter.com/molkko/status/1255751879239380999" TargetMode="External" /><Relationship Id="rId295" Type="http://schemas.openxmlformats.org/officeDocument/2006/relationships/hyperlink" Target="https://twitter.com/molkko/status/1255751879239380999" TargetMode="External" /><Relationship Id="rId296" Type="http://schemas.openxmlformats.org/officeDocument/2006/relationships/hyperlink" Target="https://twitter.com/tk93975093/status/1255762446507220993" TargetMode="External" /><Relationship Id="rId297" Type="http://schemas.openxmlformats.org/officeDocument/2006/relationships/hyperlink" Target="https://twitter.com/tk93975093/status/1255762446507220993" TargetMode="External" /><Relationship Id="rId298" Type="http://schemas.openxmlformats.org/officeDocument/2006/relationships/hyperlink" Target="https://twitter.com/tk93975093/status/1255762446507220993" TargetMode="External" /><Relationship Id="rId299" Type="http://schemas.openxmlformats.org/officeDocument/2006/relationships/hyperlink" Target="https://twitter.com/nhumalisto/status/1255770587290533891" TargetMode="External" /><Relationship Id="rId300" Type="http://schemas.openxmlformats.org/officeDocument/2006/relationships/hyperlink" Target="https://twitter.com/ripatti_ht/status/1255922862646534145" TargetMode="External" /><Relationship Id="rId301" Type="http://schemas.openxmlformats.org/officeDocument/2006/relationships/hyperlink" Target="https://twitter.com/kp_keto/status/1255391192176635904" TargetMode="External" /><Relationship Id="rId302" Type="http://schemas.openxmlformats.org/officeDocument/2006/relationships/hyperlink" Target="https://twitter.com/kp_keto/status/1255391192176635904" TargetMode="External" /><Relationship Id="rId303" Type="http://schemas.openxmlformats.org/officeDocument/2006/relationships/hyperlink" Target="https://twitter.com/kp_keto/status/1255464696997699590" TargetMode="External" /><Relationship Id="rId304" Type="http://schemas.openxmlformats.org/officeDocument/2006/relationships/hyperlink" Target="https://twitter.com/kp_keto/status/1255464696997699590" TargetMode="External" /><Relationship Id="rId305" Type="http://schemas.openxmlformats.org/officeDocument/2006/relationships/hyperlink" Target="https://twitter.com/kp_keto/status/1256592838671962112" TargetMode="External" /><Relationship Id="rId306" Type="http://schemas.openxmlformats.org/officeDocument/2006/relationships/hyperlink" Target="https://twitter.com/dimmu141/status/1255398970278502402" TargetMode="External" /><Relationship Id="rId307" Type="http://schemas.openxmlformats.org/officeDocument/2006/relationships/hyperlink" Target="https://twitter.com/dimmu141/status/1255398970278502402" TargetMode="External" /><Relationship Id="rId308" Type="http://schemas.openxmlformats.org/officeDocument/2006/relationships/hyperlink" Target="https://twitter.com/takajalka/status/1256820153142120449" TargetMode="External" /><Relationship Id="rId309" Type="http://schemas.openxmlformats.org/officeDocument/2006/relationships/hyperlink" Target="https://twitter.com/joukojokinen/status/1256871993380687873" TargetMode="External" /><Relationship Id="rId310" Type="http://schemas.openxmlformats.org/officeDocument/2006/relationships/hyperlink" Target="https://twitter.com/joukojokinen/status/1256871993380687873" TargetMode="External" /><Relationship Id="rId311" Type="http://schemas.openxmlformats.org/officeDocument/2006/relationships/hyperlink" Target="https://twitter.com/joukojokinen/status/1256871993380687873" TargetMode="External" /><Relationship Id="rId312" Type="http://schemas.openxmlformats.org/officeDocument/2006/relationships/hyperlink" Target="https://twitter.com/joukojokinen/status/1256871993380687873" TargetMode="External" /><Relationship Id="rId313" Type="http://schemas.openxmlformats.org/officeDocument/2006/relationships/hyperlink" Target="https://twitter.com/joukojokinen/status/1256871993380687873" TargetMode="External" /><Relationship Id="rId314" Type="http://schemas.openxmlformats.org/officeDocument/2006/relationships/hyperlink" Target="https://twitter.com/joukojokinen/status/1256871993380687873" TargetMode="External" /><Relationship Id="rId315" Type="http://schemas.openxmlformats.org/officeDocument/2006/relationships/hyperlink" Target="https://twitter.com/petri2020/status/1255204555094142976" TargetMode="External" /><Relationship Id="rId316" Type="http://schemas.openxmlformats.org/officeDocument/2006/relationships/hyperlink" Target="https://twitter.com/petri2020/status/1255397534190784514" TargetMode="External" /><Relationship Id="rId317" Type="http://schemas.openxmlformats.org/officeDocument/2006/relationships/hyperlink" Target="https://twitter.com/rikujuu/status/1256920791276490752" TargetMode="External" /><Relationship Id="rId318" Type="http://schemas.openxmlformats.org/officeDocument/2006/relationships/hyperlink" Target="https://twitter.com/rikujuu/status/1256920791276490752" TargetMode="External" /><Relationship Id="rId319" Type="http://schemas.openxmlformats.org/officeDocument/2006/relationships/hyperlink" Target="https://twitter.com/jyzg/status/1256941115686752256" TargetMode="External" /><Relationship Id="rId320" Type="http://schemas.openxmlformats.org/officeDocument/2006/relationships/hyperlink" Target="https://twitter.com/sarasvuojari/status/1257002478115205120" TargetMode="External" /><Relationship Id="rId321" Type="http://schemas.openxmlformats.org/officeDocument/2006/relationships/hyperlink" Target="https://twitter.com/petri2020/status/1255398615104868352" TargetMode="External" /><Relationship Id="rId322" Type="http://schemas.openxmlformats.org/officeDocument/2006/relationships/hyperlink" Target="https://twitter.com/petri2020/status/1256892992910241793" TargetMode="External" /><Relationship Id="rId323" Type="http://schemas.openxmlformats.org/officeDocument/2006/relationships/hyperlink" Target="https://twitter.com/heikkikonttinen/status/1257021450139164677" TargetMode="External" /><Relationship Id="rId324" Type="http://schemas.openxmlformats.org/officeDocument/2006/relationships/hyperlink" Target="https://twitter.com/gravioladotfi/status/1257032208310833156" TargetMode="External" /><Relationship Id="rId325" Type="http://schemas.openxmlformats.org/officeDocument/2006/relationships/hyperlink" Target="https://www.soininvaara.fi/2020/04/27/maanantaimietteita-koronasta/" TargetMode="External" /><Relationship Id="rId326" Type="http://schemas.openxmlformats.org/officeDocument/2006/relationships/hyperlink" Target="https://www.iltalehti.fi/koronavirus/a/cf9eacdb-01b9-43d3-8384-87dff42a05e4" TargetMode="External" /><Relationship Id="rId327" Type="http://schemas.openxmlformats.org/officeDocument/2006/relationships/hyperlink" Target="https://www.karjalainen.fi/uutiset/uutis-alueet/kotimaa/item/244522" TargetMode="External" /><Relationship Id="rId328" Type="http://schemas.openxmlformats.org/officeDocument/2006/relationships/hyperlink" Target="https://yle.fi/aihe/artikkeli/2020/04/26/valheenpaljastaja-miksi-salaliittoteoreetikot-liittavat-yhteen-5g-verkon-ja?utm_source=social-media-share&amp;utm_medium=social&amp;utm_campaign=ylefiapp" TargetMode="External" /><Relationship Id="rId329" Type="http://schemas.openxmlformats.org/officeDocument/2006/relationships/hyperlink" Target="https://twitter.com/HeikkiRay/status/1254851014248878082" TargetMode="External" /><Relationship Id="rId330" Type="http://schemas.openxmlformats.org/officeDocument/2006/relationships/hyperlink" Target="https://www.hs.fi/kotimaa/art-2000006490157.html" TargetMode="External" /><Relationship Id="rId331" Type="http://schemas.openxmlformats.org/officeDocument/2006/relationships/hyperlink" Target="https://twitter.com/1000histoires/status/1255200768560414720?s=19" TargetMode="External" /><Relationship Id="rId332" Type="http://schemas.openxmlformats.org/officeDocument/2006/relationships/hyperlink" Target="https://www.hs.fi/kotimaa/art-2000006490157.html" TargetMode="External" /><Relationship Id="rId333" Type="http://schemas.openxmlformats.org/officeDocument/2006/relationships/hyperlink" Target="https://twitter.com/1000histoires/status/1255200768560414720?s=19" TargetMode="External" /><Relationship Id="rId334" Type="http://schemas.openxmlformats.org/officeDocument/2006/relationships/hyperlink" Target="https://twitter.com/1000histoires/status/1255200768560414720?s=19" TargetMode="External" /><Relationship Id="rId335" Type="http://schemas.openxmlformats.org/officeDocument/2006/relationships/hyperlink" Target="https://twitter.com/1000histoires/status/1255200768560414720?s=19" TargetMode="External" /><Relationship Id="rId336" Type="http://schemas.openxmlformats.org/officeDocument/2006/relationships/hyperlink" Target="https://twitter.com/yleuutiset/status/1256799656408948737" TargetMode="External" /><Relationship Id="rId337" Type="http://schemas.openxmlformats.org/officeDocument/2006/relationships/hyperlink" Target="https://twitter.com/komisaario/status/1255726411064672256" TargetMode="External" /><Relationship Id="rId338" Type="http://schemas.openxmlformats.org/officeDocument/2006/relationships/hyperlink" Target="https://seura.fi/tolkun-henkilo/poltatko-kirkon-vainoatko-juutalaisia-vai-kaadatko-kannykkamaston-nama-kaikki-keinot-on-pian-kokeiltu-epidemioissa/" TargetMode="External" /><Relationship Id="rId339" Type="http://schemas.openxmlformats.org/officeDocument/2006/relationships/hyperlink" Target="https://www.youtube.com/watch?v=9MmqJmleaw8&amp;feature=youtu.be" TargetMode="External" /><Relationship Id="rId340" Type="http://schemas.openxmlformats.org/officeDocument/2006/relationships/hyperlink" Target="https://pbs.twimg.com/media/EXEe1qsWsAIx3hT.jpg" TargetMode="External" /><Relationship Id="rId341" Type="http://schemas.openxmlformats.org/officeDocument/2006/relationships/hyperlink" Target="https://pbs.twimg.com/media/EWw976yXQAIRH42.jpg" TargetMode="External" /><Relationship Id="rId342" Type="http://schemas.openxmlformats.org/officeDocument/2006/relationships/hyperlink" Target="https://pbs.twimg.com/media/EWw976yXQAIRH42.jpg" TargetMode="External" /><Relationship Id="rId343" Type="http://schemas.openxmlformats.org/officeDocument/2006/relationships/hyperlink" Target="https://pbs.twimg.com/media/EWou_CCXkAAItHT.jpg" TargetMode="External" /><Relationship Id="rId344" Type="http://schemas.openxmlformats.org/officeDocument/2006/relationships/hyperlink" Target="http://pbs.twimg.com/profile_images/1033004823803822081/nQFiir-W_normal.jpg" TargetMode="External" /><Relationship Id="rId345" Type="http://schemas.openxmlformats.org/officeDocument/2006/relationships/hyperlink" Target="http://pbs.twimg.com/profile_images/2679250125/c14f324fb349cffe9c9a5b37787d8d3b_normal.jpe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543500170810253312/iz-vC5D2_normal.jpe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874510291652022272/GigVOMi1_normal.jpg" TargetMode="External" /><Relationship Id="rId350" Type="http://schemas.openxmlformats.org/officeDocument/2006/relationships/hyperlink" Target="http://pbs.twimg.com/profile_images/874510291652022272/GigVOMi1_normal.jpg" TargetMode="External" /><Relationship Id="rId351" Type="http://schemas.openxmlformats.org/officeDocument/2006/relationships/hyperlink" Target="http://pbs.twimg.com/profile_images/874510291652022272/GigVOMi1_normal.jpg" TargetMode="External" /><Relationship Id="rId352" Type="http://schemas.openxmlformats.org/officeDocument/2006/relationships/hyperlink" Target="http://pbs.twimg.com/profile_images/874510291652022272/GigVOMi1_normal.jpg" TargetMode="External" /><Relationship Id="rId353" Type="http://schemas.openxmlformats.org/officeDocument/2006/relationships/hyperlink" Target="http://pbs.twimg.com/profile_images/874510291652022272/GigVOMi1_normal.jpg" TargetMode="External" /><Relationship Id="rId354" Type="http://schemas.openxmlformats.org/officeDocument/2006/relationships/hyperlink" Target="http://pbs.twimg.com/profile_images/1175400471122599936/MPDPWpj__normal.jpg" TargetMode="External" /><Relationship Id="rId355" Type="http://schemas.openxmlformats.org/officeDocument/2006/relationships/hyperlink" Target="http://pbs.twimg.com/profile_images/758767757613760512/T29sNN_C_normal.jpg" TargetMode="External" /><Relationship Id="rId356" Type="http://schemas.openxmlformats.org/officeDocument/2006/relationships/hyperlink" Target="https://pbs.twimg.com/media/EXEe1qsWsAIx3hT.jpg" TargetMode="External" /><Relationship Id="rId357" Type="http://schemas.openxmlformats.org/officeDocument/2006/relationships/hyperlink" Target="https://pbs.twimg.com/media/EWw976yXQAIRH42.jpg" TargetMode="External" /><Relationship Id="rId358" Type="http://schemas.openxmlformats.org/officeDocument/2006/relationships/hyperlink" Target="https://pbs.twimg.com/media/EWw976yXQAIRH42.jpg" TargetMode="External" /><Relationship Id="rId359" Type="http://schemas.openxmlformats.org/officeDocument/2006/relationships/hyperlink" Target="http://pbs.twimg.com/profile_images/1257198718257897476/bRN-X_ma_normal.jpg" TargetMode="External" /><Relationship Id="rId360" Type="http://schemas.openxmlformats.org/officeDocument/2006/relationships/hyperlink" Target="https://pbs.twimg.com/media/EWou_CCXkAAItHT.jpg" TargetMode="External" /><Relationship Id="rId361" Type="http://schemas.openxmlformats.org/officeDocument/2006/relationships/hyperlink" Target="http://pbs.twimg.com/profile_images/3378868779/b4650de71c1863442496b6a920d596e2_normal.jpeg" TargetMode="External" /><Relationship Id="rId362" Type="http://schemas.openxmlformats.org/officeDocument/2006/relationships/hyperlink" Target="http://pbs.twimg.com/profile_images/3378868779/b4650de71c1863442496b6a920d596e2_normal.jpeg" TargetMode="External" /><Relationship Id="rId363" Type="http://schemas.openxmlformats.org/officeDocument/2006/relationships/hyperlink" Target="http://pbs.twimg.com/profile_images/3378868779/b4650de71c1863442496b6a920d596e2_normal.jpeg" TargetMode="External" /><Relationship Id="rId364" Type="http://schemas.openxmlformats.org/officeDocument/2006/relationships/hyperlink" Target="http://pbs.twimg.com/profile_images/1151188409400143872/K86ungmo_normal.jpg" TargetMode="External" /><Relationship Id="rId365" Type="http://schemas.openxmlformats.org/officeDocument/2006/relationships/hyperlink" Target="http://pbs.twimg.com/profile_images/1151188409400143872/K86ungmo_normal.jpg" TargetMode="External" /><Relationship Id="rId366" Type="http://schemas.openxmlformats.org/officeDocument/2006/relationships/hyperlink" Target="http://pbs.twimg.com/profile_images/1082709660149403648/YDSNtv36_normal.jpg" TargetMode="External" /><Relationship Id="rId367" Type="http://schemas.openxmlformats.org/officeDocument/2006/relationships/hyperlink" Target="http://pbs.twimg.com/profile_images/1082709660149403648/YDSNtv36_normal.jpg" TargetMode="External" /><Relationship Id="rId368" Type="http://schemas.openxmlformats.org/officeDocument/2006/relationships/hyperlink" Target="http://pbs.twimg.com/profile_images/437193448936833024/l-nCtY3g_normal.jpeg" TargetMode="External" /><Relationship Id="rId369" Type="http://schemas.openxmlformats.org/officeDocument/2006/relationships/hyperlink" Target="http://pbs.twimg.com/profile_images/437193448936833024/l-nCtY3g_normal.jpeg" TargetMode="External" /><Relationship Id="rId370" Type="http://schemas.openxmlformats.org/officeDocument/2006/relationships/hyperlink" Target="http://pbs.twimg.com/profile_images/1232924182469599233/LAoNSqzP_normal.jpg" TargetMode="External" /><Relationship Id="rId371" Type="http://schemas.openxmlformats.org/officeDocument/2006/relationships/hyperlink" Target="http://pbs.twimg.com/profile_images/1232924182469599233/LAoNSqzP_normal.jpg" TargetMode="External" /><Relationship Id="rId372" Type="http://schemas.openxmlformats.org/officeDocument/2006/relationships/hyperlink" Target="http://pbs.twimg.com/profile_images/1151188409400143872/K86ungmo_normal.jpg" TargetMode="External" /><Relationship Id="rId373" Type="http://schemas.openxmlformats.org/officeDocument/2006/relationships/hyperlink" Target="http://pbs.twimg.com/profile_images/1151188409400143872/K86ungmo_normal.jpg" TargetMode="External" /><Relationship Id="rId374" Type="http://schemas.openxmlformats.org/officeDocument/2006/relationships/hyperlink" Target="http://pbs.twimg.com/profile_images/1151188409400143872/K86ungmo_normal.jpg" TargetMode="External" /><Relationship Id="rId375" Type="http://schemas.openxmlformats.org/officeDocument/2006/relationships/hyperlink" Target="http://pbs.twimg.com/profile_images/1151188409400143872/K86ungmo_normal.jpg" TargetMode="External" /><Relationship Id="rId376" Type="http://schemas.openxmlformats.org/officeDocument/2006/relationships/hyperlink" Target="http://pbs.twimg.com/profile_images/1151188409400143872/K86ungmo_normal.jpg" TargetMode="External" /><Relationship Id="rId377" Type="http://schemas.openxmlformats.org/officeDocument/2006/relationships/hyperlink" Target="http://pbs.twimg.com/profile_images/1151188409400143872/K86ungmo_normal.jpg" TargetMode="External" /><Relationship Id="rId378" Type="http://schemas.openxmlformats.org/officeDocument/2006/relationships/hyperlink" Target="http://pbs.twimg.com/profile_images/1226878506589618176/yBM1zwJ7_normal.jpg" TargetMode="External" /><Relationship Id="rId379" Type="http://schemas.openxmlformats.org/officeDocument/2006/relationships/hyperlink" Target="http://pbs.twimg.com/profile_images/1226878506589618176/yBM1zwJ7_normal.jpg" TargetMode="External" /><Relationship Id="rId380" Type="http://schemas.openxmlformats.org/officeDocument/2006/relationships/hyperlink" Target="http://pbs.twimg.com/profile_images/1226878506589618176/yBM1zwJ7_normal.jpg" TargetMode="External" /><Relationship Id="rId381" Type="http://schemas.openxmlformats.org/officeDocument/2006/relationships/hyperlink" Target="http://pbs.twimg.com/profile_images/437193448936833024/l-nCtY3g_normal.jpeg" TargetMode="External" /><Relationship Id="rId382" Type="http://schemas.openxmlformats.org/officeDocument/2006/relationships/hyperlink" Target="http://pbs.twimg.com/profile_images/437193448936833024/l-nCtY3g_normal.jpeg" TargetMode="External" /><Relationship Id="rId383" Type="http://schemas.openxmlformats.org/officeDocument/2006/relationships/hyperlink" Target="http://pbs.twimg.com/profile_images/1232924182469599233/LAoNSqzP_normal.jpg" TargetMode="External" /><Relationship Id="rId384" Type="http://schemas.openxmlformats.org/officeDocument/2006/relationships/hyperlink" Target="http://pbs.twimg.com/profile_images/1232924182469599233/LAoNSqzP_normal.jpg" TargetMode="External" /><Relationship Id="rId385" Type="http://schemas.openxmlformats.org/officeDocument/2006/relationships/hyperlink" Target="http://pbs.twimg.com/profile_images/1151188409400143872/K86ungmo_normal.jpg" TargetMode="External" /><Relationship Id="rId386" Type="http://schemas.openxmlformats.org/officeDocument/2006/relationships/hyperlink" Target="http://pbs.twimg.com/profile_images/1151188409400143872/K86ungmo_normal.jpg" TargetMode="External" /><Relationship Id="rId387" Type="http://schemas.openxmlformats.org/officeDocument/2006/relationships/hyperlink" Target="http://pbs.twimg.com/profile_images/1151188409400143872/K86ungmo_normal.jpg" TargetMode="External" /><Relationship Id="rId388" Type="http://schemas.openxmlformats.org/officeDocument/2006/relationships/hyperlink" Target="http://pbs.twimg.com/profile_images/1151188409400143872/K86ungmo_normal.jpg" TargetMode="External" /><Relationship Id="rId389" Type="http://schemas.openxmlformats.org/officeDocument/2006/relationships/hyperlink" Target="http://pbs.twimg.com/profile_images/1151188409400143872/K86ungmo_normal.jpg" TargetMode="External" /><Relationship Id="rId390" Type="http://schemas.openxmlformats.org/officeDocument/2006/relationships/hyperlink" Target="http://pbs.twimg.com/profile_images/1151188409400143872/K86ungmo_normal.jpg" TargetMode="External" /><Relationship Id="rId391" Type="http://schemas.openxmlformats.org/officeDocument/2006/relationships/hyperlink" Target="http://pbs.twimg.com/profile_images/1226878506589618176/yBM1zwJ7_normal.jpg" TargetMode="External" /><Relationship Id="rId392" Type="http://schemas.openxmlformats.org/officeDocument/2006/relationships/hyperlink" Target="http://pbs.twimg.com/profile_images/1226878506589618176/yBM1zwJ7_normal.jpg" TargetMode="External" /><Relationship Id="rId393" Type="http://schemas.openxmlformats.org/officeDocument/2006/relationships/hyperlink" Target="http://pbs.twimg.com/profile_images/1226878506589618176/yBM1zwJ7_normal.jpg" TargetMode="External" /><Relationship Id="rId394" Type="http://schemas.openxmlformats.org/officeDocument/2006/relationships/hyperlink" Target="http://pbs.twimg.com/profile_images/437193448936833024/l-nCtY3g_normal.jpeg" TargetMode="External" /><Relationship Id="rId395" Type="http://schemas.openxmlformats.org/officeDocument/2006/relationships/hyperlink" Target="http://pbs.twimg.com/profile_images/1232924182469599233/LAoNSqzP_normal.jpg" TargetMode="External" /><Relationship Id="rId396" Type="http://schemas.openxmlformats.org/officeDocument/2006/relationships/hyperlink" Target="http://pbs.twimg.com/profile_images/1232924182469599233/LAoNSqzP_normal.jpg" TargetMode="External" /><Relationship Id="rId397" Type="http://schemas.openxmlformats.org/officeDocument/2006/relationships/hyperlink" Target="http://pbs.twimg.com/profile_images/1151188409400143872/K86ungmo_normal.jpg" TargetMode="External" /><Relationship Id="rId398" Type="http://schemas.openxmlformats.org/officeDocument/2006/relationships/hyperlink" Target="http://pbs.twimg.com/profile_images/1151188409400143872/K86ungmo_normal.jpg" TargetMode="External" /><Relationship Id="rId399" Type="http://schemas.openxmlformats.org/officeDocument/2006/relationships/hyperlink" Target="http://pbs.twimg.com/profile_images/1151188409400143872/K86ungmo_normal.jpg" TargetMode="External" /><Relationship Id="rId400" Type="http://schemas.openxmlformats.org/officeDocument/2006/relationships/hyperlink" Target="http://pbs.twimg.com/profile_images/1151188409400143872/K86ungmo_normal.jpg" TargetMode="External" /><Relationship Id="rId401" Type="http://schemas.openxmlformats.org/officeDocument/2006/relationships/hyperlink" Target="http://pbs.twimg.com/profile_images/1151188409400143872/K86ungmo_normal.jpg" TargetMode="External" /><Relationship Id="rId402" Type="http://schemas.openxmlformats.org/officeDocument/2006/relationships/hyperlink" Target="http://pbs.twimg.com/profile_images/1151188409400143872/K86ungmo_normal.jpg" TargetMode="External" /><Relationship Id="rId403" Type="http://schemas.openxmlformats.org/officeDocument/2006/relationships/hyperlink" Target="http://pbs.twimg.com/profile_images/1226878506589618176/yBM1zwJ7_normal.jpg" TargetMode="External" /><Relationship Id="rId404" Type="http://schemas.openxmlformats.org/officeDocument/2006/relationships/hyperlink" Target="http://pbs.twimg.com/profile_images/1226878506589618176/yBM1zwJ7_normal.jpg" TargetMode="External" /><Relationship Id="rId405" Type="http://schemas.openxmlformats.org/officeDocument/2006/relationships/hyperlink" Target="http://pbs.twimg.com/profile_images/1226878506589618176/yBM1zwJ7_normal.jpg" TargetMode="External" /><Relationship Id="rId406" Type="http://schemas.openxmlformats.org/officeDocument/2006/relationships/hyperlink" Target="http://pbs.twimg.com/profile_images/1232924182469599233/LAoNSqzP_normal.jpg" TargetMode="External" /><Relationship Id="rId407" Type="http://schemas.openxmlformats.org/officeDocument/2006/relationships/hyperlink" Target="http://pbs.twimg.com/profile_images/1232924182469599233/LAoNSqzP_normal.jpg" TargetMode="External" /><Relationship Id="rId408" Type="http://schemas.openxmlformats.org/officeDocument/2006/relationships/hyperlink" Target="http://pbs.twimg.com/profile_images/1151188409400143872/K86ungmo_normal.jpg" TargetMode="External" /><Relationship Id="rId409" Type="http://schemas.openxmlformats.org/officeDocument/2006/relationships/hyperlink" Target="http://pbs.twimg.com/profile_images/1151188409400143872/K86ungmo_normal.jpg" TargetMode="External" /><Relationship Id="rId410" Type="http://schemas.openxmlformats.org/officeDocument/2006/relationships/hyperlink" Target="http://pbs.twimg.com/profile_images/1151188409400143872/K86ungmo_normal.jpg" TargetMode="External" /><Relationship Id="rId411" Type="http://schemas.openxmlformats.org/officeDocument/2006/relationships/hyperlink" Target="http://pbs.twimg.com/profile_images/1151188409400143872/K86ungmo_normal.jpg" TargetMode="External" /><Relationship Id="rId412" Type="http://schemas.openxmlformats.org/officeDocument/2006/relationships/hyperlink" Target="http://pbs.twimg.com/profile_images/1226878506589618176/yBM1zwJ7_normal.jpg" TargetMode="External" /><Relationship Id="rId413" Type="http://schemas.openxmlformats.org/officeDocument/2006/relationships/hyperlink" Target="http://pbs.twimg.com/profile_images/1226878506589618176/yBM1zwJ7_normal.jpg" TargetMode="External" /><Relationship Id="rId414" Type="http://schemas.openxmlformats.org/officeDocument/2006/relationships/hyperlink" Target="http://pbs.twimg.com/profile_images/1226878506589618176/yBM1zwJ7_normal.jpg" TargetMode="External" /><Relationship Id="rId415" Type="http://schemas.openxmlformats.org/officeDocument/2006/relationships/hyperlink" Target="http://pbs.twimg.com/profile_images/1151188409400143872/K86ungmo_normal.jpg" TargetMode="External" /><Relationship Id="rId416" Type="http://schemas.openxmlformats.org/officeDocument/2006/relationships/hyperlink" Target="http://pbs.twimg.com/profile_images/1151188409400143872/K86ungmo_normal.jpg" TargetMode="External" /><Relationship Id="rId417" Type="http://schemas.openxmlformats.org/officeDocument/2006/relationships/hyperlink" Target="http://pbs.twimg.com/profile_images/1226878506589618176/yBM1zwJ7_normal.jpg" TargetMode="External" /><Relationship Id="rId418" Type="http://schemas.openxmlformats.org/officeDocument/2006/relationships/hyperlink" Target="http://pbs.twimg.com/profile_images/1226878506589618176/yBM1zwJ7_normal.jpg" TargetMode="External" /><Relationship Id="rId419" Type="http://schemas.openxmlformats.org/officeDocument/2006/relationships/hyperlink" Target="http://pbs.twimg.com/profile_images/1226878506589618176/yBM1zwJ7_normal.jpg" TargetMode="External" /><Relationship Id="rId420" Type="http://schemas.openxmlformats.org/officeDocument/2006/relationships/hyperlink" Target="http://pbs.twimg.com/profile_images/525957619731529728/CxtkA9df_normal.png" TargetMode="External" /><Relationship Id="rId421" Type="http://schemas.openxmlformats.org/officeDocument/2006/relationships/hyperlink" Target="http://pbs.twimg.com/profile_images/378800000057376509/6c334c95a4be61df1eae797f73fe4c80_normal.jpeg" TargetMode="External" /><Relationship Id="rId422" Type="http://schemas.openxmlformats.org/officeDocument/2006/relationships/hyperlink" Target="http://pbs.twimg.com/profile_images/378800000057376509/6c334c95a4be61df1eae797f73fe4c80_normal.jpeg" TargetMode="External" /><Relationship Id="rId423" Type="http://schemas.openxmlformats.org/officeDocument/2006/relationships/hyperlink" Target="http://pbs.twimg.com/profile_images/1162711120672624640/H0JQBKie_normal.jpg" TargetMode="External" /><Relationship Id="rId424" Type="http://schemas.openxmlformats.org/officeDocument/2006/relationships/hyperlink" Target="http://pbs.twimg.com/profile_images/1254119322571673600/ciVXXnBd_normal.jpg" TargetMode="External" /><Relationship Id="rId425" Type="http://schemas.openxmlformats.org/officeDocument/2006/relationships/hyperlink" Target="http://pbs.twimg.com/profile_images/1192744574495662081/8ypcw5b1_normal.jpg" TargetMode="External" /><Relationship Id="rId426" Type="http://schemas.openxmlformats.org/officeDocument/2006/relationships/hyperlink" Target="http://pbs.twimg.com/profile_images/525957619731529728/CxtkA9df_normal.png" TargetMode="External" /><Relationship Id="rId427" Type="http://schemas.openxmlformats.org/officeDocument/2006/relationships/hyperlink" Target="http://pbs.twimg.com/profile_images/378800000057376509/6c334c95a4be61df1eae797f73fe4c80_normal.jpeg" TargetMode="External" /><Relationship Id="rId428" Type="http://schemas.openxmlformats.org/officeDocument/2006/relationships/hyperlink" Target="http://pbs.twimg.com/profile_images/378800000057376509/6c334c95a4be61df1eae797f73fe4c80_normal.jpeg" TargetMode="External" /><Relationship Id="rId429" Type="http://schemas.openxmlformats.org/officeDocument/2006/relationships/hyperlink" Target="http://pbs.twimg.com/profile_images/1162711120672624640/H0JQBKie_normal.jpg" TargetMode="External" /><Relationship Id="rId430" Type="http://schemas.openxmlformats.org/officeDocument/2006/relationships/hyperlink" Target="http://pbs.twimg.com/profile_images/1162711120672624640/H0JQBKie_normal.jpg" TargetMode="External" /><Relationship Id="rId431" Type="http://schemas.openxmlformats.org/officeDocument/2006/relationships/hyperlink" Target="http://pbs.twimg.com/profile_images/1192744574495662081/8ypcw5b1_normal.jpg" TargetMode="External" /><Relationship Id="rId432" Type="http://schemas.openxmlformats.org/officeDocument/2006/relationships/hyperlink" Target="http://pbs.twimg.com/profile_images/525957619731529728/CxtkA9df_normal.png" TargetMode="External" /><Relationship Id="rId433" Type="http://schemas.openxmlformats.org/officeDocument/2006/relationships/hyperlink" Target="http://pbs.twimg.com/profile_images/378800000057376509/6c334c95a4be61df1eae797f73fe4c80_normal.jpeg" TargetMode="External" /><Relationship Id="rId434" Type="http://schemas.openxmlformats.org/officeDocument/2006/relationships/hyperlink" Target="http://pbs.twimg.com/profile_images/378800000057376509/6c334c95a4be61df1eae797f73fe4c80_normal.jpeg" TargetMode="External" /><Relationship Id="rId435" Type="http://schemas.openxmlformats.org/officeDocument/2006/relationships/hyperlink" Target="http://pbs.twimg.com/profile_images/1162711120672624640/H0JQBKie_normal.jpg" TargetMode="External" /><Relationship Id="rId436" Type="http://schemas.openxmlformats.org/officeDocument/2006/relationships/hyperlink" Target="http://pbs.twimg.com/profile_images/1162711120672624640/H0JQBKie_normal.jpg" TargetMode="External" /><Relationship Id="rId437" Type="http://schemas.openxmlformats.org/officeDocument/2006/relationships/hyperlink" Target="http://pbs.twimg.com/profile_images/1192744574495662081/8ypcw5b1_normal.jpg" TargetMode="External" /><Relationship Id="rId438" Type="http://schemas.openxmlformats.org/officeDocument/2006/relationships/hyperlink" Target="http://pbs.twimg.com/profile_images/525957619731529728/CxtkA9df_normal.png" TargetMode="External" /><Relationship Id="rId439" Type="http://schemas.openxmlformats.org/officeDocument/2006/relationships/hyperlink" Target="http://pbs.twimg.com/profile_images/378800000057376509/6c334c95a4be61df1eae797f73fe4c80_normal.jpeg" TargetMode="External" /><Relationship Id="rId440" Type="http://schemas.openxmlformats.org/officeDocument/2006/relationships/hyperlink" Target="http://pbs.twimg.com/profile_images/378800000057376509/6c334c95a4be61df1eae797f73fe4c80_normal.jpeg" TargetMode="External" /><Relationship Id="rId441" Type="http://schemas.openxmlformats.org/officeDocument/2006/relationships/hyperlink" Target="http://pbs.twimg.com/profile_images/1162711120672624640/H0JQBKie_normal.jpg" TargetMode="External" /><Relationship Id="rId442" Type="http://schemas.openxmlformats.org/officeDocument/2006/relationships/hyperlink" Target="http://pbs.twimg.com/profile_images/525957619731529728/CxtkA9df_normal.png" TargetMode="External" /><Relationship Id="rId443" Type="http://schemas.openxmlformats.org/officeDocument/2006/relationships/hyperlink" Target="http://pbs.twimg.com/profile_images/525957619731529728/CxtkA9df_normal.png" TargetMode="External" /><Relationship Id="rId444" Type="http://schemas.openxmlformats.org/officeDocument/2006/relationships/hyperlink" Target="http://pbs.twimg.com/profile_images/378800000057376509/6c334c95a4be61df1eae797f73fe4c80_normal.jpeg" TargetMode="External" /><Relationship Id="rId445" Type="http://schemas.openxmlformats.org/officeDocument/2006/relationships/hyperlink" Target="http://pbs.twimg.com/profile_images/378800000057376509/6c334c95a4be61df1eae797f73fe4c80_normal.jpeg" TargetMode="External" /><Relationship Id="rId446" Type="http://schemas.openxmlformats.org/officeDocument/2006/relationships/hyperlink" Target="http://pbs.twimg.com/profile_images/1162711120672624640/H0JQBKie_normal.jpg" TargetMode="External" /><Relationship Id="rId447" Type="http://schemas.openxmlformats.org/officeDocument/2006/relationships/hyperlink" Target="http://pbs.twimg.com/profile_images/378800000057376509/6c334c95a4be61df1eae797f73fe4c80_normal.jpeg" TargetMode="External" /><Relationship Id="rId448" Type="http://schemas.openxmlformats.org/officeDocument/2006/relationships/hyperlink" Target="http://pbs.twimg.com/profile_images/378800000057376509/6c334c95a4be61df1eae797f73fe4c80_normal.jpeg" TargetMode="External" /><Relationship Id="rId449" Type="http://schemas.openxmlformats.org/officeDocument/2006/relationships/hyperlink" Target="http://pbs.twimg.com/profile_images/1162711120672624640/H0JQBKie_normal.jpg" TargetMode="External" /><Relationship Id="rId450" Type="http://schemas.openxmlformats.org/officeDocument/2006/relationships/hyperlink" Target="http://pbs.twimg.com/profile_images/1448855316/63479262552579750_normal.jpg" TargetMode="External" /><Relationship Id="rId451" Type="http://schemas.openxmlformats.org/officeDocument/2006/relationships/hyperlink" Target="http://pbs.twimg.com/profile_images/1251242354230640645/rpb9sw7c_normal.jpg" TargetMode="External" /><Relationship Id="rId452" Type="http://schemas.openxmlformats.org/officeDocument/2006/relationships/hyperlink" Target="http://pbs.twimg.com/profile_images/1113092822780051457/3pHvLZ6y_normal.png" TargetMode="External" /><Relationship Id="rId453" Type="http://schemas.openxmlformats.org/officeDocument/2006/relationships/hyperlink" Target="http://pbs.twimg.com/profile_images/1113092822780051457/3pHvLZ6y_normal.png" TargetMode="External" /><Relationship Id="rId454" Type="http://schemas.openxmlformats.org/officeDocument/2006/relationships/hyperlink" Target="http://pbs.twimg.com/profile_images/1113092822780051457/3pHvLZ6y_normal.png" TargetMode="External" /><Relationship Id="rId455" Type="http://schemas.openxmlformats.org/officeDocument/2006/relationships/hyperlink" Target="http://pbs.twimg.com/profile_images/1113092822780051457/3pHvLZ6y_normal.png" TargetMode="External" /><Relationship Id="rId456" Type="http://schemas.openxmlformats.org/officeDocument/2006/relationships/hyperlink" Target="http://pbs.twimg.com/profile_images/1113092822780051457/3pHvLZ6y_normal.png" TargetMode="External" /><Relationship Id="rId457" Type="http://schemas.openxmlformats.org/officeDocument/2006/relationships/hyperlink" Target="http://pbs.twimg.com/profile_images/1113092822780051457/3pHvLZ6y_normal.png" TargetMode="External" /><Relationship Id="rId458" Type="http://schemas.openxmlformats.org/officeDocument/2006/relationships/hyperlink" Target="http://pbs.twimg.com/profile_images/1113092822780051457/3pHvLZ6y_normal.png" TargetMode="External" /><Relationship Id="rId459" Type="http://schemas.openxmlformats.org/officeDocument/2006/relationships/hyperlink" Target="http://pbs.twimg.com/profile_images/1238120411063373824/lSY4Sq_H_normal.png" TargetMode="External" /><Relationship Id="rId460" Type="http://schemas.openxmlformats.org/officeDocument/2006/relationships/hyperlink" Target="http://pbs.twimg.com/profile_images/1238120411063373824/lSY4Sq_H_normal.png" TargetMode="External" /><Relationship Id="rId461" Type="http://schemas.openxmlformats.org/officeDocument/2006/relationships/hyperlink" Target="http://pbs.twimg.com/profile_images/1238120411063373824/lSY4Sq_H_normal.png" TargetMode="External" /><Relationship Id="rId462" Type="http://schemas.openxmlformats.org/officeDocument/2006/relationships/hyperlink" Target="http://pbs.twimg.com/profile_images/1238120411063373824/lSY4Sq_H_normal.png" TargetMode="External" /><Relationship Id="rId463" Type="http://schemas.openxmlformats.org/officeDocument/2006/relationships/hyperlink" Target="http://pbs.twimg.com/profile_images/1238120411063373824/lSY4Sq_H_normal.png" TargetMode="External" /><Relationship Id="rId464" Type="http://schemas.openxmlformats.org/officeDocument/2006/relationships/hyperlink" Target="http://pbs.twimg.com/profile_images/1238120411063373824/lSY4Sq_H_normal.png" TargetMode="External" /><Relationship Id="rId465" Type="http://schemas.openxmlformats.org/officeDocument/2006/relationships/hyperlink" Target="http://pbs.twimg.com/profile_images/1238120411063373824/lSY4Sq_H_normal.png" TargetMode="External" /><Relationship Id="rId466" Type="http://schemas.openxmlformats.org/officeDocument/2006/relationships/hyperlink" Target="http://pbs.twimg.com/profile_images/1238120411063373824/lSY4Sq_H_normal.png" TargetMode="External" /><Relationship Id="rId467" Type="http://schemas.openxmlformats.org/officeDocument/2006/relationships/hyperlink" Target="http://pbs.twimg.com/profile_images/1186250882016518144/6wGLl65U_normal.jpg" TargetMode="External" /><Relationship Id="rId468" Type="http://schemas.openxmlformats.org/officeDocument/2006/relationships/hyperlink" Target="http://pbs.twimg.com/profile_images/1201599027730620416/8Adf599G_normal.jpg" TargetMode="External" /><Relationship Id="rId469" Type="http://schemas.openxmlformats.org/officeDocument/2006/relationships/hyperlink" Target="http://pbs.twimg.com/profile_images/1201599027730620416/8Adf599G_normal.jpg" TargetMode="External" /><Relationship Id="rId470" Type="http://schemas.openxmlformats.org/officeDocument/2006/relationships/hyperlink" Target="http://pbs.twimg.com/profile_images/1253434349791277056/rAzCGVSz_normal.jpg" TargetMode="External" /><Relationship Id="rId471" Type="http://schemas.openxmlformats.org/officeDocument/2006/relationships/hyperlink" Target="http://pbs.twimg.com/profile_images/1095342401881747458/Wy9U_LSM_normal.jpg" TargetMode="External" /><Relationship Id="rId472" Type="http://schemas.openxmlformats.org/officeDocument/2006/relationships/hyperlink" Target="http://pbs.twimg.com/profile_images/1253434349791277056/rAzCGVSz_normal.jpg" TargetMode="External" /><Relationship Id="rId473" Type="http://schemas.openxmlformats.org/officeDocument/2006/relationships/hyperlink" Target="https://twitter.com/kimvaisanen/status/1255003518773198852" TargetMode="External" /><Relationship Id="rId474" Type="http://schemas.openxmlformats.org/officeDocument/2006/relationships/hyperlink" Target="https://twitter.com/osmosoininvaara/status/1254742671572250625" TargetMode="External" /><Relationship Id="rId475" Type="http://schemas.openxmlformats.org/officeDocument/2006/relationships/hyperlink" Target="https://twitter.com/sepi33556535/status/1255482747847671810" TargetMode="External" /><Relationship Id="rId476" Type="http://schemas.openxmlformats.org/officeDocument/2006/relationships/hyperlink" Target="https://twitter.com/villetavio/status/1255471525286871041" TargetMode="External" /><Relationship Id="rId477" Type="http://schemas.openxmlformats.org/officeDocument/2006/relationships/hyperlink" Target="https://twitter.com/sepi33556535/status/1255482747847671810" TargetMode="External" /><Relationship Id="rId478" Type="http://schemas.openxmlformats.org/officeDocument/2006/relationships/hyperlink" Target="https://twitter.com/aluukkainen/status/1257028397294911489" TargetMode="External" /><Relationship Id="rId479" Type="http://schemas.openxmlformats.org/officeDocument/2006/relationships/hyperlink" Target="https://twitter.com/aluukkainen/status/1257028896047890436" TargetMode="External" /><Relationship Id="rId480" Type="http://schemas.openxmlformats.org/officeDocument/2006/relationships/hyperlink" Target="https://twitter.com/aluukkainen/status/1257029285229006853" TargetMode="External" /><Relationship Id="rId481" Type="http://schemas.openxmlformats.org/officeDocument/2006/relationships/hyperlink" Target="https://twitter.com/aluukkainen/status/1257029894824960004" TargetMode="External" /><Relationship Id="rId482" Type="http://schemas.openxmlformats.org/officeDocument/2006/relationships/hyperlink" Target="https://twitter.com/aluukkainen/status/1257030171070271490" TargetMode="External" /><Relationship Id="rId483" Type="http://schemas.openxmlformats.org/officeDocument/2006/relationships/hyperlink" Target="https://twitter.com/hannelevestola/status/1254818180226256898" TargetMode="External" /><Relationship Id="rId484" Type="http://schemas.openxmlformats.org/officeDocument/2006/relationships/hyperlink" Target="https://twitter.com/veitera/status/1255090471812169728" TargetMode="External" /><Relationship Id="rId485" Type="http://schemas.openxmlformats.org/officeDocument/2006/relationships/hyperlink" Target="https://twitter.com/dimmu141/status/1256819685439549440" TargetMode="External" /><Relationship Id="rId486" Type="http://schemas.openxmlformats.org/officeDocument/2006/relationships/hyperlink" Target="https://twitter.com/lindapelkonen/status/1255446504552177666" TargetMode="External" /><Relationship Id="rId487" Type="http://schemas.openxmlformats.org/officeDocument/2006/relationships/hyperlink" Target="https://twitter.com/lindapelkonen/status/1255446504552177666" TargetMode="External" /><Relationship Id="rId488" Type="http://schemas.openxmlformats.org/officeDocument/2006/relationships/hyperlink" Target="https://twitter.com/nina58045395/status/1254274683106725895" TargetMode="External" /><Relationship Id="rId489" Type="http://schemas.openxmlformats.org/officeDocument/2006/relationships/hyperlink" Target="https://twitter.com/kutrinet/status/1254867200940400643" TargetMode="External" /><Relationship Id="rId490" Type="http://schemas.openxmlformats.org/officeDocument/2006/relationships/hyperlink" Target="https://twitter.com/kutrinet/status/1254870934420365317" TargetMode="External" /><Relationship Id="rId491" Type="http://schemas.openxmlformats.org/officeDocument/2006/relationships/hyperlink" Target="https://twitter.com/kutrinet/status/1254870935611609091" TargetMode="External" /><Relationship Id="rId492" Type="http://schemas.openxmlformats.org/officeDocument/2006/relationships/hyperlink" Target="https://twitter.com/kutrinet/status/1254873655735193600" TargetMode="External" /><Relationship Id="rId493" Type="http://schemas.openxmlformats.org/officeDocument/2006/relationships/hyperlink" Target="https://twitter.com/pirijanne/status/1254872858276368391" TargetMode="External" /><Relationship Id="rId494" Type="http://schemas.openxmlformats.org/officeDocument/2006/relationships/hyperlink" Target="https://twitter.com/pirijanne/status/1254874071088709632" TargetMode="External" /><Relationship Id="rId495" Type="http://schemas.openxmlformats.org/officeDocument/2006/relationships/hyperlink" Target="https://twitter.com/jennapinaa/status/1254878933570457600" TargetMode="External" /><Relationship Id="rId496" Type="http://schemas.openxmlformats.org/officeDocument/2006/relationships/hyperlink" Target="https://twitter.com/jennapinaa/status/1254878933570457600" TargetMode="External" /><Relationship Id="rId497" Type="http://schemas.openxmlformats.org/officeDocument/2006/relationships/hyperlink" Target="https://twitter.com/anunou/status/1255172303010304000" TargetMode="External" /><Relationship Id="rId498" Type="http://schemas.openxmlformats.org/officeDocument/2006/relationships/hyperlink" Target="https://twitter.com/anunou/status/1255176214882463744" TargetMode="External" /><Relationship Id="rId499" Type="http://schemas.openxmlformats.org/officeDocument/2006/relationships/hyperlink" Target="https://twitter.com/optiainen/status/1255188841675309056" TargetMode="External" /><Relationship Id="rId500" Type="http://schemas.openxmlformats.org/officeDocument/2006/relationships/hyperlink" Target="https://twitter.com/optiainen/status/1255195738050564096" TargetMode="External" /><Relationship Id="rId501" Type="http://schemas.openxmlformats.org/officeDocument/2006/relationships/hyperlink" Target="https://twitter.com/pirijanne/status/1255173799730913282" TargetMode="External" /><Relationship Id="rId502" Type="http://schemas.openxmlformats.org/officeDocument/2006/relationships/hyperlink" Target="https://twitter.com/pirijanne/status/1255177233775431683" TargetMode="External" /><Relationship Id="rId503" Type="http://schemas.openxmlformats.org/officeDocument/2006/relationships/hyperlink" Target="https://twitter.com/pirijanne/status/1255191806830141443" TargetMode="External" /><Relationship Id="rId504" Type="http://schemas.openxmlformats.org/officeDocument/2006/relationships/hyperlink" Target="https://twitter.com/pirijanne/status/1255202006324719618" TargetMode="External" /><Relationship Id="rId505" Type="http://schemas.openxmlformats.org/officeDocument/2006/relationships/hyperlink" Target="https://twitter.com/pirijanne/status/1255215151059537923" TargetMode="External" /><Relationship Id="rId506" Type="http://schemas.openxmlformats.org/officeDocument/2006/relationships/hyperlink" Target="https://twitter.com/pirijanne/status/1255216653002031104" TargetMode="External" /><Relationship Id="rId507" Type="http://schemas.openxmlformats.org/officeDocument/2006/relationships/hyperlink" Target="https://twitter.com/tomimpaan/status/1255214917063520256" TargetMode="External" /><Relationship Id="rId508" Type="http://schemas.openxmlformats.org/officeDocument/2006/relationships/hyperlink" Target="https://twitter.com/tomimpaan/status/1255215735300915201" TargetMode="External" /><Relationship Id="rId509" Type="http://schemas.openxmlformats.org/officeDocument/2006/relationships/hyperlink" Target="https://twitter.com/tomimpaan/status/1255216928035082241" TargetMode="External" /><Relationship Id="rId510" Type="http://schemas.openxmlformats.org/officeDocument/2006/relationships/hyperlink" Target="https://twitter.com/anunou/status/1255172303010304000" TargetMode="External" /><Relationship Id="rId511" Type="http://schemas.openxmlformats.org/officeDocument/2006/relationships/hyperlink" Target="https://twitter.com/anunou/status/1255176214882463744" TargetMode="External" /><Relationship Id="rId512" Type="http://schemas.openxmlformats.org/officeDocument/2006/relationships/hyperlink" Target="https://twitter.com/optiainen/status/1255188841675309056" TargetMode="External" /><Relationship Id="rId513" Type="http://schemas.openxmlformats.org/officeDocument/2006/relationships/hyperlink" Target="https://twitter.com/optiainen/status/1255195738050564096" TargetMode="External" /><Relationship Id="rId514" Type="http://schemas.openxmlformats.org/officeDocument/2006/relationships/hyperlink" Target="https://twitter.com/pirijanne/status/1255173799730913282" TargetMode="External" /><Relationship Id="rId515" Type="http://schemas.openxmlformats.org/officeDocument/2006/relationships/hyperlink" Target="https://twitter.com/pirijanne/status/1255177233775431683" TargetMode="External" /><Relationship Id="rId516" Type="http://schemas.openxmlformats.org/officeDocument/2006/relationships/hyperlink" Target="https://twitter.com/pirijanne/status/1255191806830141443" TargetMode="External" /><Relationship Id="rId517" Type="http://schemas.openxmlformats.org/officeDocument/2006/relationships/hyperlink" Target="https://twitter.com/pirijanne/status/1255202006324719618" TargetMode="External" /><Relationship Id="rId518" Type="http://schemas.openxmlformats.org/officeDocument/2006/relationships/hyperlink" Target="https://twitter.com/pirijanne/status/1255215151059537923" TargetMode="External" /><Relationship Id="rId519" Type="http://schemas.openxmlformats.org/officeDocument/2006/relationships/hyperlink" Target="https://twitter.com/pirijanne/status/1255216653002031104" TargetMode="External" /><Relationship Id="rId520" Type="http://schemas.openxmlformats.org/officeDocument/2006/relationships/hyperlink" Target="https://twitter.com/tomimpaan/status/1255214917063520256" TargetMode="External" /><Relationship Id="rId521" Type="http://schemas.openxmlformats.org/officeDocument/2006/relationships/hyperlink" Target="https://twitter.com/tomimpaan/status/1255215735300915201" TargetMode="External" /><Relationship Id="rId522" Type="http://schemas.openxmlformats.org/officeDocument/2006/relationships/hyperlink" Target="https://twitter.com/tomimpaan/status/1255216928035082241" TargetMode="External" /><Relationship Id="rId523" Type="http://schemas.openxmlformats.org/officeDocument/2006/relationships/hyperlink" Target="https://twitter.com/anunou/status/1255176214882463744" TargetMode="External" /><Relationship Id="rId524" Type="http://schemas.openxmlformats.org/officeDocument/2006/relationships/hyperlink" Target="https://twitter.com/optiainen/status/1255188841675309056" TargetMode="External" /><Relationship Id="rId525" Type="http://schemas.openxmlformats.org/officeDocument/2006/relationships/hyperlink" Target="https://twitter.com/optiainen/status/1255195738050564096" TargetMode="External" /><Relationship Id="rId526" Type="http://schemas.openxmlformats.org/officeDocument/2006/relationships/hyperlink" Target="https://twitter.com/pirijanne/status/1255173799730913282" TargetMode="External" /><Relationship Id="rId527" Type="http://schemas.openxmlformats.org/officeDocument/2006/relationships/hyperlink" Target="https://twitter.com/pirijanne/status/1255177233775431683" TargetMode="External" /><Relationship Id="rId528" Type="http://schemas.openxmlformats.org/officeDocument/2006/relationships/hyperlink" Target="https://twitter.com/pirijanne/status/1255191806830141443" TargetMode="External" /><Relationship Id="rId529" Type="http://schemas.openxmlformats.org/officeDocument/2006/relationships/hyperlink" Target="https://twitter.com/pirijanne/status/1255202006324719618" TargetMode="External" /><Relationship Id="rId530" Type="http://schemas.openxmlformats.org/officeDocument/2006/relationships/hyperlink" Target="https://twitter.com/pirijanne/status/1255215151059537923" TargetMode="External" /><Relationship Id="rId531" Type="http://schemas.openxmlformats.org/officeDocument/2006/relationships/hyperlink" Target="https://twitter.com/pirijanne/status/1255216653002031104" TargetMode="External" /><Relationship Id="rId532" Type="http://schemas.openxmlformats.org/officeDocument/2006/relationships/hyperlink" Target="https://twitter.com/tomimpaan/status/1255214917063520256" TargetMode="External" /><Relationship Id="rId533" Type="http://schemas.openxmlformats.org/officeDocument/2006/relationships/hyperlink" Target="https://twitter.com/tomimpaan/status/1255215735300915201" TargetMode="External" /><Relationship Id="rId534" Type="http://schemas.openxmlformats.org/officeDocument/2006/relationships/hyperlink" Target="https://twitter.com/tomimpaan/status/1255216928035082241" TargetMode="External" /><Relationship Id="rId535" Type="http://schemas.openxmlformats.org/officeDocument/2006/relationships/hyperlink" Target="https://twitter.com/optiainen/status/1255188841675309056" TargetMode="External" /><Relationship Id="rId536" Type="http://schemas.openxmlformats.org/officeDocument/2006/relationships/hyperlink" Target="https://twitter.com/optiainen/status/1255195738050564096" TargetMode="External" /><Relationship Id="rId537" Type="http://schemas.openxmlformats.org/officeDocument/2006/relationships/hyperlink" Target="https://twitter.com/pirijanne/status/1255191806830141443" TargetMode="External" /><Relationship Id="rId538" Type="http://schemas.openxmlformats.org/officeDocument/2006/relationships/hyperlink" Target="https://twitter.com/pirijanne/status/1255202006324719618" TargetMode="External" /><Relationship Id="rId539" Type="http://schemas.openxmlformats.org/officeDocument/2006/relationships/hyperlink" Target="https://twitter.com/pirijanne/status/1255215151059537923" TargetMode="External" /><Relationship Id="rId540" Type="http://schemas.openxmlformats.org/officeDocument/2006/relationships/hyperlink" Target="https://twitter.com/pirijanne/status/1255216653002031104" TargetMode="External" /><Relationship Id="rId541" Type="http://schemas.openxmlformats.org/officeDocument/2006/relationships/hyperlink" Target="https://twitter.com/tomimpaan/status/1255214917063520256" TargetMode="External" /><Relationship Id="rId542" Type="http://schemas.openxmlformats.org/officeDocument/2006/relationships/hyperlink" Target="https://twitter.com/tomimpaan/status/1255215735300915201" TargetMode="External" /><Relationship Id="rId543" Type="http://schemas.openxmlformats.org/officeDocument/2006/relationships/hyperlink" Target="https://twitter.com/tomimpaan/status/1255216928035082241" TargetMode="External" /><Relationship Id="rId544" Type="http://schemas.openxmlformats.org/officeDocument/2006/relationships/hyperlink" Target="https://twitter.com/pirijanne/status/1255215151059537923" TargetMode="External" /><Relationship Id="rId545" Type="http://schemas.openxmlformats.org/officeDocument/2006/relationships/hyperlink" Target="https://twitter.com/pirijanne/status/1255216653002031104" TargetMode="External" /><Relationship Id="rId546" Type="http://schemas.openxmlformats.org/officeDocument/2006/relationships/hyperlink" Target="https://twitter.com/tomimpaan/status/1255214917063520256" TargetMode="External" /><Relationship Id="rId547" Type="http://schemas.openxmlformats.org/officeDocument/2006/relationships/hyperlink" Target="https://twitter.com/tomimpaan/status/1255215735300915201" TargetMode="External" /><Relationship Id="rId548" Type="http://schemas.openxmlformats.org/officeDocument/2006/relationships/hyperlink" Target="https://twitter.com/tomimpaan/status/1255216928035082241" TargetMode="External" /><Relationship Id="rId549" Type="http://schemas.openxmlformats.org/officeDocument/2006/relationships/hyperlink" Target="https://twitter.com/joukojokinen/status/1256858067800637440" TargetMode="External" /><Relationship Id="rId550" Type="http://schemas.openxmlformats.org/officeDocument/2006/relationships/hyperlink" Target="https://twitter.com/haollila/status/1256856298441891840" TargetMode="External" /><Relationship Id="rId551" Type="http://schemas.openxmlformats.org/officeDocument/2006/relationships/hyperlink" Target="https://twitter.com/haollila/status/1256859265320587269" TargetMode="External" /><Relationship Id="rId552" Type="http://schemas.openxmlformats.org/officeDocument/2006/relationships/hyperlink" Target="https://twitter.com/anterojarvi/status/1256860106186260480" TargetMode="External" /><Relationship Id="rId553" Type="http://schemas.openxmlformats.org/officeDocument/2006/relationships/hyperlink" Target="https://twitter.com/anttivesala/status/1256845446263320577" TargetMode="External" /><Relationship Id="rId554" Type="http://schemas.openxmlformats.org/officeDocument/2006/relationships/hyperlink" Target="https://twitter.com/maridisesti/status/1256852460783767555" TargetMode="External" /><Relationship Id="rId555" Type="http://schemas.openxmlformats.org/officeDocument/2006/relationships/hyperlink" Target="https://twitter.com/joukojokinen/status/1256858067800637440" TargetMode="External" /><Relationship Id="rId556" Type="http://schemas.openxmlformats.org/officeDocument/2006/relationships/hyperlink" Target="https://twitter.com/haollila/status/1256856298441891840" TargetMode="External" /><Relationship Id="rId557" Type="http://schemas.openxmlformats.org/officeDocument/2006/relationships/hyperlink" Target="https://twitter.com/haollila/status/1256859265320587269" TargetMode="External" /><Relationship Id="rId558" Type="http://schemas.openxmlformats.org/officeDocument/2006/relationships/hyperlink" Target="https://twitter.com/anterojarvi/status/1256847005760045056" TargetMode="External" /><Relationship Id="rId559" Type="http://schemas.openxmlformats.org/officeDocument/2006/relationships/hyperlink" Target="https://twitter.com/anterojarvi/status/1256860106186260480" TargetMode="External" /><Relationship Id="rId560" Type="http://schemas.openxmlformats.org/officeDocument/2006/relationships/hyperlink" Target="https://twitter.com/maridisesti/status/1256852460783767555" TargetMode="External" /><Relationship Id="rId561" Type="http://schemas.openxmlformats.org/officeDocument/2006/relationships/hyperlink" Target="https://twitter.com/joukojokinen/status/1256858067800637440" TargetMode="External" /><Relationship Id="rId562" Type="http://schemas.openxmlformats.org/officeDocument/2006/relationships/hyperlink" Target="https://twitter.com/haollila/status/1256856298441891840" TargetMode="External" /><Relationship Id="rId563" Type="http://schemas.openxmlformats.org/officeDocument/2006/relationships/hyperlink" Target="https://twitter.com/haollila/status/1256859265320587269" TargetMode="External" /><Relationship Id="rId564" Type="http://schemas.openxmlformats.org/officeDocument/2006/relationships/hyperlink" Target="https://twitter.com/anterojarvi/status/1256847005760045056" TargetMode="External" /><Relationship Id="rId565" Type="http://schemas.openxmlformats.org/officeDocument/2006/relationships/hyperlink" Target="https://twitter.com/anterojarvi/status/1256860106186260480" TargetMode="External" /><Relationship Id="rId566" Type="http://schemas.openxmlformats.org/officeDocument/2006/relationships/hyperlink" Target="https://twitter.com/maridisesti/status/1256852460783767555" TargetMode="External" /><Relationship Id="rId567" Type="http://schemas.openxmlformats.org/officeDocument/2006/relationships/hyperlink" Target="https://twitter.com/joukojokinen/status/1256858067800637440" TargetMode="External" /><Relationship Id="rId568" Type="http://schemas.openxmlformats.org/officeDocument/2006/relationships/hyperlink" Target="https://twitter.com/haollila/status/1256856298441891840" TargetMode="External" /><Relationship Id="rId569" Type="http://schemas.openxmlformats.org/officeDocument/2006/relationships/hyperlink" Target="https://twitter.com/haollila/status/1256859265320587269" TargetMode="External" /><Relationship Id="rId570" Type="http://schemas.openxmlformats.org/officeDocument/2006/relationships/hyperlink" Target="https://twitter.com/anterojarvi/status/1256860106186260480" TargetMode="External" /><Relationship Id="rId571" Type="http://schemas.openxmlformats.org/officeDocument/2006/relationships/hyperlink" Target="https://twitter.com/joukojokinen/status/1256858067800637440" TargetMode="External" /><Relationship Id="rId572" Type="http://schemas.openxmlformats.org/officeDocument/2006/relationships/hyperlink" Target="https://twitter.com/joukojokinen/status/1256858067800637440" TargetMode="External" /><Relationship Id="rId573" Type="http://schemas.openxmlformats.org/officeDocument/2006/relationships/hyperlink" Target="https://twitter.com/haollila/status/1256856298441891840" TargetMode="External" /><Relationship Id="rId574" Type="http://schemas.openxmlformats.org/officeDocument/2006/relationships/hyperlink" Target="https://twitter.com/haollila/status/1256859265320587269" TargetMode="External" /><Relationship Id="rId575" Type="http://schemas.openxmlformats.org/officeDocument/2006/relationships/hyperlink" Target="https://twitter.com/anterojarvi/status/1256860106186260480" TargetMode="External" /><Relationship Id="rId576" Type="http://schemas.openxmlformats.org/officeDocument/2006/relationships/hyperlink" Target="https://twitter.com/haollila/status/1256856298441891840" TargetMode="External" /><Relationship Id="rId577" Type="http://schemas.openxmlformats.org/officeDocument/2006/relationships/hyperlink" Target="https://twitter.com/haollila/status/1256859265320587269" TargetMode="External" /><Relationship Id="rId578" Type="http://schemas.openxmlformats.org/officeDocument/2006/relationships/hyperlink" Target="https://twitter.com/anterojarvi/status/1256860106186260480" TargetMode="External" /><Relationship Id="rId579" Type="http://schemas.openxmlformats.org/officeDocument/2006/relationships/hyperlink" Target="https://twitter.com/tjylha/status/1255733614316326912" TargetMode="External" /><Relationship Id="rId580" Type="http://schemas.openxmlformats.org/officeDocument/2006/relationships/hyperlink" Target="https://twitter.com/kimmomatikainen/status/1255734640649920518" TargetMode="External" /><Relationship Id="rId581" Type="http://schemas.openxmlformats.org/officeDocument/2006/relationships/hyperlink" Target="https://twitter.com/keronen/status/1255432654629015552" TargetMode="External" /><Relationship Id="rId582" Type="http://schemas.openxmlformats.org/officeDocument/2006/relationships/hyperlink" Target="https://twitter.com/keronen/status/1255433971699236865" TargetMode="External" /><Relationship Id="rId583" Type="http://schemas.openxmlformats.org/officeDocument/2006/relationships/hyperlink" Target="https://twitter.com/keronen/status/1255435357421744134" TargetMode="External" /><Relationship Id="rId584" Type="http://schemas.openxmlformats.org/officeDocument/2006/relationships/hyperlink" Target="https://twitter.com/keronen/status/1255437190374608897" TargetMode="External" /><Relationship Id="rId585" Type="http://schemas.openxmlformats.org/officeDocument/2006/relationships/hyperlink" Target="https://twitter.com/keronen/status/1255437993139109895" TargetMode="External" /><Relationship Id="rId586" Type="http://schemas.openxmlformats.org/officeDocument/2006/relationships/hyperlink" Target="https://twitter.com/keronen/status/1255442541924810753" TargetMode="External" /><Relationship Id="rId587" Type="http://schemas.openxmlformats.org/officeDocument/2006/relationships/hyperlink" Target="https://twitter.com/keronen/status/1255450069891002373" TargetMode="External" /><Relationship Id="rId588" Type="http://schemas.openxmlformats.org/officeDocument/2006/relationships/hyperlink" Target="https://twitter.com/1984_nyt/status/1255433413139607554" TargetMode="External" /><Relationship Id="rId589" Type="http://schemas.openxmlformats.org/officeDocument/2006/relationships/hyperlink" Target="https://twitter.com/1984_nyt/status/1255435010154401796" TargetMode="External" /><Relationship Id="rId590" Type="http://schemas.openxmlformats.org/officeDocument/2006/relationships/hyperlink" Target="https://twitter.com/1984_nyt/status/1255435883840503808" TargetMode="External" /><Relationship Id="rId591" Type="http://schemas.openxmlformats.org/officeDocument/2006/relationships/hyperlink" Target="https://twitter.com/1984_nyt/status/1255437387246850050" TargetMode="External" /><Relationship Id="rId592" Type="http://schemas.openxmlformats.org/officeDocument/2006/relationships/hyperlink" Target="https://twitter.com/1984_nyt/status/1255441841966723073" TargetMode="External" /><Relationship Id="rId593" Type="http://schemas.openxmlformats.org/officeDocument/2006/relationships/hyperlink" Target="https://twitter.com/1984_nyt/status/1255447436140691459" TargetMode="External" /><Relationship Id="rId594" Type="http://schemas.openxmlformats.org/officeDocument/2006/relationships/hyperlink" Target="https://twitter.com/1984_nyt/status/1255450871867027458" TargetMode="External" /><Relationship Id="rId595" Type="http://schemas.openxmlformats.org/officeDocument/2006/relationships/hyperlink" Target="https://twitter.com/1984_nyt/status/1255432018491555841" TargetMode="External" /><Relationship Id="rId596" Type="http://schemas.openxmlformats.org/officeDocument/2006/relationships/hyperlink" Target="https://twitter.com/petri2020/status/1255204555094142976" TargetMode="External" /><Relationship Id="rId597" Type="http://schemas.openxmlformats.org/officeDocument/2006/relationships/hyperlink" Target="https://twitter.com/mikaniikko/status/1255390552658513921" TargetMode="External" /><Relationship Id="rId598" Type="http://schemas.openxmlformats.org/officeDocument/2006/relationships/hyperlink" Target="https://twitter.com/mikaniikko/status/1256154411623161856" TargetMode="External" /><Relationship Id="rId599" Type="http://schemas.openxmlformats.org/officeDocument/2006/relationships/hyperlink" Target="https://twitter.com/helihannula1/status/1255552242779852800" TargetMode="External" /><Relationship Id="rId600" Type="http://schemas.openxmlformats.org/officeDocument/2006/relationships/hyperlink" Target="https://twitter.com/liandersson/status/1255543410116698112" TargetMode="External" /><Relationship Id="rId601" Type="http://schemas.openxmlformats.org/officeDocument/2006/relationships/hyperlink" Target="https://twitter.com/helihannula1/status/1255552242779852800" TargetMode="External" /><Relationship Id="rId602" Type="http://schemas.openxmlformats.org/officeDocument/2006/relationships/hyperlink" Target="https://api.twitter.com/1.1/geo/id/5ef832bb704339b0.json" TargetMode="External" /><Relationship Id="rId603" Type="http://schemas.openxmlformats.org/officeDocument/2006/relationships/hyperlink" Target="https://api.twitter.com/1.1/geo/id/5ef832bb704339b0.json" TargetMode="External" /><Relationship Id="rId604" Type="http://schemas.openxmlformats.org/officeDocument/2006/relationships/hyperlink" Target="https://api.twitter.com/1.1/geo/id/5ef832bb704339b0.json" TargetMode="External" /><Relationship Id="rId605" Type="http://schemas.openxmlformats.org/officeDocument/2006/relationships/hyperlink" Target="https://api.twitter.com/1.1/geo/id/5ef832bb704339b0.json" TargetMode="External" /><Relationship Id="rId606" Type="http://schemas.openxmlformats.org/officeDocument/2006/relationships/hyperlink" Target="https://api.twitter.com/1.1/geo/id/253497d02bb72629.json" TargetMode="External" /><Relationship Id="rId607" Type="http://schemas.openxmlformats.org/officeDocument/2006/relationships/comments" Target="../comments1.xml" /><Relationship Id="rId608" Type="http://schemas.openxmlformats.org/officeDocument/2006/relationships/vmlDrawing" Target="../drawings/vmlDrawing1.vml" /><Relationship Id="rId609" Type="http://schemas.openxmlformats.org/officeDocument/2006/relationships/table" Target="../tables/table1.xml" /><Relationship Id="rId6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www.bloomberg.com/tosv2.html?vid=&amp;uuid=e668ae10-8dd2-11ea-a0e2-67b27ebff06d&amp;url=L25ld3MvYXJ0aWNsZXMvMjAyMC0wNC0yNi9iaWxsaW9uYWlyZS1nYXRlcy1zLWZvdW5kYXRpb24tdG8tZm9jdXMtc29sZWx5LW9uLXZpcnVzLWZ0LXNheXM=" TargetMode="External" /><Relationship Id="rId2" Type="http://schemas.openxmlformats.org/officeDocument/2006/relationships/hyperlink" Target="https://www.forbes.com/sites/brucelee/2020/04/19/bill-gates-is-now-a-target-of-covid-19-coronavirus-conspiracy-theories/#53ef5eca6227" TargetMode="External" /><Relationship Id="rId3" Type="http://schemas.openxmlformats.org/officeDocument/2006/relationships/hyperlink" Target="https://yle.fi/aihe/artikkeli/2020/04/26/valheenpaljastaja-miksi-salaliittoteoreetikot-liittavat-yhteen-5g-verkon-ja" TargetMode="External" /><Relationship Id="rId4" Type="http://schemas.openxmlformats.org/officeDocument/2006/relationships/hyperlink" Target="https://www.outsourcing-pharma.com/Article/2020/03/27/Bill-Gates-big-pharma-collaborate-on-COVID-19-treatments" TargetMode="External" /><Relationship Id="rId5" Type="http://schemas.openxmlformats.org/officeDocument/2006/relationships/hyperlink" Target="https://www.talouselama.fi/uutiset/te/ca011796-aaa1-40dd-a2d2-5ee16fdd5eae?ref=twitter:1cfb" TargetMode="External" /><Relationship Id="rId6" Type="http://schemas.openxmlformats.org/officeDocument/2006/relationships/hyperlink" Target="https://www.is.fi/digitoday/mobiili/art-2000006489404.html" TargetMode="External" /><Relationship Id="rId7" Type="http://schemas.openxmlformats.org/officeDocument/2006/relationships/hyperlink" Target="https://www.is.fi/digitoday/mobiili/art-2000006489404.html" TargetMode="External" /><Relationship Id="rId8" Type="http://schemas.openxmlformats.org/officeDocument/2006/relationships/hyperlink" Target="https://www.is.fi/digitoday/mobiili/art-2000006489404.html" TargetMode="External" /><Relationship Id="rId9" Type="http://schemas.openxmlformats.org/officeDocument/2006/relationships/hyperlink" Target="https://www.youtube.com/watch?v=TBSGmfiGvgU&amp;t=543s" TargetMode="External" /><Relationship Id="rId10" Type="http://schemas.openxmlformats.org/officeDocument/2006/relationships/hyperlink" Target="https://www.youtube.com/watch?v=rnbf9wccdxE&amp;feature=youtu.be" TargetMode="External" /><Relationship Id="rId11" Type="http://schemas.openxmlformats.org/officeDocument/2006/relationships/hyperlink" Target="https://www.youtube.com/watch?v=BALyHLVYGuY&amp;feature=youtu.be" TargetMode="External" /><Relationship Id="rId12" Type="http://schemas.openxmlformats.org/officeDocument/2006/relationships/hyperlink" Target="https://www.youtube.com/watch?v=BALyHLVYGuY&amp;feature=youtu.be" TargetMode="External" /><Relationship Id="rId13" Type="http://schemas.openxmlformats.org/officeDocument/2006/relationships/hyperlink" Target="https://twitter.com/jphei/status/1255116944606474240" TargetMode="External" /><Relationship Id="rId14" Type="http://schemas.openxmlformats.org/officeDocument/2006/relationships/hyperlink" Target="https://www.fiercepharma.com/vaccines/bill-gates-plans-to-help-fund-factories-for-7-covid-19-vaccines-but-expects-only-2-will" TargetMode="External" /><Relationship Id="rId15" Type="http://schemas.openxmlformats.org/officeDocument/2006/relationships/hyperlink" Target="https://yle.fi/uutiset/3-11328342?utm_source=twitter-share&amp;utm_medium=social" TargetMode="External" /><Relationship Id="rId16" Type="http://schemas.openxmlformats.org/officeDocument/2006/relationships/hyperlink" Target="https://yle.fi/aihe/artikkeli/2020/04/26/valheenpaljastaja-miksi-salaliittoteoreetikot-liittavat-yhteen-5g-verkon-ja" TargetMode="External" /><Relationship Id="rId17" Type="http://schemas.openxmlformats.org/officeDocument/2006/relationships/hyperlink" Target="https://www.vox.com/coronavirus-covid19/2020/4/27/21236270/bill-gates-coronavirus-covid-19-plan-vaccines-conspiracies-podcast" TargetMode="External" /><Relationship Id="rId18" Type="http://schemas.openxmlformats.org/officeDocument/2006/relationships/hyperlink" Target="https://areena.yle.fi/1-50499079" TargetMode="External" /><Relationship Id="rId19" Type="http://schemas.openxmlformats.org/officeDocument/2006/relationships/hyperlink" Target="https://yle.fi/aihe/artikkeli/2020/04/26/valheenpaljastaja-miksi-salaliittoteoreetikot-liittavat-yhteen-5g-verkon-ja" TargetMode="External" /><Relationship Id="rId20" Type="http://schemas.openxmlformats.org/officeDocument/2006/relationships/hyperlink" Target="https://www.politico.eu/article/8-billionaires-own-the-same-as-half-the-world-bill-gates-jeff-bezos-mark-zuckerberg/?fbclid=IwAR2PpcIk1WVGqFkmy0NRgkUhRUqdHxilmEsJMAW-JIKEQGq99PUWWWlBrQk" TargetMode="External" /><Relationship Id="rId21" Type="http://schemas.openxmlformats.org/officeDocument/2006/relationships/hyperlink" Target="https://www.sciencenews.org/article/coronavirus-covid-19-not-human-made-lab-genetic-analysis-nature" TargetMode="External" /><Relationship Id="rId22" Type="http://schemas.openxmlformats.org/officeDocument/2006/relationships/hyperlink" Target="https://seura.fi/tolkun-henkilo/poltatko-kirkon-vainoatko-juutalaisia-vai-kaadatko-kannykkamaston-nama-kaikki-keinot-on-pian-kokeiltu-epidemioissa/" TargetMode="External" /><Relationship Id="rId23" Type="http://schemas.openxmlformats.org/officeDocument/2006/relationships/hyperlink" Target="https://twitter.com/MikiHoijer/status/1256818466339860485" TargetMode="External" /><Relationship Id="rId24" Type="http://schemas.openxmlformats.org/officeDocument/2006/relationships/hyperlink" Target="https://twitter.com/mikaniikko/status/1255390552658513921" TargetMode="External" /><Relationship Id="rId25" Type="http://schemas.openxmlformats.org/officeDocument/2006/relationships/hyperlink" Target="https://twitter.com/PaivikkiKoo/status/1256882204401074177" TargetMode="External" /><Relationship Id="rId26" Type="http://schemas.openxmlformats.org/officeDocument/2006/relationships/hyperlink" Target="https://thehill.com/policy/healthcare/495772-alarm-bells-ring-over-controversial-covid-testing" TargetMode="External" /><Relationship Id="rId27" Type="http://schemas.openxmlformats.org/officeDocument/2006/relationships/hyperlink" Target="http://pbs.twimg.com/profile_images/770476933993857026/OEF6CO3T_normal.jpg" TargetMode="External" /><Relationship Id="rId28" Type="http://schemas.openxmlformats.org/officeDocument/2006/relationships/hyperlink" Target="http://pbs.twimg.com/profile_images/1247841520524410881/ZeVouDge_normal.jpg" TargetMode="External" /><Relationship Id="rId29" Type="http://schemas.openxmlformats.org/officeDocument/2006/relationships/hyperlink" Target="http://pbs.twimg.com/profile_images/1190540013295013888/nag_bcyG_normal.jpg" TargetMode="External" /><Relationship Id="rId30" Type="http://schemas.openxmlformats.org/officeDocument/2006/relationships/hyperlink" Target="http://pbs.twimg.com/profile_images/1196520955415322624/ZuoRtkUz_normal.jpg" TargetMode="External" /><Relationship Id="rId31" Type="http://schemas.openxmlformats.org/officeDocument/2006/relationships/hyperlink" Target="http://pbs.twimg.com/profile_images/992307967763529728/M9SYvMOU_normal.jpg" TargetMode="External" /><Relationship Id="rId32" Type="http://schemas.openxmlformats.org/officeDocument/2006/relationships/hyperlink" Target="http://pbs.twimg.com/profile_images/1082709660149403648/YDSNtv36_normal.jpg" TargetMode="External" /><Relationship Id="rId33" Type="http://schemas.openxmlformats.org/officeDocument/2006/relationships/hyperlink" Target="http://pbs.twimg.com/profile_images/1064567013484433410/CARB0vNo_normal.jpg" TargetMode="External" /><Relationship Id="rId34" Type="http://schemas.openxmlformats.org/officeDocument/2006/relationships/hyperlink" Target="http://pbs.twimg.com/profile_images/1253028249808130055/kwhoOahw_normal.jpg" TargetMode="External" /><Relationship Id="rId35" Type="http://schemas.openxmlformats.org/officeDocument/2006/relationships/hyperlink" Target="http://pbs.twimg.com/profile_images/378800000687221468/670b49a98f67cae75493f52ecb0170f1_normal.jpeg" TargetMode="External" /><Relationship Id="rId36" Type="http://schemas.openxmlformats.org/officeDocument/2006/relationships/hyperlink" Target="http://pbs.twimg.com/profile_images/532919242383847424/7frDKDXw_normal.jpeg" TargetMode="External" /><Relationship Id="rId37" Type="http://schemas.openxmlformats.org/officeDocument/2006/relationships/hyperlink" Target="http://pbs.twimg.com/profile_images/893702968/perry_normal.png" TargetMode="External" /><Relationship Id="rId38" Type="http://schemas.openxmlformats.org/officeDocument/2006/relationships/hyperlink" Target="http://pbs.twimg.com/profile_images/876751294857457664/SeydIJgA_normal.jpg" TargetMode="External" /><Relationship Id="rId39" Type="http://schemas.openxmlformats.org/officeDocument/2006/relationships/hyperlink" Target="http://pbs.twimg.com/profile_images/1194294580063158273/hZkMjTHL_normal.jpg" TargetMode="External" /><Relationship Id="rId40" Type="http://schemas.openxmlformats.org/officeDocument/2006/relationships/hyperlink" Target="http://pbs.twimg.com/profile_images/928538330077237248/PUv-u3qY_normal.jpg" TargetMode="External" /><Relationship Id="rId41" Type="http://schemas.openxmlformats.org/officeDocument/2006/relationships/hyperlink" Target="http://pbs.twimg.com/profile_images/817052202455932929/OWTAGWhy_normal.jpg" TargetMode="External" /><Relationship Id="rId42" Type="http://schemas.openxmlformats.org/officeDocument/2006/relationships/hyperlink" Target="http://pbs.twimg.com/profile_images/1095947830278213632/DAPdtswJ_normal.png" TargetMode="External" /><Relationship Id="rId43" Type="http://schemas.openxmlformats.org/officeDocument/2006/relationships/hyperlink" Target="http://pbs.twimg.com/profile_images/824268117975109634/T83779qZ_normal.jpg" TargetMode="External" /><Relationship Id="rId44" Type="http://schemas.openxmlformats.org/officeDocument/2006/relationships/hyperlink" Target="http://pbs.twimg.com/profile_images/1761674340/17012012026_2_normal.jp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175400471122599936/MPDPWpj__normal.jpg" TargetMode="External" /><Relationship Id="rId47" Type="http://schemas.openxmlformats.org/officeDocument/2006/relationships/hyperlink" Target="http://pbs.twimg.com/profile_images/694927132015857664/on3TbEVV_normal.jpg" TargetMode="External" /><Relationship Id="rId48" Type="http://schemas.openxmlformats.org/officeDocument/2006/relationships/hyperlink" Target="http://pbs.twimg.com/profile_images/1161572553699266560/nE1H_gBz_normal.jpg" TargetMode="External" /><Relationship Id="rId49" Type="http://schemas.openxmlformats.org/officeDocument/2006/relationships/hyperlink" Target="http://pbs.twimg.com/profile_images/1063511087499362304/V8pEwJgy_normal.jpg" TargetMode="External" /><Relationship Id="rId50" Type="http://schemas.openxmlformats.org/officeDocument/2006/relationships/hyperlink" Target="http://pbs.twimg.com/profile_images/1063511087499362304/V8pEwJgy_normal.jpg" TargetMode="External" /><Relationship Id="rId51" Type="http://schemas.openxmlformats.org/officeDocument/2006/relationships/hyperlink" Target="http://pbs.twimg.com/profile_images/1253261155537059841/xjn_F8FW_normal.jpg" TargetMode="External" /><Relationship Id="rId52" Type="http://schemas.openxmlformats.org/officeDocument/2006/relationships/hyperlink" Target="http://pbs.twimg.com/profile_images/1228804524313210880/31s3Gluv_normal.jpg" TargetMode="External" /><Relationship Id="rId53" Type="http://schemas.openxmlformats.org/officeDocument/2006/relationships/hyperlink" Target="http://pbs.twimg.com/profile_images/1005445737637871616/VKkCXi6Q_normal.jpg" TargetMode="External" /><Relationship Id="rId54" Type="http://schemas.openxmlformats.org/officeDocument/2006/relationships/hyperlink" Target="http://pbs.twimg.com/profile_images/842695325663997953/Vi49UvgC_normal.jpg" TargetMode="External" /><Relationship Id="rId55" Type="http://schemas.openxmlformats.org/officeDocument/2006/relationships/hyperlink" Target="http://pbs.twimg.com/profile_images/860224372648189953/cGtRwqcW_normal.jpg" TargetMode="External" /><Relationship Id="rId56" Type="http://schemas.openxmlformats.org/officeDocument/2006/relationships/hyperlink" Target="http://pbs.twimg.com/profile_images/1031469694019137536/NVEo1NiD_normal.jpg" TargetMode="External" /><Relationship Id="rId57" Type="http://schemas.openxmlformats.org/officeDocument/2006/relationships/hyperlink" Target="http://pbs.twimg.com/profile_images/1247252036657262597/KH8pzLM3_normal.jpg" TargetMode="External" /><Relationship Id="rId58" Type="http://schemas.openxmlformats.org/officeDocument/2006/relationships/hyperlink" Target="http://pbs.twimg.com/profile_images/923796605530189824/4K5nHIqu_normal.jpg" TargetMode="External" /><Relationship Id="rId59" Type="http://schemas.openxmlformats.org/officeDocument/2006/relationships/hyperlink" Target="http://pbs.twimg.com/profile_images/1214629544021446658/GxmdpbjO_normal.jpg" TargetMode="External" /><Relationship Id="rId60" Type="http://schemas.openxmlformats.org/officeDocument/2006/relationships/hyperlink" Target="http://pbs.twimg.com/profile_images/3357757241/b4b11b66cf67979d5026f306388366d1_normal.jpeg" TargetMode="External" /><Relationship Id="rId61" Type="http://schemas.openxmlformats.org/officeDocument/2006/relationships/hyperlink" Target="http://pbs.twimg.com/profile_images/939058964322508800/pu3eA2mI_normal.jpg" TargetMode="External" /><Relationship Id="rId62" Type="http://schemas.openxmlformats.org/officeDocument/2006/relationships/hyperlink" Target="http://pbs.twimg.com/profile_images/412322124485779456/BnWY6yDX_normal.jpeg" TargetMode="External" /><Relationship Id="rId63" Type="http://schemas.openxmlformats.org/officeDocument/2006/relationships/hyperlink" Target="http://pbs.twimg.com/profile_images/1147138624917581824/jOIVFerZ_normal.jpg" TargetMode="External" /><Relationship Id="rId64" Type="http://schemas.openxmlformats.org/officeDocument/2006/relationships/hyperlink" Target="http://pbs.twimg.com/profile_images/1074643782191247361/JrUffkRd_normal.jpg" TargetMode="External" /><Relationship Id="rId65" Type="http://schemas.openxmlformats.org/officeDocument/2006/relationships/hyperlink" Target="http://pbs.twimg.com/profile_images/1074643782191247361/JrUffkRd_normal.jpg" TargetMode="External" /><Relationship Id="rId66" Type="http://schemas.openxmlformats.org/officeDocument/2006/relationships/hyperlink" Target="http://pbs.twimg.com/profile_images/1074643782191247361/JrUffkRd_normal.jpg" TargetMode="External" /><Relationship Id="rId67" Type="http://schemas.openxmlformats.org/officeDocument/2006/relationships/hyperlink" Target="http://pbs.twimg.com/profile_images/1212121471222501377/VP7FQ5Vm_normal.jpg" TargetMode="External" /><Relationship Id="rId68" Type="http://schemas.openxmlformats.org/officeDocument/2006/relationships/hyperlink" Target="http://pbs.twimg.com/profile_images/1120001858678996993/hWs9VeOt_normal.jpg" TargetMode="External" /><Relationship Id="rId69" Type="http://schemas.openxmlformats.org/officeDocument/2006/relationships/hyperlink" Target="http://pbs.twimg.com/profile_images/1120001858678996993/hWs9VeOt_normal.jpg" TargetMode="External" /><Relationship Id="rId70" Type="http://schemas.openxmlformats.org/officeDocument/2006/relationships/hyperlink" Target="http://pbs.twimg.com/profile_images/1120237504454627328/hASPexu2_normal.jpg" TargetMode="External" /><Relationship Id="rId71" Type="http://schemas.openxmlformats.org/officeDocument/2006/relationships/hyperlink" Target="http://pbs.twimg.com/profile_images/1173336129636114433/6SY-wsiF_normal.jpg" TargetMode="External" /><Relationship Id="rId72" Type="http://schemas.openxmlformats.org/officeDocument/2006/relationships/hyperlink" Target="http://pbs.twimg.com/profile_images/1246782745411534850/LncQtypn_normal.jpg" TargetMode="External" /><Relationship Id="rId73" Type="http://schemas.openxmlformats.org/officeDocument/2006/relationships/hyperlink" Target="http://pbs.twimg.com/profile_images/1115201354648174592/Tg5KW_Ms_normal.png" TargetMode="External" /><Relationship Id="rId74" Type="http://schemas.openxmlformats.org/officeDocument/2006/relationships/hyperlink" Target="http://pbs.twimg.com/profile_images/378800000633601526/23fc8b7edb395ce86d0cd8483fbfad66_normal.jpeg" TargetMode="External" /><Relationship Id="rId75" Type="http://schemas.openxmlformats.org/officeDocument/2006/relationships/hyperlink" Target="http://pbs.twimg.com/profile_images/1020996685659623429/kYDCqMfd_normal.jpg" TargetMode="External" /><Relationship Id="rId76" Type="http://schemas.openxmlformats.org/officeDocument/2006/relationships/hyperlink" Target="http://pbs.twimg.com/profile_images/1115336874372026370/1m7LeC4O_normal.png" TargetMode="External" /><Relationship Id="rId77" Type="http://schemas.openxmlformats.org/officeDocument/2006/relationships/hyperlink" Target="http://pbs.twimg.com/profile_images/1138333799144706048/T0Adm4m9_normal.jpg" TargetMode="External" /><Relationship Id="rId78" Type="http://schemas.openxmlformats.org/officeDocument/2006/relationships/hyperlink" Target="http://pbs.twimg.com/profile_images/613811697762107393/sjkYoi1n_normal.jpg" TargetMode="External" /><Relationship Id="rId79" Type="http://schemas.openxmlformats.org/officeDocument/2006/relationships/hyperlink" Target="http://pbs.twimg.com/profile_images/781537546425819136/QUkcU_0A_normal.jpg" TargetMode="External" /><Relationship Id="rId80" Type="http://schemas.openxmlformats.org/officeDocument/2006/relationships/hyperlink" Target="http://pbs.twimg.com/profile_images/496213161570086912/TxAKR9X1_normal.jpeg" TargetMode="External" /><Relationship Id="rId81" Type="http://schemas.openxmlformats.org/officeDocument/2006/relationships/hyperlink" Target="http://pbs.twimg.com/profile_images/1235857282887380992/G_PH8KYD_normal.jpg" TargetMode="External" /><Relationship Id="rId82" Type="http://schemas.openxmlformats.org/officeDocument/2006/relationships/hyperlink" Target="http://pbs.twimg.com/profile_images/1070923123674046464/7EG6EI90_normal.jpg" TargetMode="External" /><Relationship Id="rId83" Type="http://schemas.openxmlformats.org/officeDocument/2006/relationships/hyperlink" Target="http://pbs.twimg.com/profile_images/1188966676/v_normal.jpg" TargetMode="External" /><Relationship Id="rId84" Type="http://schemas.openxmlformats.org/officeDocument/2006/relationships/hyperlink" Target="http://pbs.twimg.com/profile_images/3675791749/d1b0d13ebf7589f0924d329cfaecbab4_normal.jpeg" TargetMode="External" /><Relationship Id="rId85" Type="http://schemas.openxmlformats.org/officeDocument/2006/relationships/hyperlink" Target="http://pbs.twimg.com/profile_images/3675791749/d1b0d13ebf7589f0924d329cfaecbab4_normal.jpeg" TargetMode="External" /><Relationship Id="rId86" Type="http://schemas.openxmlformats.org/officeDocument/2006/relationships/hyperlink" Target="http://pbs.twimg.com/profile_images/1177508203182977032/2OZcpLWx_normal.jpg" TargetMode="External" /><Relationship Id="rId87" Type="http://schemas.openxmlformats.org/officeDocument/2006/relationships/hyperlink" Target="http://pbs.twimg.com/profile_images/1242890577810784256/9aYfflud_normal.jpg" TargetMode="External" /><Relationship Id="rId88" Type="http://schemas.openxmlformats.org/officeDocument/2006/relationships/hyperlink" Target="http://pbs.twimg.com/profile_images/1242890577810784256/9aYfflud_normal.jpg" TargetMode="External" /><Relationship Id="rId89" Type="http://schemas.openxmlformats.org/officeDocument/2006/relationships/hyperlink" Target="http://pbs.twimg.com/profile_images/378800000583158026/9860ad6ea68bcebecca0fc1dbf81a1e1_normal.jpeg" TargetMode="External" /><Relationship Id="rId90" Type="http://schemas.openxmlformats.org/officeDocument/2006/relationships/hyperlink" Target="http://pbs.twimg.com/profile_images/933480630238707712/wzkr_qIw_normal.jpg" TargetMode="External" /><Relationship Id="rId91" Type="http://schemas.openxmlformats.org/officeDocument/2006/relationships/hyperlink" Target="http://pbs.twimg.com/profile_images/1095007902585274368/6HCNtZDh_normal.jpg" TargetMode="External" /><Relationship Id="rId92" Type="http://schemas.openxmlformats.org/officeDocument/2006/relationships/hyperlink" Target="http://pbs.twimg.com/profile_images/1095007902585274368/6HCNtZDh_normal.jpg" TargetMode="External" /><Relationship Id="rId93" Type="http://schemas.openxmlformats.org/officeDocument/2006/relationships/hyperlink" Target="http://pbs.twimg.com/profile_images/1004247882403385344/OJBUNp78_normal.jpg" TargetMode="External" /><Relationship Id="rId94" Type="http://schemas.openxmlformats.org/officeDocument/2006/relationships/hyperlink" Target="http://pbs.twimg.com/profile_images/528094293538263041/nMQvr_P1_normal.jpeg" TargetMode="External" /><Relationship Id="rId95" Type="http://schemas.openxmlformats.org/officeDocument/2006/relationships/hyperlink" Target="http://pbs.twimg.com/profile_images/1095007902585274368/6HCNtZDh_normal.jpg" TargetMode="External" /><Relationship Id="rId96" Type="http://schemas.openxmlformats.org/officeDocument/2006/relationships/hyperlink" Target="http://pbs.twimg.com/profile_images/833963752647168001/MXenNPT4_normal.jpg" TargetMode="External" /><Relationship Id="rId97" Type="http://schemas.openxmlformats.org/officeDocument/2006/relationships/hyperlink" Target="http://pbs.twimg.com/profile_images/1230074086447046657/RFZl2BrQ_normal.jpg" TargetMode="External" /><Relationship Id="rId98" Type="http://schemas.openxmlformats.org/officeDocument/2006/relationships/hyperlink" Target="http://pbs.twimg.com/profile_images/1158738434820722688/yV3KJc4v_normal.jpg" TargetMode="External" /><Relationship Id="rId99" Type="http://schemas.openxmlformats.org/officeDocument/2006/relationships/hyperlink" Target="http://pbs.twimg.com/profile_images/860241227316428805/dUDtf3ym_normal.jpg" TargetMode="External" /><Relationship Id="rId100" Type="http://schemas.openxmlformats.org/officeDocument/2006/relationships/hyperlink" Target="http://pbs.twimg.com/profile_images/1143611329124753408/mePktjjl_normal.jpg" TargetMode="External" /><Relationship Id="rId101" Type="http://schemas.openxmlformats.org/officeDocument/2006/relationships/hyperlink" Target="http://pbs.twimg.com/profile_images/1143611329124753408/mePktjjl_normal.jpg" TargetMode="External" /><Relationship Id="rId102" Type="http://schemas.openxmlformats.org/officeDocument/2006/relationships/hyperlink" Target="http://pbs.twimg.com/profile_images/1143611329124753408/mePktjjl_normal.jpg" TargetMode="External" /><Relationship Id="rId103" Type="http://schemas.openxmlformats.org/officeDocument/2006/relationships/hyperlink" Target="http://pbs.twimg.com/profile_images/1092703821032247296/uFO4wKkT_normal.jpg" TargetMode="External" /><Relationship Id="rId104" Type="http://schemas.openxmlformats.org/officeDocument/2006/relationships/hyperlink" Target="http://pbs.twimg.com/profile_images/1156274381271773184/zQj9pkM7_normal.jpg" TargetMode="External" /><Relationship Id="rId105" Type="http://schemas.openxmlformats.org/officeDocument/2006/relationships/hyperlink" Target="http://pbs.twimg.com/profile_images/525957619731529728/CxtkA9df_normal.png" TargetMode="External" /><Relationship Id="rId106" Type="http://schemas.openxmlformats.org/officeDocument/2006/relationships/hyperlink" Target="http://pbs.twimg.com/profile_images/1186250882016518144/6wGLl65U_normal.jpg" TargetMode="External" /><Relationship Id="rId107" Type="http://schemas.openxmlformats.org/officeDocument/2006/relationships/hyperlink" Target="http://pbs.twimg.com/profile_images/1186250882016518144/6wGLl65U_normal.jpg" TargetMode="External" /><Relationship Id="rId108" Type="http://schemas.openxmlformats.org/officeDocument/2006/relationships/hyperlink" Target="http://pbs.twimg.com/profile_images/736955971298295810/DzA0tDMk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433533702304325632/ZvEZszQk_normal.jpeg" TargetMode="External" /><Relationship Id="rId111" Type="http://schemas.openxmlformats.org/officeDocument/2006/relationships/hyperlink" Target="http://pbs.twimg.com/profile_images/1186250882016518144/6wGLl65U_normal.jpg" TargetMode="External" /><Relationship Id="rId112" Type="http://schemas.openxmlformats.org/officeDocument/2006/relationships/hyperlink" Target="http://pbs.twimg.com/profile_images/1186250882016518144/6wGLl65U_normal.jpg" TargetMode="External" /><Relationship Id="rId113" Type="http://schemas.openxmlformats.org/officeDocument/2006/relationships/hyperlink" Target="http://pbs.twimg.com/profile_images/1206561528947912706/BBNZrcy4_normal.jpg" TargetMode="External" /><Relationship Id="rId114" Type="http://schemas.openxmlformats.org/officeDocument/2006/relationships/hyperlink" Target="http://pbs.twimg.com/profile_images/500661929845600256/XOwiyQSs_normal.jpeg" TargetMode="External" /><Relationship Id="rId115" Type="http://schemas.openxmlformats.org/officeDocument/2006/relationships/hyperlink" Target="https://twitter.com/janneoravisto/status/1254111545333813255" TargetMode="External" /><Relationship Id="rId116" Type="http://schemas.openxmlformats.org/officeDocument/2006/relationships/hyperlink" Target="https://twitter.com/variriitta/status/1254280903293128705" TargetMode="External" /><Relationship Id="rId117" Type="http://schemas.openxmlformats.org/officeDocument/2006/relationships/hyperlink" Target="https://twitter.com/jussi_t_eronen/status/1254425629237354498" TargetMode="External" /><Relationship Id="rId118" Type="http://schemas.openxmlformats.org/officeDocument/2006/relationships/hyperlink" Target="https://twitter.com/ahonpete/status/1254521427656663040" TargetMode="External" /><Relationship Id="rId119" Type="http://schemas.openxmlformats.org/officeDocument/2006/relationships/hyperlink" Target="https://twitter.com/katjamlaine/status/1254687999188664321" TargetMode="External" /><Relationship Id="rId120" Type="http://schemas.openxmlformats.org/officeDocument/2006/relationships/hyperlink" Target="https://twitter.com/jennapinaa/status/1254880877181575171" TargetMode="External" /><Relationship Id="rId121" Type="http://schemas.openxmlformats.org/officeDocument/2006/relationships/hyperlink" Target="https://twitter.com/helinperttu/status/1254996285234561024" TargetMode="External" /><Relationship Id="rId122" Type="http://schemas.openxmlformats.org/officeDocument/2006/relationships/hyperlink" Target="https://twitter.com/akikivirinta/status/1255011068000206850" TargetMode="External" /><Relationship Id="rId123" Type="http://schemas.openxmlformats.org/officeDocument/2006/relationships/hyperlink" Target="https://twitter.com/energiatutka/status/1255039056221782016" TargetMode="External" /><Relationship Id="rId124" Type="http://schemas.openxmlformats.org/officeDocument/2006/relationships/hyperlink" Target="https://twitter.com/tkomitea/status/1255064043724906496" TargetMode="External" /><Relationship Id="rId125" Type="http://schemas.openxmlformats.org/officeDocument/2006/relationships/hyperlink" Target="https://twitter.com/extechop/status/1255073286708441089" TargetMode="External" /><Relationship Id="rId126" Type="http://schemas.openxmlformats.org/officeDocument/2006/relationships/hyperlink" Target="https://twitter.com/rajo_hanna/status/1255080316978581506" TargetMode="External" /><Relationship Id="rId127" Type="http://schemas.openxmlformats.org/officeDocument/2006/relationships/hyperlink" Target="https://twitter.com/jpjuutinen/status/1255085295315419136" TargetMode="External" /><Relationship Id="rId128" Type="http://schemas.openxmlformats.org/officeDocument/2006/relationships/hyperlink" Target="https://twitter.com/iltasanomat/status/1255038634237014016" TargetMode="External" /><Relationship Id="rId129" Type="http://schemas.openxmlformats.org/officeDocument/2006/relationships/hyperlink" Target="https://twitter.com/pasikall/status/1255088897111068672" TargetMode="External" /><Relationship Id="rId130" Type="http://schemas.openxmlformats.org/officeDocument/2006/relationships/hyperlink" Target="https://twitter.com/traficomfinland/status/1255096118754643968" TargetMode="External" /><Relationship Id="rId131" Type="http://schemas.openxmlformats.org/officeDocument/2006/relationships/hyperlink" Target="https://twitter.com/marjoup/status/1255107427252482049" TargetMode="External" /><Relationship Id="rId132" Type="http://schemas.openxmlformats.org/officeDocument/2006/relationships/hyperlink" Target="https://twitter.com/esa_kaonpaa/status/1255137038514323457" TargetMode="External" /><Relationship Id="rId133" Type="http://schemas.openxmlformats.org/officeDocument/2006/relationships/hyperlink" Target="https://twitter.com/tlyhty/status/1255165756372811779" TargetMode="External" /><Relationship Id="rId134" Type="http://schemas.openxmlformats.org/officeDocument/2006/relationships/hyperlink" Target="https://twitter.com/hannelevestola/status/1255176940518080521" TargetMode="External" /><Relationship Id="rId135" Type="http://schemas.openxmlformats.org/officeDocument/2006/relationships/hyperlink" Target="https://twitter.com/suonpaa/status/1255205161028456450" TargetMode="External" /><Relationship Id="rId136" Type="http://schemas.openxmlformats.org/officeDocument/2006/relationships/hyperlink" Target="https://twitter.com/arzka_ice/status/1255208516811255808" TargetMode="External" /><Relationship Id="rId137" Type="http://schemas.openxmlformats.org/officeDocument/2006/relationships/hyperlink" Target="https://twitter.com/hehu48/status/1255214339478487043" TargetMode="External" /><Relationship Id="rId138" Type="http://schemas.openxmlformats.org/officeDocument/2006/relationships/hyperlink" Target="https://twitter.com/hehu48/status/1255214375977259008" TargetMode="External" /><Relationship Id="rId139" Type="http://schemas.openxmlformats.org/officeDocument/2006/relationships/hyperlink" Target="https://twitter.com/d1mur4tdj/status/1255219657302323200" TargetMode="External" /><Relationship Id="rId140" Type="http://schemas.openxmlformats.org/officeDocument/2006/relationships/hyperlink" Target="https://twitter.com/joelrouvinen/status/1255230003488460801" TargetMode="External" /><Relationship Id="rId141" Type="http://schemas.openxmlformats.org/officeDocument/2006/relationships/hyperlink" Target="https://twitter.com/pekoulj7/status/1255119244452388865" TargetMode="External" /><Relationship Id="rId142" Type="http://schemas.openxmlformats.org/officeDocument/2006/relationships/hyperlink" Target="https://twitter.com/petricederlof/status/1255341804590903296" TargetMode="External" /><Relationship Id="rId143" Type="http://schemas.openxmlformats.org/officeDocument/2006/relationships/hyperlink" Target="https://twitter.com/atamansikka/status/1255358874233733120" TargetMode="External" /><Relationship Id="rId144" Type="http://schemas.openxmlformats.org/officeDocument/2006/relationships/hyperlink" Target="https://twitter.com/kmybeat/status/1255372259692347393" TargetMode="External" /><Relationship Id="rId145" Type="http://schemas.openxmlformats.org/officeDocument/2006/relationships/hyperlink" Target="https://twitter.com/jnoksoko/status/1255228881289838592" TargetMode="External" /><Relationship Id="rId146" Type="http://schemas.openxmlformats.org/officeDocument/2006/relationships/hyperlink" Target="https://twitter.com/ropponetuomas/status/1255376236874027009" TargetMode="External" /><Relationship Id="rId147" Type="http://schemas.openxmlformats.org/officeDocument/2006/relationships/hyperlink" Target="https://twitter.com/erkkimer/status/1255399177170927618" TargetMode="External" /><Relationship Id="rId148" Type="http://schemas.openxmlformats.org/officeDocument/2006/relationships/hyperlink" Target="https://twitter.com/anttiparnanen/status/1255399641400696838" TargetMode="External" /><Relationship Id="rId149" Type="http://schemas.openxmlformats.org/officeDocument/2006/relationships/hyperlink" Target="https://twitter.com/sekoomus/status/1255400211419144192" TargetMode="External" /><Relationship Id="rId150" Type="http://schemas.openxmlformats.org/officeDocument/2006/relationships/hyperlink" Target="https://twitter.com/lissunissinen/status/1255401836439314432" TargetMode="External" /><Relationship Id="rId151" Type="http://schemas.openxmlformats.org/officeDocument/2006/relationships/hyperlink" Target="https://twitter.com/poutasound/status/1255404795864719360" TargetMode="External" /><Relationship Id="rId152" Type="http://schemas.openxmlformats.org/officeDocument/2006/relationships/hyperlink" Target="https://twitter.com/jape_jarmo/status/1255404284436455425" TargetMode="External" /><Relationship Id="rId153" Type="http://schemas.openxmlformats.org/officeDocument/2006/relationships/hyperlink" Target="https://twitter.com/jape_jarmo/status/1255404344398184449" TargetMode="External" /><Relationship Id="rId154" Type="http://schemas.openxmlformats.org/officeDocument/2006/relationships/hyperlink" Target="https://twitter.com/jape_jarmo/status/1255404900399407104" TargetMode="External" /><Relationship Id="rId155" Type="http://schemas.openxmlformats.org/officeDocument/2006/relationships/hyperlink" Target="https://twitter.com/eineklaus/status/1255412063616319496" TargetMode="External" /><Relationship Id="rId156" Type="http://schemas.openxmlformats.org/officeDocument/2006/relationships/hyperlink" Target="https://twitter.com/jajatala/status/1255415956626649088" TargetMode="External" /><Relationship Id="rId157" Type="http://schemas.openxmlformats.org/officeDocument/2006/relationships/hyperlink" Target="https://twitter.com/jajatala/status/1255416417207402501" TargetMode="External" /><Relationship Id="rId158" Type="http://schemas.openxmlformats.org/officeDocument/2006/relationships/hyperlink" Target="https://twitter.com/solantausta/status/1255428774822363137" TargetMode="External" /><Relationship Id="rId159" Type="http://schemas.openxmlformats.org/officeDocument/2006/relationships/hyperlink" Target="https://twitter.com/siideriwalas/status/1255431788375216130" TargetMode="External" /><Relationship Id="rId160" Type="http://schemas.openxmlformats.org/officeDocument/2006/relationships/hyperlink" Target="https://twitter.com/eskolavesa/status/1255442425444777986" TargetMode="External" /><Relationship Id="rId161" Type="http://schemas.openxmlformats.org/officeDocument/2006/relationships/hyperlink" Target="https://twitter.com/tuomasmuraja/status/1255443454311759876" TargetMode="External" /><Relationship Id="rId162" Type="http://schemas.openxmlformats.org/officeDocument/2006/relationships/hyperlink" Target="https://twitter.com/mhmlinen/status/1255458800267603969" TargetMode="External" /><Relationship Id="rId163" Type="http://schemas.openxmlformats.org/officeDocument/2006/relationships/hyperlink" Target="https://twitter.com/anttivan/status/1255460277497274368" TargetMode="External" /><Relationship Id="rId164" Type="http://schemas.openxmlformats.org/officeDocument/2006/relationships/hyperlink" Target="https://twitter.com/blessething/status/1255461194472861696" TargetMode="External" /><Relationship Id="rId165" Type="http://schemas.openxmlformats.org/officeDocument/2006/relationships/hyperlink" Target="https://twitter.com/knifebackhouse/status/1255472243355910145" TargetMode="External" /><Relationship Id="rId166" Type="http://schemas.openxmlformats.org/officeDocument/2006/relationships/hyperlink" Target="https://twitter.com/jarmokoponen/status/1255472838175264770" TargetMode="External" /><Relationship Id="rId167" Type="http://schemas.openxmlformats.org/officeDocument/2006/relationships/hyperlink" Target="https://twitter.com/finnchuhi/status/1255488272719110145" TargetMode="External" /><Relationship Id="rId168" Type="http://schemas.openxmlformats.org/officeDocument/2006/relationships/hyperlink" Target="https://twitter.com/mikaelervasti/status/1255489702603509763" TargetMode="External" /><Relationship Id="rId169" Type="http://schemas.openxmlformats.org/officeDocument/2006/relationships/hyperlink" Target="https://twitter.com/muksunen/status/1255495429841657856" TargetMode="External" /><Relationship Id="rId170" Type="http://schemas.openxmlformats.org/officeDocument/2006/relationships/hyperlink" Target="https://twitter.com/vapaamielinen/status/1255512364281102337" TargetMode="External" /><Relationship Id="rId171" Type="http://schemas.openxmlformats.org/officeDocument/2006/relationships/hyperlink" Target="https://twitter.com/valtasaari/status/1255520760459718656" TargetMode="External" /><Relationship Id="rId172" Type="http://schemas.openxmlformats.org/officeDocument/2006/relationships/hyperlink" Target="https://twitter.com/katrinkristiina/status/1255208247432282115" TargetMode="External" /><Relationship Id="rId173" Type="http://schemas.openxmlformats.org/officeDocument/2006/relationships/hyperlink" Target="https://twitter.com/katrinkristiina/status/1255557485756395523" TargetMode="External" /><Relationship Id="rId174" Type="http://schemas.openxmlformats.org/officeDocument/2006/relationships/hyperlink" Target="https://twitter.com/certfi/status/1255058926766297089" TargetMode="External" /><Relationship Id="rId175" Type="http://schemas.openxmlformats.org/officeDocument/2006/relationships/hyperlink" Target="https://twitter.com/koippari61/status/1255180123306852352" TargetMode="External" /><Relationship Id="rId176" Type="http://schemas.openxmlformats.org/officeDocument/2006/relationships/hyperlink" Target="https://twitter.com/koippari61/status/1255562093228630020" TargetMode="External" /><Relationship Id="rId177" Type="http://schemas.openxmlformats.org/officeDocument/2006/relationships/hyperlink" Target="https://twitter.com/petripelli/status/1255575039392526336" TargetMode="External" /><Relationship Id="rId178" Type="http://schemas.openxmlformats.org/officeDocument/2006/relationships/hyperlink" Target="https://twitter.com/prissek/status/1255591984095531008" TargetMode="External" /><Relationship Id="rId179" Type="http://schemas.openxmlformats.org/officeDocument/2006/relationships/hyperlink" Target="https://twitter.com/lindapelkonen/status/1255470812942958593" TargetMode="External" /><Relationship Id="rId180" Type="http://schemas.openxmlformats.org/officeDocument/2006/relationships/hyperlink" Target="https://twitter.com/lindapelkonen/status/1255477706877173760" TargetMode="External" /><Relationship Id="rId181" Type="http://schemas.openxmlformats.org/officeDocument/2006/relationships/hyperlink" Target="https://twitter.com/lvmfi/status/1255492382000394248" TargetMode="External" /><Relationship Id="rId182" Type="http://schemas.openxmlformats.org/officeDocument/2006/relationships/hyperlink" Target="https://twitter.com/tapiopajunen/status/1255736667622825990" TargetMode="External" /><Relationship Id="rId183" Type="http://schemas.openxmlformats.org/officeDocument/2006/relationships/hyperlink" Target="https://twitter.com/lindapelkonen/status/1255099809146507264" TargetMode="External" /><Relationship Id="rId184" Type="http://schemas.openxmlformats.org/officeDocument/2006/relationships/hyperlink" Target="https://twitter.com/molkko/status/1255751879239380999" TargetMode="External" /><Relationship Id="rId185" Type="http://schemas.openxmlformats.org/officeDocument/2006/relationships/hyperlink" Target="https://twitter.com/tk93975093/status/1255762446507220993" TargetMode="External" /><Relationship Id="rId186" Type="http://schemas.openxmlformats.org/officeDocument/2006/relationships/hyperlink" Target="https://twitter.com/nhumalisto/status/1255770587290533891" TargetMode="External" /><Relationship Id="rId187" Type="http://schemas.openxmlformats.org/officeDocument/2006/relationships/hyperlink" Target="https://twitter.com/ripatti_ht/status/1255922862646534145" TargetMode="External" /><Relationship Id="rId188" Type="http://schemas.openxmlformats.org/officeDocument/2006/relationships/hyperlink" Target="https://twitter.com/kp_keto/status/1255391192176635904" TargetMode="External" /><Relationship Id="rId189" Type="http://schemas.openxmlformats.org/officeDocument/2006/relationships/hyperlink" Target="https://twitter.com/kp_keto/status/1255464696997699590" TargetMode="External" /><Relationship Id="rId190" Type="http://schemas.openxmlformats.org/officeDocument/2006/relationships/hyperlink" Target="https://twitter.com/kp_keto/status/1256592838671962112" TargetMode="External" /><Relationship Id="rId191" Type="http://schemas.openxmlformats.org/officeDocument/2006/relationships/hyperlink" Target="https://twitter.com/dimmu141/status/1255398970278502402" TargetMode="External" /><Relationship Id="rId192" Type="http://schemas.openxmlformats.org/officeDocument/2006/relationships/hyperlink" Target="https://twitter.com/takajalka/status/1256820153142120449" TargetMode="External" /><Relationship Id="rId193" Type="http://schemas.openxmlformats.org/officeDocument/2006/relationships/hyperlink" Target="https://twitter.com/joukojokinen/status/1256871993380687873" TargetMode="External" /><Relationship Id="rId194" Type="http://schemas.openxmlformats.org/officeDocument/2006/relationships/hyperlink" Target="https://twitter.com/petri2020/status/1255204555094142976" TargetMode="External" /><Relationship Id="rId195" Type="http://schemas.openxmlformats.org/officeDocument/2006/relationships/hyperlink" Target="https://twitter.com/petri2020/status/1255397534190784514" TargetMode="External" /><Relationship Id="rId196" Type="http://schemas.openxmlformats.org/officeDocument/2006/relationships/hyperlink" Target="https://twitter.com/rikujuu/status/1256920791276490752" TargetMode="External" /><Relationship Id="rId197" Type="http://schemas.openxmlformats.org/officeDocument/2006/relationships/hyperlink" Target="https://twitter.com/jyzg/status/1256941115686752256" TargetMode="External" /><Relationship Id="rId198" Type="http://schemas.openxmlformats.org/officeDocument/2006/relationships/hyperlink" Target="https://twitter.com/sarasvuojari/status/1257002478115205120" TargetMode="External" /><Relationship Id="rId199" Type="http://schemas.openxmlformats.org/officeDocument/2006/relationships/hyperlink" Target="https://twitter.com/petri2020/status/1255398615104868352" TargetMode="External" /><Relationship Id="rId200" Type="http://schemas.openxmlformats.org/officeDocument/2006/relationships/hyperlink" Target="https://twitter.com/petri2020/status/1256892992910241793" TargetMode="External" /><Relationship Id="rId201" Type="http://schemas.openxmlformats.org/officeDocument/2006/relationships/hyperlink" Target="https://twitter.com/heikkikonttinen/status/1257021450139164677" TargetMode="External" /><Relationship Id="rId202" Type="http://schemas.openxmlformats.org/officeDocument/2006/relationships/hyperlink" Target="https://twitter.com/gravioladotfi/status/1257032208310833156" TargetMode="External" /><Relationship Id="rId203" Type="http://schemas.openxmlformats.org/officeDocument/2006/relationships/hyperlink" Target="https://www.soininvaara.fi/2020/04/27/maanantaimietteita-koronasta/" TargetMode="External" /><Relationship Id="rId204" Type="http://schemas.openxmlformats.org/officeDocument/2006/relationships/hyperlink" Target="https://www.iltalehti.fi/koronavirus/a/cf9eacdb-01b9-43d3-8384-87dff42a05e4" TargetMode="External" /><Relationship Id="rId205" Type="http://schemas.openxmlformats.org/officeDocument/2006/relationships/hyperlink" Target="https://www.karjalainen.fi/uutiset/uutis-alueet/kotimaa/item/244522" TargetMode="External" /><Relationship Id="rId206" Type="http://schemas.openxmlformats.org/officeDocument/2006/relationships/hyperlink" Target="https://yle.fi/aihe/artikkeli/2020/04/26/valheenpaljastaja-miksi-salaliittoteoreetikot-liittavat-yhteen-5g-verkon-ja?utm_source=social-media-share&amp;utm_medium=social&amp;utm_campaign=ylefiapp" TargetMode="External" /><Relationship Id="rId207" Type="http://schemas.openxmlformats.org/officeDocument/2006/relationships/hyperlink" Target="https://twitter.com/HeikkiRay/status/1254851014248878082" TargetMode="External" /><Relationship Id="rId208" Type="http://schemas.openxmlformats.org/officeDocument/2006/relationships/hyperlink" Target="https://www.hs.fi/kotimaa/art-2000006490157.html" TargetMode="External" /><Relationship Id="rId209" Type="http://schemas.openxmlformats.org/officeDocument/2006/relationships/hyperlink" Target="https://twitter.com/1000histoires/status/1255200768560414720?s=19" TargetMode="External" /><Relationship Id="rId210" Type="http://schemas.openxmlformats.org/officeDocument/2006/relationships/hyperlink" Target="https://twitter.com/yleuutiset/status/1256799656408948737" TargetMode="External" /><Relationship Id="rId211" Type="http://schemas.openxmlformats.org/officeDocument/2006/relationships/hyperlink" Target="https://twitter.com/komisaario/status/1255726411064672256" TargetMode="External" /><Relationship Id="rId212" Type="http://schemas.openxmlformats.org/officeDocument/2006/relationships/hyperlink" Target="https://www.youtube.com/watch?v=9MmqJmleaw8&amp;feature=youtu.be" TargetMode="External" /><Relationship Id="rId213" Type="http://schemas.openxmlformats.org/officeDocument/2006/relationships/hyperlink" Target="https://pbs.twimg.com/media/EXEe1qsWsAIx3hT.jpg" TargetMode="External" /><Relationship Id="rId214" Type="http://schemas.openxmlformats.org/officeDocument/2006/relationships/hyperlink" Target="https://pbs.twimg.com/media/EWw976yXQAIRH42.jpg" TargetMode="External" /><Relationship Id="rId215" Type="http://schemas.openxmlformats.org/officeDocument/2006/relationships/hyperlink" Target="https://pbs.twimg.com/media/EWou_CCXkAAItHT.jpg" TargetMode="External" /><Relationship Id="rId216" Type="http://schemas.openxmlformats.org/officeDocument/2006/relationships/hyperlink" Target="http://pbs.twimg.com/profile_images/1033004823803822081/nQFiir-W_normal.jpg" TargetMode="External" /><Relationship Id="rId217" Type="http://schemas.openxmlformats.org/officeDocument/2006/relationships/hyperlink" Target="http://pbs.twimg.com/profile_images/2679250125/c14f324fb349cffe9c9a5b37787d8d3b_normal.jpe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543500170810253312/iz-vC5D2_normal.jpeg" TargetMode="External" /><Relationship Id="rId220" Type="http://schemas.openxmlformats.org/officeDocument/2006/relationships/hyperlink" Target="http://pbs.twimg.com/profile_images/874510291652022272/GigVOMi1_normal.jpg" TargetMode="External" /><Relationship Id="rId221" Type="http://schemas.openxmlformats.org/officeDocument/2006/relationships/hyperlink" Target="http://pbs.twimg.com/profile_images/874510291652022272/GigVOMi1_normal.jpg" TargetMode="External" /><Relationship Id="rId222" Type="http://schemas.openxmlformats.org/officeDocument/2006/relationships/hyperlink" Target="http://pbs.twimg.com/profile_images/874510291652022272/GigVOMi1_normal.jpg" TargetMode="External" /><Relationship Id="rId223" Type="http://schemas.openxmlformats.org/officeDocument/2006/relationships/hyperlink" Target="http://pbs.twimg.com/profile_images/874510291652022272/GigVOMi1_normal.jpg" TargetMode="External" /><Relationship Id="rId224" Type="http://schemas.openxmlformats.org/officeDocument/2006/relationships/hyperlink" Target="http://pbs.twimg.com/profile_images/874510291652022272/GigVOMi1_normal.jpg" TargetMode="External" /><Relationship Id="rId225" Type="http://schemas.openxmlformats.org/officeDocument/2006/relationships/hyperlink" Target="http://pbs.twimg.com/profile_images/1175400471122599936/MPDPWpj__normal.jpg" TargetMode="External" /><Relationship Id="rId226" Type="http://schemas.openxmlformats.org/officeDocument/2006/relationships/hyperlink" Target="http://pbs.twimg.com/profile_images/758767757613760512/T29sNN_C_normal.jpg" TargetMode="External" /><Relationship Id="rId227" Type="http://schemas.openxmlformats.org/officeDocument/2006/relationships/hyperlink" Target="https://pbs.twimg.com/media/EXEe1qsWsAIx3hT.jpg" TargetMode="External" /><Relationship Id="rId228" Type="http://schemas.openxmlformats.org/officeDocument/2006/relationships/hyperlink" Target="https://pbs.twimg.com/media/EWw976yXQAIRH42.jpg" TargetMode="External" /><Relationship Id="rId229" Type="http://schemas.openxmlformats.org/officeDocument/2006/relationships/hyperlink" Target="http://pbs.twimg.com/profile_images/1257198718257897476/bRN-X_ma_normal.jpg" TargetMode="External" /><Relationship Id="rId230" Type="http://schemas.openxmlformats.org/officeDocument/2006/relationships/hyperlink" Target="https://pbs.twimg.com/media/EWou_CCXkAAItHT.jpg" TargetMode="External" /><Relationship Id="rId231" Type="http://schemas.openxmlformats.org/officeDocument/2006/relationships/hyperlink" Target="http://pbs.twimg.com/profile_images/3378868779/b4650de71c1863442496b6a920d596e2_normal.jpeg" TargetMode="External" /><Relationship Id="rId232" Type="http://schemas.openxmlformats.org/officeDocument/2006/relationships/hyperlink" Target="http://pbs.twimg.com/profile_images/3378868779/b4650de71c1863442496b6a920d596e2_normal.jpeg" TargetMode="External" /><Relationship Id="rId233" Type="http://schemas.openxmlformats.org/officeDocument/2006/relationships/hyperlink" Target="http://pbs.twimg.com/profile_images/3378868779/b4650de71c1863442496b6a920d596e2_normal.jpeg" TargetMode="External" /><Relationship Id="rId234" Type="http://schemas.openxmlformats.org/officeDocument/2006/relationships/hyperlink" Target="http://pbs.twimg.com/profile_images/1151188409400143872/K86ungmo_normal.jpg" TargetMode="External" /><Relationship Id="rId235" Type="http://schemas.openxmlformats.org/officeDocument/2006/relationships/hyperlink" Target="http://pbs.twimg.com/profile_images/1151188409400143872/K86ungmo_normal.jpg" TargetMode="External" /><Relationship Id="rId236" Type="http://schemas.openxmlformats.org/officeDocument/2006/relationships/hyperlink" Target="http://pbs.twimg.com/profile_images/1082709660149403648/YDSNtv36_normal.jpg" TargetMode="External" /><Relationship Id="rId237" Type="http://schemas.openxmlformats.org/officeDocument/2006/relationships/hyperlink" Target="http://pbs.twimg.com/profile_images/437193448936833024/l-nCtY3g_normal.jpeg" TargetMode="External" /><Relationship Id="rId238" Type="http://schemas.openxmlformats.org/officeDocument/2006/relationships/hyperlink" Target="http://pbs.twimg.com/profile_images/437193448936833024/l-nCtY3g_normal.jpeg" TargetMode="External" /><Relationship Id="rId239" Type="http://schemas.openxmlformats.org/officeDocument/2006/relationships/hyperlink" Target="http://pbs.twimg.com/profile_images/1232924182469599233/LAoNSqzP_normal.jpg" TargetMode="External" /><Relationship Id="rId240" Type="http://schemas.openxmlformats.org/officeDocument/2006/relationships/hyperlink" Target="http://pbs.twimg.com/profile_images/1232924182469599233/LAoNSqzP_normal.jpg" TargetMode="External" /><Relationship Id="rId241" Type="http://schemas.openxmlformats.org/officeDocument/2006/relationships/hyperlink" Target="http://pbs.twimg.com/profile_images/1151188409400143872/K86ungmo_normal.jpg" TargetMode="External" /><Relationship Id="rId242" Type="http://schemas.openxmlformats.org/officeDocument/2006/relationships/hyperlink" Target="http://pbs.twimg.com/profile_images/1151188409400143872/K86ungmo_normal.jpg" TargetMode="External" /><Relationship Id="rId243" Type="http://schemas.openxmlformats.org/officeDocument/2006/relationships/hyperlink" Target="http://pbs.twimg.com/profile_images/1151188409400143872/K86ungmo_normal.jpg" TargetMode="External" /><Relationship Id="rId244" Type="http://schemas.openxmlformats.org/officeDocument/2006/relationships/hyperlink" Target="http://pbs.twimg.com/profile_images/1151188409400143872/K86ungmo_normal.jpg" TargetMode="External" /><Relationship Id="rId245" Type="http://schemas.openxmlformats.org/officeDocument/2006/relationships/hyperlink" Target="http://pbs.twimg.com/profile_images/1151188409400143872/K86ungmo_normal.jpg" TargetMode="External" /><Relationship Id="rId246" Type="http://schemas.openxmlformats.org/officeDocument/2006/relationships/hyperlink" Target="http://pbs.twimg.com/profile_images/1151188409400143872/K86ungmo_normal.jpg" TargetMode="External" /><Relationship Id="rId247" Type="http://schemas.openxmlformats.org/officeDocument/2006/relationships/hyperlink" Target="http://pbs.twimg.com/profile_images/1226878506589618176/yBM1zwJ7_normal.jpg" TargetMode="External" /><Relationship Id="rId248" Type="http://schemas.openxmlformats.org/officeDocument/2006/relationships/hyperlink" Target="http://pbs.twimg.com/profile_images/1226878506589618176/yBM1zwJ7_normal.jpg" TargetMode="External" /><Relationship Id="rId249" Type="http://schemas.openxmlformats.org/officeDocument/2006/relationships/hyperlink" Target="http://pbs.twimg.com/profile_images/1226878506589618176/yBM1zwJ7_normal.jpg" TargetMode="External" /><Relationship Id="rId250" Type="http://schemas.openxmlformats.org/officeDocument/2006/relationships/hyperlink" Target="http://pbs.twimg.com/profile_images/525957619731529728/CxtkA9df_normal.png" TargetMode="External" /><Relationship Id="rId251" Type="http://schemas.openxmlformats.org/officeDocument/2006/relationships/hyperlink" Target="http://pbs.twimg.com/profile_images/378800000057376509/6c334c95a4be61df1eae797f73fe4c80_normal.jpeg" TargetMode="External" /><Relationship Id="rId252" Type="http://schemas.openxmlformats.org/officeDocument/2006/relationships/hyperlink" Target="http://pbs.twimg.com/profile_images/378800000057376509/6c334c95a4be61df1eae797f73fe4c80_normal.jpeg" TargetMode="External" /><Relationship Id="rId253" Type="http://schemas.openxmlformats.org/officeDocument/2006/relationships/hyperlink" Target="http://pbs.twimg.com/profile_images/1162711120672624640/H0JQBKie_normal.jpg" TargetMode="External" /><Relationship Id="rId254" Type="http://schemas.openxmlformats.org/officeDocument/2006/relationships/hyperlink" Target="http://pbs.twimg.com/profile_images/1254119322571673600/ciVXXnBd_normal.jpg" TargetMode="External" /><Relationship Id="rId255" Type="http://schemas.openxmlformats.org/officeDocument/2006/relationships/hyperlink" Target="http://pbs.twimg.com/profile_images/1192744574495662081/8ypcw5b1_normal.jpg" TargetMode="External" /><Relationship Id="rId256" Type="http://schemas.openxmlformats.org/officeDocument/2006/relationships/hyperlink" Target="http://pbs.twimg.com/profile_images/1162711120672624640/H0JQBKie_normal.jpg" TargetMode="External" /><Relationship Id="rId257" Type="http://schemas.openxmlformats.org/officeDocument/2006/relationships/hyperlink" Target="http://pbs.twimg.com/profile_images/1448855316/63479262552579750_normal.jpg" TargetMode="External" /><Relationship Id="rId258" Type="http://schemas.openxmlformats.org/officeDocument/2006/relationships/hyperlink" Target="http://pbs.twimg.com/profile_images/1251242354230640645/rpb9sw7c_normal.jpg" TargetMode="External" /><Relationship Id="rId259" Type="http://schemas.openxmlformats.org/officeDocument/2006/relationships/hyperlink" Target="http://pbs.twimg.com/profile_images/1113092822780051457/3pHvLZ6y_normal.png" TargetMode="External" /><Relationship Id="rId260" Type="http://schemas.openxmlformats.org/officeDocument/2006/relationships/hyperlink" Target="http://pbs.twimg.com/profile_images/1113092822780051457/3pHvLZ6y_normal.png" TargetMode="External" /><Relationship Id="rId261" Type="http://schemas.openxmlformats.org/officeDocument/2006/relationships/hyperlink" Target="http://pbs.twimg.com/profile_images/1113092822780051457/3pHvLZ6y_normal.png" TargetMode="External" /><Relationship Id="rId262" Type="http://schemas.openxmlformats.org/officeDocument/2006/relationships/hyperlink" Target="http://pbs.twimg.com/profile_images/1113092822780051457/3pHvLZ6y_normal.png" TargetMode="External" /><Relationship Id="rId263" Type="http://schemas.openxmlformats.org/officeDocument/2006/relationships/hyperlink" Target="http://pbs.twimg.com/profile_images/1113092822780051457/3pHvLZ6y_normal.png" TargetMode="External" /><Relationship Id="rId264" Type="http://schemas.openxmlformats.org/officeDocument/2006/relationships/hyperlink" Target="http://pbs.twimg.com/profile_images/1113092822780051457/3pHvLZ6y_normal.png" TargetMode="External" /><Relationship Id="rId265" Type="http://schemas.openxmlformats.org/officeDocument/2006/relationships/hyperlink" Target="http://pbs.twimg.com/profile_images/1113092822780051457/3pHvLZ6y_normal.png" TargetMode="External" /><Relationship Id="rId266" Type="http://schemas.openxmlformats.org/officeDocument/2006/relationships/hyperlink" Target="http://pbs.twimg.com/profile_images/1238120411063373824/lSY4Sq_H_normal.png" TargetMode="External" /><Relationship Id="rId267" Type="http://schemas.openxmlformats.org/officeDocument/2006/relationships/hyperlink" Target="http://pbs.twimg.com/profile_images/1238120411063373824/lSY4Sq_H_normal.png" TargetMode="External" /><Relationship Id="rId268" Type="http://schemas.openxmlformats.org/officeDocument/2006/relationships/hyperlink" Target="http://pbs.twimg.com/profile_images/1238120411063373824/lSY4Sq_H_normal.png" TargetMode="External" /><Relationship Id="rId269" Type="http://schemas.openxmlformats.org/officeDocument/2006/relationships/hyperlink" Target="http://pbs.twimg.com/profile_images/1238120411063373824/lSY4Sq_H_normal.png" TargetMode="External" /><Relationship Id="rId270" Type="http://schemas.openxmlformats.org/officeDocument/2006/relationships/hyperlink" Target="http://pbs.twimg.com/profile_images/1238120411063373824/lSY4Sq_H_normal.png" TargetMode="External" /><Relationship Id="rId271" Type="http://schemas.openxmlformats.org/officeDocument/2006/relationships/hyperlink" Target="http://pbs.twimg.com/profile_images/1238120411063373824/lSY4Sq_H_normal.png" TargetMode="External" /><Relationship Id="rId272" Type="http://schemas.openxmlformats.org/officeDocument/2006/relationships/hyperlink" Target="http://pbs.twimg.com/profile_images/1238120411063373824/lSY4Sq_H_normal.png" TargetMode="External" /><Relationship Id="rId273" Type="http://schemas.openxmlformats.org/officeDocument/2006/relationships/hyperlink" Target="http://pbs.twimg.com/profile_images/1238120411063373824/lSY4Sq_H_normal.png" TargetMode="External" /><Relationship Id="rId274" Type="http://schemas.openxmlformats.org/officeDocument/2006/relationships/hyperlink" Target="http://pbs.twimg.com/profile_images/1201599027730620416/8Adf599G_normal.jpg" TargetMode="External" /><Relationship Id="rId275" Type="http://schemas.openxmlformats.org/officeDocument/2006/relationships/hyperlink" Target="http://pbs.twimg.com/profile_images/1201599027730620416/8Adf599G_normal.jpg" TargetMode="External" /><Relationship Id="rId276" Type="http://schemas.openxmlformats.org/officeDocument/2006/relationships/hyperlink" Target="http://pbs.twimg.com/profile_images/1253434349791277056/rAzCGVSz_normal.jpg" TargetMode="External" /><Relationship Id="rId277" Type="http://schemas.openxmlformats.org/officeDocument/2006/relationships/hyperlink" Target="http://pbs.twimg.com/profile_images/1095342401881747458/Wy9U_LSM_normal.jpg" TargetMode="External" /><Relationship Id="rId278" Type="http://schemas.openxmlformats.org/officeDocument/2006/relationships/hyperlink" Target="https://twitter.com/kimvaisanen/status/1255003518773198852" TargetMode="External" /><Relationship Id="rId279" Type="http://schemas.openxmlformats.org/officeDocument/2006/relationships/hyperlink" Target="https://twitter.com/osmosoininvaara/status/1254742671572250625" TargetMode="External" /><Relationship Id="rId280" Type="http://schemas.openxmlformats.org/officeDocument/2006/relationships/hyperlink" Target="https://twitter.com/sepi33556535/status/1255482747847671810" TargetMode="External" /><Relationship Id="rId281" Type="http://schemas.openxmlformats.org/officeDocument/2006/relationships/hyperlink" Target="https://twitter.com/villetavio/status/1255471525286871041" TargetMode="External" /><Relationship Id="rId282" Type="http://schemas.openxmlformats.org/officeDocument/2006/relationships/hyperlink" Target="https://twitter.com/aluukkainen/status/1257028397294911489" TargetMode="External" /><Relationship Id="rId283" Type="http://schemas.openxmlformats.org/officeDocument/2006/relationships/hyperlink" Target="https://twitter.com/aluukkainen/status/1257028896047890436" TargetMode="External" /><Relationship Id="rId284" Type="http://schemas.openxmlformats.org/officeDocument/2006/relationships/hyperlink" Target="https://twitter.com/aluukkainen/status/1257029285229006853" TargetMode="External" /><Relationship Id="rId285" Type="http://schemas.openxmlformats.org/officeDocument/2006/relationships/hyperlink" Target="https://twitter.com/aluukkainen/status/1257029894824960004" TargetMode="External" /><Relationship Id="rId286" Type="http://schemas.openxmlformats.org/officeDocument/2006/relationships/hyperlink" Target="https://twitter.com/aluukkainen/status/1257030171070271490" TargetMode="External" /><Relationship Id="rId287" Type="http://schemas.openxmlformats.org/officeDocument/2006/relationships/hyperlink" Target="https://twitter.com/hannelevestola/status/1254818180226256898" TargetMode="External" /><Relationship Id="rId288" Type="http://schemas.openxmlformats.org/officeDocument/2006/relationships/hyperlink" Target="https://twitter.com/veitera/status/1255090471812169728" TargetMode="External" /><Relationship Id="rId289" Type="http://schemas.openxmlformats.org/officeDocument/2006/relationships/hyperlink" Target="https://twitter.com/dimmu141/status/1256819685439549440" TargetMode="External" /><Relationship Id="rId290" Type="http://schemas.openxmlformats.org/officeDocument/2006/relationships/hyperlink" Target="https://twitter.com/lindapelkonen/status/1255446504552177666" TargetMode="External" /><Relationship Id="rId291" Type="http://schemas.openxmlformats.org/officeDocument/2006/relationships/hyperlink" Target="https://twitter.com/nina58045395/status/1254274683106725895" TargetMode="External" /><Relationship Id="rId292" Type="http://schemas.openxmlformats.org/officeDocument/2006/relationships/hyperlink" Target="https://twitter.com/kutrinet/status/1254867200940400643" TargetMode="External" /><Relationship Id="rId293" Type="http://schemas.openxmlformats.org/officeDocument/2006/relationships/hyperlink" Target="https://twitter.com/kutrinet/status/1254870934420365317" TargetMode="External" /><Relationship Id="rId294" Type="http://schemas.openxmlformats.org/officeDocument/2006/relationships/hyperlink" Target="https://twitter.com/kutrinet/status/1254870935611609091" TargetMode="External" /><Relationship Id="rId295" Type="http://schemas.openxmlformats.org/officeDocument/2006/relationships/hyperlink" Target="https://twitter.com/kutrinet/status/1254873655735193600" TargetMode="External" /><Relationship Id="rId296" Type="http://schemas.openxmlformats.org/officeDocument/2006/relationships/hyperlink" Target="https://twitter.com/pirijanne/status/1254872858276368391" TargetMode="External" /><Relationship Id="rId297" Type="http://schemas.openxmlformats.org/officeDocument/2006/relationships/hyperlink" Target="https://twitter.com/pirijanne/status/1254874071088709632" TargetMode="External" /><Relationship Id="rId298" Type="http://schemas.openxmlformats.org/officeDocument/2006/relationships/hyperlink" Target="https://twitter.com/jennapinaa/status/1254878933570457600" TargetMode="External" /><Relationship Id="rId299" Type="http://schemas.openxmlformats.org/officeDocument/2006/relationships/hyperlink" Target="https://twitter.com/anunou/status/1255172303010304000" TargetMode="External" /><Relationship Id="rId300" Type="http://schemas.openxmlformats.org/officeDocument/2006/relationships/hyperlink" Target="https://twitter.com/anunou/status/1255176214882463744" TargetMode="External" /><Relationship Id="rId301" Type="http://schemas.openxmlformats.org/officeDocument/2006/relationships/hyperlink" Target="https://twitter.com/optiainen/status/1255188841675309056" TargetMode="External" /><Relationship Id="rId302" Type="http://schemas.openxmlformats.org/officeDocument/2006/relationships/hyperlink" Target="https://twitter.com/optiainen/status/1255195738050564096" TargetMode="External" /><Relationship Id="rId303" Type="http://schemas.openxmlformats.org/officeDocument/2006/relationships/hyperlink" Target="https://twitter.com/pirijanne/status/1255173799730913282" TargetMode="External" /><Relationship Id="rId304" Type="http://schemas.openxmlformats.org/officeDocument/2006/relationships/hyperlink" Target="https://twitter.com/pirijanne/status/1255177233775431683" TargetMode="External" /><Relationship Id="rId305" Type="http://schemas.openxmlformats.org/officeDocument/2006/relationships/hyperlink" Target="https://twitter.com/pirijanne/status/1255191806830141443" TargetMode="External" /><Relationship Id="rId306" Type="http://schemas.openxmlformats.org/officeDocument/2006/relationships/hyperlink" Target="https://twitter.com/pirijanne/status/1255202006324719618" TargetMode="External" /><Relationship Id="rId307" Type="http://schemas.openxmlformats.org/officeDocument/2006/relationships/hyperlink" Target="https://twitter.com/pirijanne/status/1255215151059537923" TargetMode="External" /><Relationship Id="rId308" Type="http://schemas.openxmlformats.org/officeDocument/2006/relationships/hyperlink" Target="https://twitter.com/pirijanne/status/1255216653002031104" TargetMode="External" /><Relationship Id="rId309" Type="http://schemas.openxmlformats.org/officeDocument/2006/relationships/hyperlink" Target="https://twitter.com/tomimpaan/status/1255214917063520256" TargetMode="External" /><Relationship Id="rId310" Type="http://schemas.openxmlformats.org/officeDocument/2006/relationships/hyperlink" Target="https://twitter.com/tomimpaan/status/1255215735300915201" TargetMode="External" /><Relationship Id="rId311" Type="http://schemas.openxmlformats.org/officeDocument/2006/relationships/hyperlink" Target="https://twitter.com/tomimpaan/status/1255216928035082241" TargetMode="External" /><Relationship Id="rId312" Type="http://schemas.openxmlformats.org/officeDocument/2006/relationships/hyperlink" Target="https://twitter.com/joukojokinen/status/1256858067800637440" TargetMode="External" /><Relationship Id="rId313" Type="http://schemas.openxmlformats.org/officeDocument/2006/relationships/hyperlink" Target="https://twitter.com/haollila/status/1256856298441891840" TargetMode="External" /><Relationship Id="rId314" Type="http://schemas.openxmlformats.org/officeDocument/2006/relationships/hyperlink" Target="https://twitter.com/haollila/status/1256859265320587269" TargetMode="External" /><Relationship Id="rId315" Type="http://schemas.openxmlformats.org/officeDocument/2006/relationships/hyperlink" Target="https://twitter.com/anterojarvi/status/1256860106186260480" TargetMode="External" /><Relationship Id="rId316" Type="http://schemas.openxmlformats.org/officeDocument/2006/relationships/hyperlink" Target="https://twitter.com/anttivesala/status/1256845446263320577" TargetMode="External" /><Relationship Id="rId317" Type="http://schemas.openxmlformats.org/officeDocument/2006/relationships/hyperlink" Target="https://twitter.com/maridisesti/status/1256852460783767555" TargetMode="External" /><Relationship Id="rId318" Type="http://schemas.openxmlformats.org/officeDocument/2006/relationships/hyperlink" Target="https://twitter.com/anterojarvi/status/1256847005760045056" TargetMode="External" /><Relationship Id="rId319" Type="http://schemas.openxmlformats.org/officeDocument/2006/relationships/hyperlink" Target="https://twitter.com/tjylha/status/1255733614316326912" TargetMode="External" /><Relationship Id="rId320" Type="http://schemas.openxmlformats.org/officeDocument/2006/relationships/hyperlink" Target="https://twitter.com/kimmomatikainen/status/1255734640649920518" TargetMode="External" /><Relationship Id="rId321" Type="http://schemas.openxmlformats.org/officeDocument/2006/relationships/hyperlink" Target="https://twitter.com/keronen/status/1255432654629015552" TargetMode="External" /><Relationship Id="rId322" Type="http://schemas.openxmlformats.org/officeDocument/2006/relationships/hyperlink" Target="https://twitter.com/keronen/status/1255433971699236865" TargetMode="External" /><Relationship Id="rId323" Type="http://schemas.openxmlformats.org/officeDocument/2006/relationships/hyperlink" Target="https://twitter.com/keronen/status/1255435357421744134" TargetMode="External" /><Relationship Id="rId324" Type="http://schemas.openxmlformats.org/officeDocument/2006/relationships/hyperlink" Target="https://twitter.com/keronen/status/1255437190374608897" TargetMode="External" /><Relationship Id="rId325" Type="http://schemas.openxmlformats.org/officeDocument/2006/relationships/hyperlink" Target="https://twitter.com/keronen/status/1255437993139109895" TargetMode="External" /><Relationship Id="rId326" Type="http://schemas.openxmlformats.org/officeDocument/2006/relationships/hyperlink" Target="https://twitter.com/keronen/status/1255442541924810753" TargetMode="External" /><Relationship Id="rId327" Type="http://schemas.openxmlformats.org/officeDocument/2006/relationships/hyperlink" Target="https://twitter.com/keronen/status/1255450069891002373" TargetMode="External" /><Relationship Id="rId328" Type="http://schemas.openxmlformats.org/officeDocument/2006/relationships/hyperlink" Target="https://twitter.com/1984_nyt/status/1255433413139607554" TargetMode="External" /><Relationship Id="rId329" Type="http://schemas.openxmlformats.org/officeDocument/2006/relationships/hyperlink" Target="https://twitter.com/1984_nyt/status/1255435010154401796" TargetMode="External" /><Relationship Id="rId330" Type="http://schemas.openxmlformats.org/officeDocument/2006/relationships/hyperlink" Target="https://twitter.com/1984_nyt/status/1255435883840503808" TargetMode="External" /><Relationship Id="rId331" Type="http://schemas.openxmlformats.org/officeDocument/2006/relationships/hyperlink" Target="https://twitter.com/1984_nyt/status/1255437387246850050" TargetMode="External" /><Relationship Id="rId332" Type="http://schemas.openxmlformats.org/officeDocument/2006/relationships/hyperlink" Target="https://twitter.com/1984_nyt/status/1255441841966723073" TargetMode="External" /><Relationship Id="rId333" Type="http://schemas.openxmlformats.org/officeDocument/2006/relationships/hyperlink" Target="https://twitter.com/1984_nyt/status/1255447436140691459" TargetMode="External" /><Relationship Id="rId334" Type="http://schemas.openxmlformats.org/officeDocument/2006/relationships/hyperlink" Target="https://twitter.com/1984_nyt/status/1255450871867027458" TargetMode="External" /><Relationship Id="rId335" Type="http://schemas.openxmlformats.org/officeDocument/2006/relationships/hyperlink" Target="https://twitter.com/1984_nyt/status/1255432018491555841" TargetMode="External" /><Relationship Id="rId336" Type="http://schemas.openxmlformats.org/officeDocument/2006/relationships/hyperlink" Target="https://twitter.com/mikaniikko/status/1255390552658513921" TargetMode="External" /><Relationship Id="rId337" Type="http://schemas.openxmlformats.org/officeDocument/2006/relationships/hyperlink" Target="https://twitter.com/mikaniikko/status/1256154411623161856" TargetMode="External" /><Relationship Id="rId338" Type="http://schemas.openxmlformats.org/officeDocument/2006/relationships/hyperlink" Target="https://twitter.com/helihannula1/status/1255552242779852800" TargetMode="External" /><Relationship Id="rId339" Type="http://schemas.openxmlformats.org/officeDocument/2006/relationships/hyperlink" Target="https://twitter.com/liandersson/status/1255543410116698112" TargetMode="External" /><Relationship Id="rId340" Type="http://schemas.openxmlformats.org/officeDocument/2006/relationships/hyperlink" Target="https://api.twitter.com/1.1/geo/id/5ef832bb704339b0.json" TargetMode="External" /><Relationship Id="rId341" Type="http://schemas.openxmlformats.org/officeDocument/2006/relationships/hyperlink" Target="https://api.twitter.com/1.1/geo/id/253497d02bb72629.json" TargetMode="External" /><Relationship Id="rId342" Type="http://schemas.openxmlformats.org/officeDocument/2006/relationships/comments" Target="../comments14.xml" /><Relationship Id="rId343" Type="http://schemas.openxmlformats.org/officeDocument/2006/relationships/vmlDrawing" Target="../drawings/vmlDrawing6.vml" /><Relationship Id="rId344" Type="http://schemas.openxmlformats.org/officeDocument/2006/relationships/table" Target="../tables/table24.xml" /><Relationship Id="rId345"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IG3Vu4fEO" TargetMode="External" /><Relationship Id="rId2" Type="http://schemas.openxmlformats.org/officeDocument/2006/relationships/hyperlink" Target="https://t.co/18V3hbUGpr" TargetMode="External" /><Relationship Id="rId3" Type="http://schemas.openxmlformats.org/officeDocument/2006/relationships/hyperlink" Target="https://t.co/LgazBYdRxH" TargetMode="External" /><Relationship Id="rId4" Type="http://schemas.openxmlformats.org/officeDocument/2006/relationships/hyperlink" Target="https://t.co/YWQcauolyo" TargetMode="External" /><Relationship Id="rId5" Type="http://schemas.openxmlformats.org/officeDocument/2006/relationships/hyperlink" Target="https://t.co/HC6Vp71ZLY" TargetMode="External" /><Relationship Id="rId6" Type="http://schemas.openxmlformats.org/officeDocument/2006/relationships/hyperlink" Target="https://t.co/abKeMwGzGI" TargetMode="External" /><Relationship Id="rId7" Type="http://schemas.openxmlformats.org/officeDocument/2006/relationships/hyperlink" Target="https://t.co/lnluImu2zm" TargetMode="External" /><Relationship Id="rId8" Type="http://schemas.openxmlformats.org/officeDocument/2006/relationships/hyperlink" Target="http://t.co/KZjyUKKJIM" TargetMode="External" /><Relationship Id="rId9" Type="http://schemas.openxmlformats.org/officeDocument/2006/relationships/hyperlink" Target="https://t.co/kUPL8YtcdL" TargetMode="External" /><Relationship Id="rId10" Type="http://schemas.openxmlformats.org/officeDocument/2006/relationships/hyperlink" Target="https://t.co/5LrIMEQVuj" TargetMode="External" /><Relationship Id="rId11" Type="http://schemas.openxmlformats.org/officeDocument/2006/relationships/hyperlink" Target="https://t.co/OLRcjrHq5E" TargetMode="External" /><Relationship Id="rId12" Type="http://schemas.openxmlformats.org/officeDocument/2006/relationships/hyperlink" Target="https://t.co/O3IIHkRpm7" TargetMode="External" /><Relationship Id="rId13" Type="http://schemas.openxmlformats.org/officeDocument/2006/relationships/hyperlink" Target="https://t.co/hIgNYG6ct9" TargetMode="External" /><Relationship Id="rId14" Type="http://schemas.openxmlformats.org/officeDocument/2006/relationships/hyperlink" Target="https://t.co/2DOkAG4m9J" TargetMode="External" /><Relationship Id="rId15" Type="http://schemas.openxmlformats.org/officeDocument/2006/relationships/hyperlink" Target="https://t.co/5mj7CIwSJV" TargetMode="External" /><Relationship Id="rId16" Type="http://schemas.openxmlformats.org/officeDocument/2006/relationships/hyperlink" Target="https://t.co/Ra66Gr4cMV" TargetMode="External" /><Relationship Id="rId17" Type="http://schemas.openxmlformats.org/officeDocument/2006/relationships/hyperlink" Target="https://t.co/z2gKK9Ue8i" TargetMode="External" /><Relationship Id="rId18" Type="http://schemas.openxmlformats.org/officeDocument/2006/relationships/hyperlink" Target="https://t.co/JMxKyH5X0q" TargetMode="External" /><Relationship Id="rId19" Type="http://schemas.openxmlformats.org/officeDocument/2006/relationships/hyperlink" Target="https://t.co/qkVaJFk2CG" TargetMode="External" /><Relationship Id="rId20" Type="http://schemas.openxmlformats.org/officeDocument/2006/relationships/hyperlink" Target="https://t.co/QSBvijfMPh" TargetMode="External" /><Relationship Id="rId21" Type="http://schemas.openxmlformats.org/officeDocument/2006/relationships/hyperlink" Target="https://t.co/71BcoGuu4Y" TargetMode="External" /><Relationship Id="rId22" Type="http://schemas.openxmlformats.org/officeDocument/2006/relationships/hyperlink" Target="https://t.co/KFSoPSmRy3" TargetMode="External" /><Relationship Id="rId23" Type="http://schemas.openxmlformats.org/officeDocument/2006/relationships/hyperlink" Target="http://t.co/qG0VuAs2vE" TargetMode="External" /><Relationship Id="rId24" Type="http://schemas.openxmlformats.org/officeDocument/2006/relationships/hyperlink" Target="https://t.co/iEq7S71aDu" TargetMode="External" /><Relationship Id="rId25" Type="http://schemas.openxmlformats.org/officeDocument/2006/relationships/hyperlink" Target="https://t.co/Pa7jnaeeSb" TargetMode="External" /><Relationship Id="rId26" Type="http://schemas.openxmlformats.org/officeDocument/2006/relationships/hyperlink" Target="http://t.co/Lbm452e6wG" TargetMode="External" /><Relationship Id="rId27" Type="http://schemas.openxmlformats.org/officeDocument/2006/relationships/hyperlink" Target="https://t.co/Qqgnn2jZcU" TargetMode="External" /><Relationship Id="rId28" Type="http://schemas.openxmlformats.org/officeDocument/2006/relationships/hyperlink" Target="https://t.co/3nNyEpQcbk" TargetMode="External" /><Relationship Id="rId29" Type="http://schemas.openxmlformats.org/officeDocument/2006/relationships/hyperlink" Target="https://t.co/zYmelHYFHm" TargetMode="External" /><Relationship Id="rId30" Type="http://schemas.openxmlformats.org/officeDocument/2006/relationships/hyperlink" Target="https://t.co/jwEVRQm68w" TargetMode="External" /><Relationship Id="rId31" Type="http://schemas.openxmlformats.org/officeDocument/2006/relationships/hyperlink" Target="https://t.co/6cqcKStSzL" TargetMode="External" /><Relationship Id="rId32" Type="http://schemas.openxmlformats.org/officeDocument/2006/relationships/hyperlink" Target="https://t.co/lMKH3Jcn6G" TargetMode="External" /><Relationship Id="rId33" Type="http://schemas.openxmlformats.org/officeDocument/2006/relationships/hyperlink" Target="https://t.co/PR04NUaIKb" TargetMode="External" /><Relationship Id="rId34" Type="http://schemas.openxmlformats.org/officeDocument/2006/relationships/hyperlink" Target="https://t.co/9TaJPZHf3l" TargetMode="External" /><Relationship Id="rId35" Type="http://schemas.openxmlformats.org/officeDocument/2006/relationships/hyperlink" Target="https://t.co/KRVYX8MHDA" TargetMode="External" /><Relationship Id="rId36" Type="http://schemas.openxmlformats.org/officeDocument/2006/relationships/hyperlink" Target="https://t.co/jNsW0f5L9q" TargetMode="External" /><Relationship Id="rId37" Type="http://schemas.openxmlformats.org/officeDocument/2006/relationships/hyperlink" Target="https://t.co/W0oljDdwWd" TargetMode="External" /><Relationship Id="rId38" Type="http://schemas.openxmlformats.org/officeDocument/2006/relationships/hyperlink" Target="http://t.co/NzXv0OJnYv" TargetMode="External" /><Relationship Id="rId39" Type="http://schemas.openxmlformats.org/officeDocument/2006/relationships/hyperlink" Target="https://t.co/7YEQCv67ss" TargetMode="External" /><Relationship Id="rId40" Type="http://schemas.openxmlformats.org/officeDocument/2006/relationships/hyperlink" Target="http://t.co/7sMGiw21mB" TargetMode="External" /><Relationship Id="rId41" Type="http://schemas.openxmlformats.org/officeDocument/2006/relationships/hyperlink" Target="https://t.co/UMFJtqpsYa" TargetMode="External" /><Relationship Id="rId42" Type="http://schemas.openxmlformats.org/officeDocument/2006/relationships/hyperlink" Target="https://t.co/967zLvfChX" TargetMode="External" /><Relationship Id="rId43" Type="http://schemas.openxmlformats.org/officeDocument/2006/relationships/hyperlink" Target="https://t.co/eRDsL21nxO" TargetMode="External" /><Relationship Id="rId44" Type="http://schemas.openxmlformats.org/officeDocument/2006/relationships/hyperlink" Target="https://t.co/QdvXji8sEW" TargetMode="External" /><Relationship Id="rId45" Type="http://schemas.openxmlformats.org/officeDocument/2006/relationships/hyperlink" Target="https://t.co/ATv8bu1VPn" TargetMode="External" /><Relationship Id="rId46" Type="http://schemas.openxmlformats.org/officeDocument/2006/relationships/hyperlink" Target="https://t.co/ZFNZMK1F3K" TargetMode="External" /><Relationship Id="rId47" Type="http://schemas.openxmlformats.org/officeDocument/2006/relationships/hyperlink" Target="https://t.co/ATv8bu1VPn" TargetMode="External" /><Relationship Id="rId48" Type="http://schemas.openxmlformats.org/officeDocument/2006/relationships/hyperlink" Target="https://t.co/0zrozYGw4R" TargetMode="External" /><Relationship Id="rId49" Type="http://schemas.openxmlformats.org/officeDocument/2006/relationships/hyperlink" Target="https://t.co/R6B4sLM0Cg" TargetMode="External" /><Relationship Id="rId50" Type="http://schemas.openxmlformats.org/officeDocument/2006/relationships/hyperlink" Target="http://t.co/b0KF7WqjZE" TargetMode="External" /><Relationship Id="rId51" Type="http://schemas.openxmlformats.org/officeDocument/2006/relationships/hyperlink" Target="https://pbs.twimg.com/profile_banners/68344310/1509944624" TargetMode="External" /><Relationship Id="rId52" Type="http://schemas.openxmlformats.org/officeDocument/2006/relationships/hyperlink" Target="https://pbs.twimg.com/profile_banners/1222900792018886665/1586670560" TargetMode="External" /><Relationship Id="rId53" Type="http://schemas.openxmlformats.org/officeDocument/2006/relationships/hyperlink" Target="https://pbs.twimg.com/profile_banners/2822602299/1572690361" TargetMode="External" /><Relationship Id="rId54" Type="http://schemas.openxmlformats.org/officeDocument/2006/relationships/hyperlink" Target="https://pbs.twimg.com/profile_banners/64472944/1583620750" TargetMode="External" /><Relationship Id="rId55" Type="http://schemas.openxmlformats.org/officeDocument/2006/relationships/hyperlink" Target="https://pbs.twimg.com/profile_banners/2810135021/1531983630" TargetMode="External" /><Relationship Id="rId56" Type="http://schemas.openxmlformats.org/officeDocument/2006/relationships/hyperlink" Target="https://pbs.twimg.com/profile_banners/130466322/1583851711" TargetMode="External" /><Relationship Id="rId57" Type="http://schemas.openxmlformats.org/officeDocument/2006/relationships/hyperlink" Target="https://pbs.twimg.com/profile_banners/264017290/1570383018" TargetMode="External" /><Relationship Id="rId58" Type="http://schemas.openxmlformats.org/officeDocument/2006/relationships/hyperlink" Target="https://pbs.twimg.com/profile_banners/993692564/1530971678" TargetMode="External" /><Relationship Id="rId59" Type="http://schemas.openxmlformats.org/officeDocument/2006/relationships/hyperlink" Target="https://pbs.twimg.com/profile_banners/933783945598128130/1569850230" TargetMode="External" /><Relationship Id="rId60" Type="http://schemas.openxmlformats.org/officeDocument/2006/relationships/hyperlink" Target="https://pbs.twimg.com/profile_banners/795703466207432704/1585583587" TargetMode="External" /><Relationship Id="rId61" Type="http://schemas.openxmlformats.org/officeDocument/2006/relationships/hyperlink" Target="https://pbs.twimg.com/profile_banners/1116331430/1554310319" TargetMode="External" /><Relationship Id="rId62" Type="http://schemas.openxmlformats.org/officeDocument/2006/relationships/hyperlink" Target="https://pbs.twimg.com/profile_banners/2171631096/1405057239" TargetMode="External" /><Relationship Id="rId63" Type="http://schemas.openxmlformats.org/officeDocument/2006/relationships/hyperlink" Target="https://pbs.twimg.com/profile_banners/29057955/1583140126" TargetMode="External" /><Relationship Id="rId64" Type="http://schemas.openxmlformats.org/officeDocument/2006/relationships/hyperlink" Target="https://pbs.twimg.com/profile_banners/2420210570/1502170585" TargetMode="External" /><Relationship Id="rId65" Type="http://schemas.openxmlformats.org/officeDocument/2006/relationships/hyperlink" Target="https://pbs.twimg.com/profile_banners/112670453/1546420336" TargetMode="External" /><Relationship Id="rId66" Type="http://schemas.openxmlformats.org/officeDocument/2006/relationships/hyperlink" Target="https://pbs.twimg.com/profile_banners/142985169/1353088300" TargetMode="External" /><Relationship Id="rId67" Type="http://schemas.openxmlformats.org/officeDocument/2006/relationships/hyperlink" Target="https://pbs.twimg.com/profile_banners/876737718298058753/1497867157" TargetMode="External" /><Relationship Id="rId68" Type="http://schemas.openxmlformats.org/officeDocument/2006/relationships/hyperlink" Target="https://pbs.twimg.com/profile_banners/3079107143/1538833560" TargetMode="External" /><Relationship Id="rId69" Type="http://schemas.openxmlformats.org/officeDocument/2006/relationships/hyperlink" Target="https://pbs.twimg.com/profile_banners/877515152987443201/1553843621" TargetMode="External" /><Relationship Id="rId70" Type="http://schemas.openxmlformats.org/officeDocument/2006/relationships/hyperlink" Target="https://pbs.twimg.com/profile_banners/1868856858/1430817847" TargetMode="External" /><Relationship Id="rId71" Type="http://schemas.openxmlformats.org/officeDocument/2006/relationships/hyperlink" Target="https://pbs.twimg.com/profile_banners/1245182235348807680/1587398036" TargetMode="External" /><Relationship Id="rId72" Type="http://schemas.openxmlformats.org/officeDocument/2006/relationships/hyperlink" Target="https://pbs.twimg.com/profile_banners/1671319340/1572989071" TargetMode="External" /><Relationship Id="rId73" Type="http://schemas.openxmlformats.org/officeDocument/2006/relationships/hyperlink" Target="https://pbs.twimg.com/profile_banners/899524315/1461157698" TargetMode="External" /><Relationship Id="rId74" Type="http://schemas.openxmlformats.org/officeDocument/2006/relationships/hyperlink" Target="https://pbs.twimg.com/profile_banners/27677091/1413382352" TargetMode="External" /><Relationship Id="rId75" Type="http://schemas.openxmlformats.org/officeDocument/2006/relationships/hyperlink" Target="https://pbs.twimg.com/profile_banners/223191433/1427105860" TargetMode="External" /><Relationship Id="rId76" Type="http://schemas.openxmlformats.org/officeDocument/2006/relationships/hyperlink" Target="https://pbs.twimg.com/profile_banners/250292519/1533716386" TargetMode="External" /><Relationship Id="rId77" Type="http://schemas.openxmlformats.org/officeDocument/2006/relationships/hyperlink" Target="https://pbs.twimg.com/profile_banners/87713943/1511434201" TargetMode="External" /><Relationship Id="rId78" Type="http://schemas.openxmlformats.org/officeDocument/2006/relationships/hyperlink" Target="https://pbs.twimg.com/profile_banners/10228272/1586218688" TargetMode="External" /><Relationship Id="rId79" Type="http://schemas.openxmlformats.org/officeDocument/2006/relationships/hyperlink" Target="https://pbs.twimg.com/profile_banners/1145722319215767555/1588450272" TargetMode="External" /><Relationship Id="rId80" Type="http://schemas.openxmlformats.org/officeDocument/2006/relationships/hyperlink" Target="https://pbs.twimg.com/profile_banners/781086576/1491815833" TargetMode="External" /><Relationship Id="rId81" Type="http://schemas.openxmlformats.org/officeDocument/2006/relationships/hyperlink" Target="https://pbs.twimg.com/profile_banners/137621147/1481395793" TargetMode="External" /><Relationship Id="rId82" Type="http://schemas.openxmlformats.org/officeDocument/2006/relationships/hyperlink" Target="https://pbs.twimg.com/profile_banners/3357496760/1565832551" TargetMode="External" /><Relationship Id="rId83" Type="http://schemas.openxmlformats.org/officeDocument/2006/relationships/hyperlink" Target="https://pbs.twimg.com/profile_banners/1568550606/1463481992" TargetMode="External" /><Relationship Id="rId84" Type="http://schemas.openxmlformats.org/officeDocument/2006/relationships/hyperlink" Target="https://pbs.twimg.com/profile_banners/493840009/1586848457" TargetMode="External" /><Relationship Id="rId85" Type="http://schemas.openxmlformats.org/officeDocument/2006/relationships/hyperlink" Target="https://pbs.twimg.com/profile_banners/65590794/1393071131" TargetMode="External" /><Relationship Id="rId86" Type="http://schemas.openxmlformats.org/officeDocument/2006/relationships/hyperlink" Target="https://pbs.twimg.com/profile_banners/1618486706/1431273748" TargetMode="External" /><Relationship Id="rId87" Type="http://schemas.openxmlformats.org/officeDocument/2006/relationships/hyperlink" Target="https://pbs.twimg.com/profile_banners/1608295104/1422651528" TargetMode="External" /><Relationship Id="rId88" Type="http://schemas.openxmlformats.org/officeDocument/2006/relationships/hyperlink" Target="https://pbs.twimg.com/profile_banners/1541769896/1536261099" TargetMode="External" /><Relationship Id="rId89" Type="http://schemas.openxmlformats.org/officeDocument/2006/relationships/hyperlink" Target="https://pbs.twimg.com/profile_banners/575562464/1487072138" TargetMode="External" /><Relationship Id="rId90" Type="http://schemas.openxmlformats.org/officeDocument/2006/relationships/hyperlink" Target="https://pbs.twimg.com/profile_banners/2769822339/1547534367" TargetMode="External" /><Relationship Id="rId91" Type="http://schemas.openxmlformats.org/officeDocument/2006/relationships/hyperlink" Target="https://pbs.twimg.com/profile_banners/2247704046/1405200491" TargetMode="External" /><Relationship Id="rId92" Type="http://schemas.openxmlformats.org/officeDocument/2006/relationships/hyperlink" Target="https://pbs.twimg.com/profile_banners/58886112/1588150306" TargetMode="External" /><Relationship Id="rId93" Type="http://schemas.openxmlformats.org/officeDocument/2006/relationships/hyperlink" Target="https://pbs.twimg.com/profile_banners/1212117265073590272/1577827424" TargetMode="External" /><Relationship Id="rId94" Type="http://schemas.openxmlformats.org/officeDocument/2006/relationships/hyperlink" Target="https://pbs.twimg.com/profile_banners/2904899967/1481567235" TargetMode="External" /><Relationship Id="rId95" Type="http://schemas.openxmlformats.org/officeDocument/2006/relationships/hyperlink" Target="https://pbs.twimg.com/profile_banners/2157436735/1545820464" TargetMode="External" /><Relationship Id="rId96" Type="http://schemas.openxmlformats.org/officeDocument/2006/relationships/hyperlink" Target="https://pbs.twimg.com/profile_banners/1141263643247599616/1568579420" TargetMode="External" /><Relationship Id="rId97" Type="http://schemas.openxmlformats.org/officeDocument/2006/relationships/hyperlink" Target="https://pbs.twimg.com/profile_banners/2982502997/1425160088" TargetMode="External" /><Relationship Id="rId98" Type="http://schemas.openxmlformats.org/officeDocument/2006/relationships/hyperlink" Target="https://pbs.twimg.com/profile_banners/104768601/1585755961" TargetMode="External" /><Relationship Id="rId99" Type="http://schemas.openxmlformats.org/officeDocument/2006/relationships/hyperlink" Target="https://pbs.twimg.com/profile_banners/1245867672/1362573343" TargetMode="External" /><Relationship Id="rId100" Type="http://schemas.openxmlformats.org/officeDocument/2006/relationships/hyperlink" Target="https://pbs.twimg.com/profile_banners/486498579/1382557841" TargetMode="External" /><Relationship Id="rId101" Type="http://schemas.openxmlformats.org/officeDocument/2006/relationships/hyperlink" Target="https://pbs.twimg.com/profile_banners/1020994218758729728/1532260351" TargetMode="External" /><Relationship Id="rId102" Type="http://schemas.openxmlformats.org/officeDocument/2006/relationships/hyperlink" Target="https://pbs.twimg.com/profile_banners/1112734771149488129/1563314835" TargetMode="External" /><Relationship Id="rId103" Type="http://schemas.openxmlformats.org/officeDocument/2006/relationships/hyperlink" Target="https://pbs.twimg.com/profile_banners/948200348581335040/1588524720" TargetMode="External" /><Relationship Id="rId104" Type="http://schemas.openxmlformats.org/officeDocument/2006/relationships/hyperlink" Target="https://pbs.twimg.com/profile_banners/30210107/1462885029" TargetMode="External" /><Relationship Id="rId105" Type="http://schemas.openxmlformats.org/officeDocument/2006/relationships/hyperlink" Target="https://pbs.twimg.com/profile_banners/2163458821/1556884720" TargetMode="External" /><Relationship Id="rId106" Type="http://schemas.openxmlformats.org/officeDocument/2006/relationships/hyperlink" Target="https://pbs.twimg.com/profile_banners/1034393503/1588451779" TargetMode="External" /><Relationship Id="rId107" Type="http://schemas.openxmlformats.org/officeDocument/2006/relationships/hyperlink" Target="https://pbs.twimg.com/profile_banners/3092677355/1574574746" TargetMode="External" /><Relationship Id="rId108" Type="http://schemas.openxmlformats.org/officeDocument/2006/relationships/hyperlink" Target="https://pbs.twimg.com/profile_banners/78860721/1585140241" TargetMode="External" /><Relationship Id="rId109" Type="http://schemas.openxmlformats.org/officeDocument/2006/relationships/hyperlink" Target="https://pbs.twimg.com/profile_banners/1374546126/1401869658" TargetMode="External" /><Relationship Id="rId110" Type="http://schemas.openxmlformats.org/officeDocument/2006/relationships/hyperlink" Target="https://pbs.twimg.com/profile_banners/92940135/1577778633" TargetMode="External" /><Relationship Id="rId111" Type="http://schemas.openxmlformats.org/officeDocument/2006/relationships/hyperlink" Target="https://pbs.twimg.com/profile_banners/600051872/1569789587" TargetMode="External" /><Relationship Id="rId112" Type="http://schemas.openxmlformats.org/officeDocument/2006/relationships/hyperlink" Target="https://pbs.twimg.com/profile_banners/182749690/1419294545" TargetMode="External" /><Relationship Id="rId113" Type="http://schemas.openxmlformats.org/officeDocument/2006/relationships/hyperlink" Target="https://pbs.twimg.com/profile_banners/1436131861/1373888216" TargetMode="External" /><Relationship Id="rId114" Type="http://schemas.openxmlformats.org/officeDocument/2006/relationships/hyperlink" Target="https://pbs.twimg.com/profile_banners/484070192/1511391736" TargetMode="External" /><Relationship Id="rId115" Type="http://schemas.openxmlformats.org/officeDocument/2006/relationships/hyperlink" Target="https://pbs.twimg.com/profile_banners/89717810/1487668373" TargetMode="External" /><Relationship Id="rId116" Type="http://schemas.openxmlformats.org/officeDocument/2006/relationships/hyperlink" Target="https://pbs.twimg.com/profile_banners/244239390/1569820928" TargetMode="External" /><Relationship Id="rId117" Type="http://schemas.openxmlformats.org/officeDocument/2006/relationships/hyperlink" Target="https://pbs.twimg.com/profile_banners/283979780/1588334503" TargetMode="External" /><Relationship Id="rId118" Type="http://schemas.openxmlformats.org/officeDocument/2006/relationships/hyperlink" Target="https://pbs.twimg.com/profile_banners/72370342/1556287627" TargetMode="External" /><Relationship Id="rId119" Type="http://schemas.openxmlformats.org/officeDocument/2006/relationships/hyperlink" Target="https://pbs.twimg.com/profile_banners/726016949575147521/1584120670" TargetMode="External" /><Relationship Id="rId120" Type="http://schemas.openxmlformats.org/officeDocument/2006/relationships/hyperlink" Target="https://pbs.twimg.com/profile_banners/961649233920176128/1555854313" TargetMode="External" /><Relationship Id="rId121" Type="http://schemas.openxmlformats.org/officeDocument/2006/relationships/hyperlink" Target="https://pbs.twimg.com/profile_banners/735041394092453888/1585257051" TargetMode="External" /><Relationship Id="rId122" Type="http://schemas.openxmlformats.org/officeDocument/2006/relationships/hyperlink" Target="https://pbs.twimg.com/profile_banners/1376953130/1584794446" TargetMode="External" /><Relationship Id="rId123" Type="http://schemas.openxmlformats.org/officeDocument/2006/relationships/hyperlink" Target="https://pbs.twimg.com/profile_banners/2383773546/1511902594" TargetMode="External" /><Relationship Id="rId124" Type="http://schemas.openxmlformats.org/officeDocument/2006/relationships/hyperlink" Target="https://pbs.twimg.com/profile_banners/904267609/1558340511" TargetMode="External" /><Relationship Id="rId125" Type="http://schemas.openxmlformats.org/officeDocument/2006/relationships/hyperlink" Target="https://pbs.twimg.com/profile_banners/305437846/1546589405" TargetMode="External" /><Relationship Id="rId126" Type="http://schemas.openxmlformats.org/officeDocument/2006/relationships/hyperlink" Target="https://pbs.twimg.com/profile_banners/23502747/1585048081" TargetMode="External" /><Relationship Id="rId127" Type="http://schemas.openxmlformats.org/officeDocument/2006/relationships/hyperlink" Target="https://pbs.twimg.com/profile_banners/25654886/1575376196" TargetMode="External" /><Relationship Id="rId128" Type="http://schemas.openxmlformats.org/officeDocument/2006/relationships/hyperlink" Target="https://pbs.twimg.com/profile_banners/1146308681388236800/1573229645" TargetMode="External" /><Relationship Id="rId129" Type="http://schemas.openxmlformats.org/officeDocument/2006/relationships/hyperlink" Target="https://pbs.twimg.com/profile_banners/1050575917/1461740071" TargetMode="External" /><Relationship Id="rId130" Type="http://schemas.openxmlformats.org/officeDocument/2006/relationships/hyperlink" Target="https://pbs.twimg.com/profile_banners/49710133/1566047108" TargetMode="External" /><Relationship Id="rId131" Type="http://schemas.openxmlformats.org/officeDocument/2006/relationships/hyperlink" Target="https://pbs.twimg.com/profile_banners/1055255910/1392198120" TargetMode="External" /><Relationship Id="rId132" Type="http://schemas.openxmlformats.org/officeDocument/2006/relationships/hyperlink" Target="https://pbs.twimg.com/profile_banners/1206560665164566528/1576501839" TargetMode="External" /><Relationship Id="rId133" Type="http://schemas.openxmlformats.org/officeDocument/2006/relationships/hyperlink" Target="https://pbs.twimg.com/profile_banners/2737343664/1562587076" TargetMode="External" /><Relationship Id="rId134" Type="http://schemas.openxmlformats.org/officeDocument/2006/relationships/hyperlink" Target="https://pbs.twimg.com/profile_banners/871954115605213184/1562363948"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6/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2/bg.gif"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3/bg.gif" TargetMode="External" /><Relationship Id="rId157" Type="http://schemas.openxmlformats.org/officeDocument/2006/relationships/hyperlink" Target="http://abs.twimg.com/images/themes/theme1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5/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3/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7/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images/770476933993857026/OEF6CO3T_normal.jpg" TargetMode="External" /><Relationship Id="rId221" Type="http://schemas.openxmlformats.org/officeDocument/2006/relationships/hyperlink" Target="http://pbs.twimg.com/profile_images/1247841520524410881/ZeVouDge_normal.jpg" TargetMode="External" /><Relationship Id="rId222" Type="http://schemas.openxmlformats.org/officeDocument/2006/relationships/hyperlink" Target="http://pbs.twimg.com/profile_images/1257198718257897476/bRN-X_ma_normal.jpg" TargetMode="External" /><Relationship Id="rId223" Type="http://schemas.openxmlformats.org/officeDocument/2006/relationships/hyperlink" Target="http://pbs.twimg.com/profile_images/1190540013295013888/nag_bcyG_normal.jpg" TargetMode="External" /><Relationship Id="rId224" Type="http://schemas.openxmlformats.org/officeDocument/2006/relationships/hyperlink" Target="http://pbs.twimg.com/profile_images/1196520955415322624/ZuoRtkUz_normal.jpg" TargetMode="External" /><Relationship Id="rId225" Type="http://schemas.openxmlformats.org/officeDocument/2006/relationships/hyperlink" Target="http://pbs.twimg.com/profile_images/992307967763529728/M9SYvMOU_normal.jpg" TargetMode="External" /><Relationship Id="rId226" Type="http://schemas.openxmlformats.org/officeDocument/2006/relationships/hyperlink" Target="http://pbs.twimg.com/profile_images/1038368830538633216/2iFQBJCf_normal.jpg" TargetMode="External" /><Relationship Id="rId227" Type="http://schemas.openxmlformats.org/officeDocument/2006/relationships/hyperlink" Target="http://pbs.twimg.com/profile_images/1082709660149403648/YDSNtv36_normal.jpg" TargetMode="External" /><Relationship Id="rId228" Type="http://schemas.openxmlformats.org/officeDocument/2006/relationships/hyperlink" Target="http://pbs.twimg.com/profile_images/3378868779/b4650de71c1863442496b6a920d596e2_normal.jpeg" TargetMode="External" /><Relationship Id="rId229" Type="http://schemas.openxmlformats.org/officeDocument/2006/relationships/hyperlink" Target="http://pbs.twimg.com/profile_images/1151188409400143872/K86ungmo_normal.jpg" TargetMode="External" /><Relationship Id="rId230" Type="http://schemas.openxmlformats.org/officeDocument/2006/relationships/hyperlink" Target="http://pbs.twimg.com/profile_images/1064567013484433410/CARB0vNo_normal.jpg" TargetMode="External" /><Relationship Id="rId231" Type="http://schemas.openxmlformats.org/officeDocument/2006/relationships/hyperlink" Target="http://pbs.twimg.com/profile_images/1253028249808130055/kwhoOahw_normal.jpg" TargetMode="External" /><Relationship Id="rId232" Type="http://schemas.openxmlformats.org/officeDocument/2006/relationships/hyperlink" Target="http://pbs.twimg.com/profile_images/1033004823803822081/nQFiir-W_normal.jpg" TargetMode="External" /><Relationship Id="rId233" Type="http://schemas.openxmlformats.org/officeDocument/2006/relationships/hyperlink" Target="http://pbs.twimg.com/profile_images/378800000687221468/670b49a98f67cae75493f52ecb0170f1_normal.jpeg" TargetMode="External" /><Relationship Id="rId234" Type="http://schemas.openxmlformats.org/officeDocument/2006/relationships/hyperlink" Target="http://pbs.twimg.com/profile_images/928538330077237248/PUv-u3qY_normal.jpg" TargetMode="External" /><Relationship Id="rId235" Type="http://schemas.openxmlformats.org/officeDocument/2006/relationships/hyperlink" Target="http://pbs.twimg.com/profile_images/532919242383847424/7frDKDXw_normal.jpeg" TargetMode="External" /><Relationship Id="rId236" Type="http://schemas.openxmlformats.org/officeDocument/2006/relationships/hyperlink" Target="http://pbs.twimg.com/profile_images/1177508203182977032/2OZcpLWx_normal.jpg" TargetMode="External" /><Relationship Id="rId237" Type="http://schemas.openxmlformats.org/officeDocument/2006/relationships/hyperlink" Target="http://pbs.twimg.com/profile_images/893702968/perry_normal.png" TargetMode="External" /><Relationship Id="rId238" Type="http://schemas.openxmlformats.org/officeDocument/2006/relationships/hyperlink" Target="http://pbs.twimg.com/profile_images/876751294857457664/SeydIJgA_normal.jpg" TargetMode="External" /><Relationship Id="rId239" Type="http://schemas.openxmlformats.org/officeDocument/2006/relationships/hyperlink" Target="http://pbs.twimg.com/profile_images/1194294580063158273/hZkMjTHL_normal.jpg" TargetMode="External" /><Relationship Id="rId240" Type="http://schemas.openxmlformats.org/officeDocument/2006/relationships/hyperlink" Target="http://pbs.twimg.com/profile_images/817052202455932929/OWTAGWhy_normal.jpg" TargetMode="External" /><Relationship Id="rId241" Type="http://schemas.openxmlformats.org/officeDocument/2006/relationships/hyperlink" Target="http://pbs.twimg.com/profile_images/1095947830278213632/DAPdtswJ_normal.png" TargetMode="External" /><Relationship Id="rId242" Type="http://schemas.openxmlformats.org/officeDocument/2006/relationships/hyperlink" Target="http://pbs.twimg.com/profile_images/824268117975109634/T83779qZ_normal.jpg" TargetMode="External" /><Relationship Id="rId243" Type="http://schemas.openxmlformats.org/officeDocument/2006/relationships/hyperlink" Target="http://pbs.twimg.com/profile_images/1761674340/17012012026_2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1005445737637871616/VKkCXi6Q_normal.jpg" TargetMode="External" /><Relationship Id="rId246" Type="http://schemas.openxmlformats.org/officeDocument/2006/relationships/hyperlink" Target="http://pbs.twimg.com/profile_images/1175400471122599936/MPDPWpj__normal.jpg" TargetMode="External" /><Relationship Id="rId247" Type="http://schemas.openxmlformats.org/officeDocument/2006/relationships/hyperlink" Target="http://pbs.twimg.com/profile_images/758767757613760512/T29sNN_C_normal.jpg" TargetMode="External" /><Relationship Id="rId248" Type="http://schemas.openxmlformats.org/officeDocument/2006/relationships/hyperlink" Target="http://pbs.twimg.com/profile_images/694927132015857664/on3TbEVV_normal.jpg" TargetMode="External" /><Relationship Id="rId249" Type="http://schemas.openxmlformats.org/officeDocument/2006/relationships/hyperlink" Target="http://pbs.twimg.com/profile_images/1201599027730620416/8Adf599G_normal.jpg" TargetMode="External" /><Relationship Id="rId250" Type="http://schemas.openxmlformats.org/officeDocument/2006/relationships/hyperlink" Target="http://pbs.twimg.com/profile_images/1186250882016518144/6wGLl65U_normal.jpg" TargetMode="External" /><Relationship Id="rId251" Type="http://schemas.openxmlformats.org/officeDocument/2006/relationships/hyperlink" Target="http://pbs.twimg.com/profile_images/1161572553699266560/nE1H_gBz_normal.jpg" TargetMode="External" /><Relationship Id="rId252" Type="http://schemas.openxmlformats.org/officeDocument/2006/relationships/hyperlink" Target="http://pbs.twimg.com/profile_images/1240095851999113218/Y0WfOzVr_normal.jpg" TargetMode="External" /><Relationship Id="rId253" Type="http://schemas.openxmlformats.org/officeDocument/2006/relationships/hyperlink" Target="http://pbs.twimg.com/profile_images/1063511087499362304/V8pEwJgy_normal.jpg" TargetMode="External" /><Relationship Id="rId254" Type="http://schemas.openxmlformats.org/officeDocument/2006/relationships/hyperlink" Target="http://pbs.twimg.com/profile_images/1253261155537059841/xjn_F8FW_normal.jpg" TargetMode="External" /><Relationship Id="rId255" Type="http://schemas.openxmlformats.org/officeDocument/2006/relationships/hyperlink" Target="http://pbs.twimg.com/profile_images/1228804524313210880/31s3Gluv_normal.jpg" TargetMode="External" /><Relationship Id="rId256" Type="http://schemas.openxmlformats.org/officeDocument/2006/relationships/hyperlink" Target="http://pbs.twimg.com/profile_images/842695325663997953/Vi49UvgC_normal.jpg" TargetMode="External" /><Relationship Id="rId257" Type="http://schemas.openxmlformats.org/officeDocument/2006/relationships/hyperlink" Target="http://pbs.twimg.com/profile_images/860224372648189953/cGtRwqcW_normal.jpg" TargetMode="External" /><Relationship Id="rId258" Type="http://schemas.openxmlformats.org/officeDocument/2006/relationships/hyperlink" Target="http://pbs.twimg.com/profile_images/1031469694019137536/NVEo1NiD_normal.jpg" TargetMode="External" /><Relationship Id="rId259" Type="http://schemas.openxmlformats.org/officeDocument/2006/relationships/hyperlink" Target="http://pbs.twimg.com/profile_images/1247252036657262597/KH8pzLM3_normal.jpg" TargetMode="External" /><Relationship Id="rId260" Type="http://schemas.openxmlformats.org/officeDocument/2006/relationships/hyperlink" Target="http://pbs.twimg.com/profile_images/1166219035006177280/Uc63t8ps_normal.jpg" TargetMode="External" /><Relationship Id="rId261" Type="http://schemas.openxmlformats.org/officeDocument/2006/relationships/hyperlink" Target="http://pbs.twimg.com/profile_images/923796605530189824/4K5nHIqu_normal.jpg" TargetMode="External" /><Relationship Id="rId262" Type="http://schemas.openxmlformats.org/officeDocument/2006/relationships/hyperlink" Target="http://pbs.twimg.com/profile_images/437193448936833024/l-nCtY3g_normal.jpeg" TargetMode="External" /><Relationship Id="rId263" Type="http://schemas.openxmlformats.org/officeDocument/2006/relationships/hyperlink" Target="http://pbs.twimg.com/profile_images/1232924182469599233/LAoNSqzP_normal.jpg" TargetMode="External" /><Relationship Id="rId264" Type="http://schemas.openxmlformats.org/officeDocument/2006/relationships/hyperlink" Target="http://pbs.twimg.com/profile_images/1033766486983237634/MhamqcQh_normal.jpg" TargetMode="External" /><Relationship Id="rId265" Type="http://schemas.openxmlformats.org/officeDocument/2006/relationships/hyperlink" Target="http://pbs.twimg.com/profile_images/1226878506589618176/yBM1zwJ7_normal.jpg" TargetMode="External" /><Relationship Id="rId266" Type="http://schemas.openxmlformats.org/officeDocument/2006/relationships/hyperlink" Target="http://pbs.twimg.com/profile_images/1214629544021446658/GxmdpbjO_normal.jpg" TargetMode="External" /><Relationship Id="rId267" Type="http://schemas.openxmlformats.org/officeDocument/2006/relationships/hyperlink" Target="http://pbs.twimg.com/profile_images/3357757241/b4b11b66cf67979d5026f306388366d1_normal.jpeg" TargetMode="External" /><Relationship Id="rId268" Type="http://schemas.openxmlformats.org/officeDocument/2006/relationships/hyperlink" Target="http://pbs.twimg.com/profile_images/939058964322508800/pu3eA2mI_normal.jpg" TargetMode="External" /><Relationship Id="rId269" Type="http://schemas.openxmlformats.org/officeDocument/2006/relationships/hyperlink" Target="http://pbs.twimg.com/profile_images/412322124485779456/BnWY6yDX_normal.jpeg" TargetMode="External" /><Relationship Id="rId270" Type="http://schemas.openxmlformats.org/officeDocument/2006/relationships/hyperlink" Target="http://pbs.twimg.com/profile_images/1147138624917581824/jOIVFerZ_normal.jpg" TargetMode="External" /><Relationship Id="rId271" Type="http://schemas.openxmlformats.org/officeDocument/2006/relationships/hyperlink" Target="http://pbs.twimg.com/profile_images/1074643782191247361/JrUffkRd_normal.jpg" TargetMode="External" /><Relationship Id="rId272" Type="http://schemas.openxmlformats.org/officeDocument/2006/relationships/hyperlink" Target="http://pbs.twimg.com/profile_images/1212121471222501377/VP7FQ5Vm_normal.jpg" TargetMode="External" /><Relationship Id="rId273" Type="http://schemas.openxmlformats.org/officeDocument/2006/relationships/hyperlink" Target="http://pbs.twimg.com/profile_images/1120001858678996993/hWs9VeOt_normal.jpg" TargetMode="External" /><Relationship Id="rId274" Type="http://schemas.openxmlformats.org/officeDocument/2006/relationships/hyperlink" Target="http://pbs.twimg.com/profile_images/1120237504454627328/hASPexu2_normal.jpg" TargetMode="External" /><Relationship Id="rId275" Type="http://schemas.openxmlformats.org/officeDocument/2006/relationships/hyperlink" Target="http://pbs.twimg.com/profile_images/1173336129636114433/6SY-wsiF_normal.jpg" TargetMode="External" /><Relationship Id="rId276" Type="http://schemas.openxmlformats.org/officeDocument/2006/relationships/hyperlink" Target="http://pbs.twimg.com/profile_images/1246782745411534850/LncQtypn_normal.jpg" TargetMode="External" /><Relationship Id="rId277" Type="http://schemas.openxmlformats.org/officeDocument/2006/relationships/hyperlink" Target="http://pbs.twimg.com/profile_images/1055687347621322752/3Y8m5XDn_normal.jpg" TargetMode="External" /><Relationship Id="rId278" Type="http://schemas.openxmlformats.org/officeDocument/2006/relationships/hyperlink" Target="http://pbs.twimg.com/profile_images/1115201354648174592/Tg5KW_Ms_normal.png" TargetMode="External" /><Relationship Id="rId279" Type="http://schemas.openxmlformats.org/officeDocument/2006/relationships/hyperlink" Target="http://pbs.twimg.com/profile_images/378800000633601526/23fc8b7edb395ce86d0cd8483fbfad66_normal.jpeg" TargetMode="External" /><Relationship Id="rId280" Type="http://schemas.openxmlformats.org/officeDocument/2006/relationships/hyperlink" Target="http://pbs.twimg.com/profile_images/1020996685659623429/kYDCqMfd_normal.jpg" TargetMode="External" /><Relationship Id="rId281" Type="http://schemas.openxmlformats.org/officeDocument/2006/relationships/hyperlink" Target="http://pbs.twimg.com/profile_images/1115336874372026370/1m7LeC4O_normal.png" TargetMode="External" /><Relationship Id="rId282" Type="http://schemas.openxmlformats.org/officeDocument/2006/relationships/hyperlink" Target="http://pbs.twimg.com/profile_images/1113092822780051457/3pHvLZ6y_normal.png" TargetMode="External" /><Relationship Id="rId283" Type="http://schemas.openxmlformats.org/officeDocument/2006/relationships/hyperlink" Target="http://pbs.twimg.com/profile_images/1238120411063373824/lSY4Sq_H_normal.png" TargetMode="External" /><Relationship Id="rId284" Type="http://schemas.openxmlformats.org/officeDocument/2006/relationships/hyperlink" Target="http://pbs.twimg.com/profile_images/1138333799144706048/T0Adm4m9_normal.jpg" TargetMode="External" /><Relationship Id="rId285" Type="http://schemas.openxmlformats.org/officeDocument/2006/relationships/hyperlink" Target="http://pbs.twimg.com/profile_images/613811697762107393/sjkYoi1n_normal.jpg" TargetMode="External" /><Relationship Id="rId286" Type="http://schemas.openxmlformats.org/officeDocument/2006/relationships/hyperlink" Target="http://pbs.twimg.com/profile_images/781537546425819136/QUkcU_0A_normal.jpg" TargetMode="External" /><Relationship Id="rId287" Type="http://schemas.openxmlformats.org/officeDocument/2006/relationships/hyperlink" Target="http://pbs.twimg.com/profile_images/496213161570086912/TxAKR9X1_normal.jpeg" TargetMode="External" /><Relationship Id="rId288" Type="http://schemas.openxmlformats.org/officeDocument/2006/relationships/hyperlink" Target="http://pbs.twimg.com/profile_images/543500170810253312/iz-vC5D2_normal.jpe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1235857282887380992/G_PH8KYD_normal.jpg" TargetMode="External" /><Relationship Id="rId291" Type="http://schemas.openxmlformats.org/officeDocument/2006/relationships/hyperlink" Target="http://pbs.twimg.com/profile_images/1070923123674046464/7EG6EI90_normal.jpg" TargetMode="External" /><Relationship Id="rId292" Type="http://schemas.openxmlformats.org/officeDocument/2006/relationships/hyperlink" Target="http://pbs.twimg.com/profile_images/997064274773147648/Lycby7Jg_normal.jpg" TargetMode="External" /><Relationship Id="rId293" Type="http://schemas.openxmlformats.org/officeDocument/2006/relationships/hyperlink" Target="http://pbs.twimg.com/profile_images/1118410100279074816/Zaxv6U-A_normal.png" TargetMode="External" /><Relationship Id="rId294" Type="http://schemas.openxmlformats.org/officeDocument/2006/relationships/hyperlink" Target="http://pbs.twimg.com/profile_images/1004247882403385344/OJBUNp78_normal.jpg" TargetMode="External" /><Relationship Id="rId295" Type="http://schemas.openxmlformats.org/officeDocument/2006/relationships/hyperlink" Target="http://pbs.twimg.com/profile_images/1095007902585274368/6HCNtZDh_normal.jpg" TargetMode="External" /><Relationship Id="rId296" Type="http://schemas.openxmlformats.org/officeDocument/2006/relationships/hyperlink" Target="http://pbs.twimg.com/profile_images/1188966676/v_normal.jpg" TargetMode="External" /><Relationship Id="rId297" Type="http://schemas.openxmlformats.org/officeDocument/2006/relationships/hyperlink" Target="http://pbs.twimg.com/profile_images/3675791749/d1b0d13ebf7589f0924d329cfaecbab4_normal.jpeg" TargetMode="External" /><Relationship Id="rId298" Type="http://schemas.openxmlformats.org/officeDocument/2006/relationships/hyperlink" Target="http://pbs.twimg.com/profile_images/1242890577810784256/9aYfflud_normal.jpg" TargetMode="External" /><Relationship Id="rId299" Type="http://schemas.openxmlformats.org/officeDocument/2006/relationships/hyperlink" Target="http://pbs.twimg.com/profile_images/378800000583158026/9860ad6ea68bcebecca0fc1dbf81a1e1_normal.jpeg" TargetMode="External" /><Relationship Id="rId300" Type="http://schemas.openxmlformats.org/officeDocument/2006/relationships/hyperlink" Target="http://pbs.twimg.com/profile_images/2679250125/c14f324fb349cffe9c9a5b37787d8d3b_normal.jpeg" TargetMode="External" /><Relationship Id="rId301" Type="http://schemas.openxmlformats.org/officeDocument/2006/relationships/hyperlink" Target="http://pbs.twimg.com/profile_images/933480630238707712/wzkr_qIw_normal.jpg" TargetMode="External" /><Relationship Id="rId302" Type="http://schemas.openxmlformats.org/officeDocument/2006/relationships/hyperlink" Target="http://pbs.twimg.com/profile_images/528094293538263041/nMQvr_P1_normal.jpeg" TargetMode="External" /><Relationship Id="rId303" Type="http://schemas.openxmlformats.org/officeDocument/2006/relationships/hyperlink" Target="http://pbs.twimg.com/profile_images/833963752647168001/MXenNPT4_normal.jpg" TargetMode="External" /><Relationship Id="rId304" Type="http://schemas.openxmlformats.org/officeDocument/2006/relationships/hyperlink" Target="http://pbs.twimg.com/profile_images/1448855316/63479262552579750_normal.jpg" TargetMode="External" /><Relationship Id="rId305" Type="http://schemas.openxmlformats.org/officeDocument/2006/relationships/hyperlink" Target="http://pbs.twimg.com/profile_images/1251242354230640645/rpb9sw7c_normal.jpg" TargetMode="External" /><Relationship Id="rId306" Type="http://schemas.openxmlformats.org/officeDocument/2006/relationships/hyperlink" Target="http://pbs.twimg.com/profile_images/1230074086447046657/RFZl2BrQ_normal.jpg" TargetMode="External" /><Relationship Id="rId307" Type="http://schemas.openxmlformats.org/officeDocument/2006/relationships/hyperlink" Target="http://pbs.twimg.com/profile_images/915125795689046016/jMWS9BMY_normal.jpg" TargetMode="External" /><Relationship Id="rId308" Type="http://schemas.openxmlformats.org/officeDocument/2006/relationships/hyperlink" Target="http://pbs.twimg.com/profile_images/1095342401881747458/Wy9U_LSM_normal.jpg" TargetMode="External" /><Relationship Id="rId309" Type="http://schemas.openxmlformats.org/officeDocument/2006/relationships/hyperlink" Target="http://pbs.twimg.com/profile_images/1253434349791277056/rAzCGVSz_normal.jpg" TargetMode="External" /><Relationship Id="rId310" Type="http://schemas.openxmlformats.org/officeDocument/2006/relationships/hyperlink" Target="http://pbs.twimg.com/profile_images/1158738434820722688/yV3KJc4v_normal.jpg" TargetMode="External" /><Relationship Id="rId311" Type="http://schemas.openxmlformats.org/officeDocument/2006/relationships/hyperlink" Target="http://pbs.twimg.com/profile_images/860241227316428805/dUDtf3ym_normal.jpg" TargetMode="External" /><Relationship Id="rId312" Type="http://schemas.openxmlformats.org/officeDocument/2006/relationships/hyperlink" Target="http://pbs.twimg.com/profile_images/1143611329124753408/mePktjjl_normal.jpg" TargetMode="External" /><Relationship Id="rId313" Type="http://schemas.openxmlformats.org/officeDocument/2006/relationships/hyperlink" Target="http://pbs.twimg.com/profile_images/1092703821032247296/uFO4wKkT_normal.jpg" TargetMode="External" /><Relationship Id="rId314" Type="http://schemas.openxmlformats.org/officeDocument/2006/relationships/hyperlink" Target="http://pbs.twimg.com/profile_images/1156274381271773184/zQj9pkM7_normal.jpg" TargetMode="External" /><Relationship Id="rId315" Type="http://schemas.openxmlformats.org/officeDocument/2006/relationships/hyperlink" Target="http://pbs.twimg.com/profile_images/525957619731529728/CxtkA9df_normal.png" TargetMode="External" /><Relationship Id="rId316" Type="http://schemas.openxmlformats.org/officeDocument/2006/relationships/hyperlink" Target="http://pbs.twimg.com/profile_images/1081100108639494144/P824nLny_normal.jpg" TargetMode="External" /><Relationship Id="rId317" Type="http://schemas.openxmlformats.org/officeDocument/2006/relationships/hyperlink" Target="http://pbs.twimg.com/profile_images/1238401876900618240/iARMw3Kf_normal.jpg" TargetMode="External" /><Relationship Id="rId318" Type="http://schemas.openxmlformats.org/officeDocument/2006/relationships/hyperlink" Target="http://pbs.twimg.com/profile_images/1254119322571673600/ciVXXnBd_normal.jpg" TargetMode="External" /><Relationship Id="rId319" Type="http://schemas.openxmlformats.org/officeDocument/2006/relationships/hyperlink" Target="http://pbs.twimg.com/profile_images/1192744574495662081/8ypcw5b1_normal.jpg" TargetMode="External" /><Relationship Id="rId320" Type="http://schemas.openxmlformats.org/officeDocument/2006/relationships/hyperlink" Target="http://pbs.twimg.com/profile_images/378800000057376509/6c334c95a4be61df1eae797f73fe4c80_normal.jpeg" TargetMode="External" /><Relationship Id="rId321" Type="http://schemas.openxmlformats.org/officeDocument/2006/relationships/hyperlink" Target="http://pbs.twimg.com/profile_images/1162711120672624640/H0JQBKie_normal.jpg" TargetMode="External" /><Relationship Id="rId322" Type="http://schemas.openxmlformats.org/officeDocument/2006/relationships/hyperlink" Target="http://pbs.twimg.com/profile_images/736955971298295810/DzA0tDMk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433533702304325632/ZvEZszQk_normal.jpeg" TargetMode="External" /><Relationship Id="rId325" Type="http://schemas.openxmlformats.org/officeDocument/2006/relationships/hyperlink" Target="http://pbs.twimg.com/profile_images/1206561528947912706/BBNZrcy4_normal.jpg" TargetMode="External" /><Relationship Id="rId326" Type="http://schemas.openxmlformats.org/officeDocument/2006/relationships/hyperlink" Target="http://pbs.twimg.com/profile_images/500661929845600256/XOwiyQSs_normal.jpeg" TargetMode="External" /><Relationship Id="rId327" Type="http://schemas.openxmlformats.org/officeDocument/2006/relationships/hyperlink" Target="http://pbs.twimg.com/profile_images/874510291652022272/GigVOMi1_normal.jpg" TargetMode="External" /><Relationship Id="rId328" Type="http://schemas.openxmlformats.org/officeDocument/2006/relationships/hyperlink" Target="https://twitter.com/janneoravisto" TargetMode="External" /><Relationship Id="rId329" Type="http://schemas.openxmlformats.org/officeDocument/2006/relationships/hyperlink" Target="https://twitter.com/variriitta" TargetMode="External" /><Relationship Id="rId330" Type="http://schemas.openxmlformats.org/officeDocument/2006/relationships/hyperlink" Target="https://twitter.com/nina58045395" TargetMode="External" /><Relationship Id="rId331" Type="http://schemas.openxmlformats.org/officeDocument/2006/relationships/hyperlink" Target="https://twitter.com/jussi_t_eronen" TargetMode="External" /><Relationship Id="rId332" Type="http://schemas.openxmlformats.org/officeDocument/2006/relationships/hyperlink" Target="https://twitter.com/ahonpete" TargetMode="External" /><Relationship Id="rId333" Type="http://schemas.openxmlformats.org/officeDocument/2006/relationships/hyperlink" Target="https://twitter.com/katjamlaine" TargetMode="External" /><Relationship Id="rId334" Type="http://schemas.openxmlformats.org/officeDocument/2006/relationships/hyperlink" Target="https://twitter.com/vehkoo" TargetMode="External" /><Relationship Id="rId335" Type="http://schemas.openxmlformats.org/officeDocument/2006/relationships/hyperlink" Target="https://twitter.com/jennapinaa" TargetMode="External" /><Relationship Id="rId336" Type="http://schemas.openxmlformats.org/officeDocument/2006/relationships/hyperlink" Target="https://twitter.com/kutrinet" TargetMode="External" /><Relationship Id="rId337" Type="http://schemas.openxmlformats.org/officeDocument/2006/relationships/hyperlink" Target="https://twitter.com/pirijanne" TargetMode="External" /><Relationship Id="rId338" Type="http://schemas.openxmlformats.org/officeDocument/2006/relationships/hyperlink" Target="https://twitter.com/helinperttu" TargetMode="External" /><Relationship Id="rId339" Type="http://schemas.openxmlformats.org/officeDocument/2006/relationships/hyperlink" Target="https://twitter.com/akikivirinta" TargetMode="External" /><Relationship Id="rId340" Type="http://schemas.openxmlformats.org/officeDocument/2006/relationships/hyperlink" Target="https://twitter.com/kimvaisanen" TargetMode="External" /><Relationship Id="rId341" Type="http://schemas.openxmlformats.org/officeDocument/2006/relationships/hyperlink" Target="https://twitter.com/energiatutka" TargetMode="External" /><Relationship Id="rId342" Type="http://schemas.openxmlformats.org/officeDocument/2006/relationships/hyperlink" Target="https://twitter.com/iltasanomat" TargetMode="External" /><Relationship Id="rId343" Type="http://schemas.openxmlformats.org/officeDocument/2006/relationships/hyperlink" Target="https://twitter.com/tkomitea" TargetMode="External" /><Relationship Id="rId344" Type="http://schemas.openxmlformats.org/officeDocument/2006/relationships/hyperlink" Target="https://twitter.com/certfi" TargetMode="External" /><Relationship Id="rId345" Type="http://schemas.openxmlformats.org/officeDocument/2006/relationships/hyperlink" Target="https://twitter.com/extechop" TargetMode="External" /><Relationship Id="rId346" Type="http://schemas.openxmlformats.org/officeDocument/2006/relationships/hyperlink" Target="https://twitter.com/rajo_hanna" TargetMode="External" /><Relationship Id="rId347" Type="http://schemas.openxmlformats.org/officeDocument/2006/relationships/hyperlink" Target="https://twitter.com/jpjuutinen" TargetMode="External" /><Relationship Id="rId348" Type="http://schemas.openxmlformats.org/officeDocument/2006/relationships/hyperlink" Target="https://twitter.com/pasikall" TargetMode="External" /><Relationship Id="rId349" Type="http://schemas.openxmlformats.org/officeDocument/2006/relationships/hyperlink" Target="https://twitter.com/traficomfinland" TargetMode="External" /><Relationship Id="rId350" Type="http://schemas.openxmlformats.org/officeDocument/2006/relationships/hyperlink" Target="https://twitter.com/marjoup" TargetMode="External" /><Relationship Id="rId351" Type="http://schemas.openxmlformats.org/officeDocument/2006/relationships/hyperlink" Target="https://twitter.com/esa_kaonpaa" TargetMode="External" /><Relationship Id="rId352" Type="http://schemas.openxmlformats.org/officeDocument/2006/relationships/hyperlink" Target="https://twitter.com/tlyhty" TargetMode="External" /><Relationship Id="rId353" Type="http://schemas.openxmlformats.org/officeDocument/2006/relationships/hyperlink" Target="https://twitter.com/pekoulj7" TargetMode="External" /><Relationship Id="rId354" Type="http://schemas.openxmlformats.org/officeDocument/2006/relationships/hyperlink" Target="https://twitter.com/hannelevestola" TargetMode="External" /><Relationship Id="rId355" Type="http://schemas.openxmlformats.org/officeDocument/2006/relationships/hyperlink" Target="https://twitter.com/veitera" TargetMode="External" /><Relationship Id="rId356" Type="http://schemas.openxmlformats.org/officeDocument/2006/relationships/hyperlink" Target="https://twitter.com/suonpaa" TargetMode="External" /><Relationship Id="rId357" Type="http://schemas.openxmlformats.org/officeDocument/2006/relationships/hyperlink" Target="https://twitter.com/mikaniikko" TargetMode="External" /><Relationship Id="rId358" Type="http://schemas.openxmlformats.org/officeDocument/2006/relationships/hyperlink" Target="https://twitter.com/petri2020" TargetMode="External" /><Relationship Id="rId359" Type="http://schemas.openxmlformats.org/officeDocument/2006/relationships/hyperlink" Target="https://twitter.com/arzka_ice" TargetMode="External" /><Relationship Id="rId360" Type="http://schemas.openxmlformats.org/officeDocument/2006/relationships/hyperlink" Target="https://twitter.com/youtube" TargetMode="External" /><Relationship Id="rId361" Type="http://schemas.openxmlformats.org/officeDocument/2006/relationships/hyperlink" Target="https://twitter.com/hehu48" TargetMode="External" /><Relationship Id="rId362" Type="http://schemas.openxmlformats.org/officeDocument/2006/relationships/hyperlink" Target="https://twitter.com/d1mur4tdj" TargetMode="External" /><Relationship Id="rId363" Type="http://schemas.openxmlformats.org/officeDocument/2006/relationships/hyperlink" Target="https://twitter.com/joelrouvinen" TargetMode="External" /><Relationship Id="rId364" Type="http://schemas.openxmlformats.org/officeDocument/2006/relationships/hyperlink" Target="https://twitter.com/petricederlof" TargetMode="External" /><Relationship Id="rId365" Type="http://schemas.openxmlformats.org/officeDocument/2006/relationships/hyperlink" Target="https://twitter.com/atamansikka" TargetMode="External" /><Relationship Id="rId366" Type="http://schemas.openxmlformats.org/officeDocument/2006/relationships/hyperlink" Target="https://twitter.com/kmybeat" TargetMode="External" /><Relationship Id="rId367" Type="http://schemas.openxmlformats.org/officeDocument/2006/relationships/hyperlink" Target="https://twitter.com/jnoksoko" TargetMode="External" /><Relationship Id="rId368" Type="http://schemas.openxmlformats.org/officeDocument/2006/relationships/hyperlink" Target="https://twitter.com/thlorg" TargetMode="External" /><Relationship Id="rId369" Type="http://schemas.openxmlformats.org/officeDocument/2006/relationships/hyperlink" Target="https://twitter.com/ropponetuomas" TargetMode="External" /><Relationship Id="rId370" Type="http://schemas.openxmlformats.org/officeDocument/2006/relationships/hyperlink" Target="https://twitter.com/anunou" TargetMode="External" /><Relationship Id="rId371" Type="http://schemas.openxmlformats.org/officeDocument/2006/relationships/hyperlink" Target="https://twitter.com/optiainen" TargetMode="External" /><Relationship Id="rId372" Type="http://schemas.openxmlformats.org/officeDocument/2006/relationships/hyperlink" Target="https://twitter.com/mika_salminen" TargetMode="External" /><Relationship Id="rId373" Type="http://schemas.openxmlformats.org/officeDocument/2006/relationships/hyperlink" Target="https://twitter.com/tomimpaan" TargetMode="External" /><Relationship Id="rId374" Type="http://schemas.openxmlformats.org/officeDocument/2006/relationships/hyperlink" Target="https://twitter.com/erkkimer" TargetMode="External" /><Relationship Id="rId375" Type="http://schemas.openxmlformats.org/officeDocument/2006/relationships/hyperlink" Target="https://twitter.com/anttiparnanen" TargetMode="External" /><Relationship Id="rId376" Type="http://schemas.openxmlformats.org/officeDocument/2006/relationships/hyperlink" Target="https://twitter.com/sekoomus" TargetMode="External" /><Relationship Id="rId377" Type="http://schemas.openxmlformats.org/officeDocument/2006/relationships/hyperlink" Target="https://twitter.com/lissunissinen" TargetMode="External" /><Relationship Id="rId378" Type="http://schemas.openxmlformats.org/officeDocument/2006/relationships/hyperlink" Target="https://twitter.com/poutasound" TargetMode="External" /><Relationship Id="rId379" Type="http://schemas.openxmlformats.org/officeDocument/2006/relationships/hyperlink" Target="https://twitter.com/jape_jarmo" TargetMode="External" /><Relationship Id="rId380" Type="http://schemas.openxmlformats.org/officeDocument/2006/relationships/hyperlink" Target="https://twitter.com/eineklaus" TargetMode="External" /><Relationship Id="rId381" Type="http://schemas.openxmlformats.org/officeDocument/2006/relationships/hyperlink" Target="https://twitter.com/jajatala" TargetMode="External" /><Relationship Id="rId382" Type="http://schemas.openxmlformats.org/officeDocument/2006/relationships/hyperlink" Target="https://twitter.com/solantausta" TargetMode="External" /><Relationship Id="rId383" Type="http://schemas.openxmlformats.org/officeDocument/2006/relationships/hyperlink" Target="https://twitter.com/siideriwalas" TargetMode="External" /><Relationship Id="rId384" Type="http://schemas.openxmlformats.org/officeDocument/2006/relationships/hyperlink" Target="https://twitter.com/eskolavesa" TargetMode="External" /><Relationship Id="rId385" Type="http://schemas.openxmlformats.org/officeDocument/2006/relationships/hyperlink" Target="https://twitter.com/tampereuni" TargetMode="External" /><Relationship Id="rId386" Type="http://schemas.openxmlformats.org/officeDocument/2006/relationships/hyperlink" Target="https://twitter.com/tuomasmuraja" TargetMode="External" /><Relationship Id="rId387" Type="http://schemas.openxmlformats.org/officeDocument/2006/relationships/hyperlink" Target="https://twitter.com/mhmlinen" TargetMode="External" /><Relationship Id="rId388" Type="http://schemas.openxmlformats.org/officeDocument/2006/relationships/hyperlink" Target="https://twitter.com/anttivan" TargetMode="External" /><Relationship Id="rId389" Type="http://schemas.openxmlformats.org/officeDocument/2006/relationships/hyperlink" Target="https://twitter.com/blessething" TargetMode="External" /><Relationship Id="rId390" Type="http://schemas.openxmlformats.org/officeDocument/2006/relationships/hyperlink" Target="https://twitter.com/keronen" TargetMode="External" /><Relationship Id="rId391" Type="http://schemas.openxmlformats.org/officeDocument/2006/relationships/hyperlink" Target="https://twitter.com/1984_nyt" TargetMode="External" /><Relationship Id="rId392" Type="http://schemas.openxmlformats.org/officeDocument/2006/relationships/hyperlink" Target="https://twitter.com/knifebackhouse" TargetMode="External" /><Relationship Id="rId393" Type="http://schemas.openxmlformats.org/officeDocument/2006/relationships/hyperlink" Target="https://twitter.com/jarmokoponen" TargetMode="External" /><Relationship Id="rId394" Type="http://schemas.openxmlformats.org/officeDocument/2006/relationships/hyperlink" Target="https://twitter.com/finnchuhi" TargetMode="External" /><Relationship Id="rId395" Type="http://schemas.openxmlformats.org/officeDocument/2006/relationships/hyperlink" Target="https://twitter.com/mikaelervasti" TargetMode="External" /><Relationship Id="rId396" Type="http://schemas.openxmlformats.org/officeDocument/2006/relationships/hyperlink" Target="https://twitter.com/villetavio" TargetMode="External" /><Relationship Id="rId397" Type="http://schemas.openxmlformats.org/officeDocument/2006/relationships/hyperlink" Target="https://twitter.com/sepi33556535" TargetMode="External" /><Relationship Id="rId398" Type="http://schemas.openxmlformats.org/officeDocument/2006/relationships/hyperlink" Target="https://twitter.com/muksunen" TargetMode="External" /><Relationship Id="rId399" Type="http://schemas.openxmlformats.org/officeDocument/2006/relationships/hyperlink" Target="https://twitter.com/vapaamielinen" TargetMode="External" /><Relationship Id="rId400" Type="http://schemas.openxmlformats.org/officeDocument/2006/relationships/hyperlink" Target="https://twitter.com/yleareena" TargetMode="External" /><Relationship Id="rId401" Type="http://schemas.openxmlformats.org/officeDocument/2006/relationships/hyperlink" Target="https://twitter.com/timoharakka" TargetMode="External" /><Relationship Id="rId402" Type="http://schemas.openxmlformats.org/officeDocument/2006/relationships/hyperlink" Target="https://twitter.com/lvmfi" TargetMode="External" /><Relationship Id="rId403" Type="http://schemas.openxmlformats.org/officeDocument/2006/relationships/hyperlink" Target="https://twitter.com/lindapelkonen" TargetMode="External" /><Relationship Id="rId404" Type="http://schemas.openxmlformats.org/officeDocument/2006/relationships/hyperlink" Target="https://twitter.com/valtasaari" TargetMode="External" /><Relationship Id="rId405" Type="http://schemas.openxmlformats.org/officeDocument/2006/relationships/hyperlink" Target="https://twitter.com/katrinkristiina" TargetMode="External" /><Relationship Id="rId406" Type="http://schemas.openxmlformats.org/officeDocument/2006/relationships/hyperlink" Target="https://twitter.com/koippari61" TargetMode="External" /><Relationship Id="rId407" Type="http://schemas.openxmlformats.org/officeDocument/2006/relationships/hyperlink" Target="https://twitter.com/petripelli" TargetMode="External" /><Relationship Id="rId408" Type="http://schemas.openxmlformats.org/officeDocument/2006/relationships/hyperlink" Target="https://twitter.com/osmosoininvaara" TargetMode="External" /><Relationship Id="rId409" Type="http://schemas.openxmlformats.org/officeDocument/2006/relationships/hyperlink" Target="https://twitter.com/prissek" TargetMode="External" /><Relationship Id="rId410" Type="http://schemas.openxmlformats.org/officeDocument/2006/relationships/hyperlink" Target="https://twitter.com/tapiopajunen" TargetMode="External" /><Relationship Id="rId411" Type="http://schemas.openxmlformats.org/officeDocument/2006/relationships/hyperlink" Target="https://twitter.com/molkko" TargetMode="External" /><Relationship Id="rId412" Type="http://schemas.openxmlformats.org/officeDocument/2006/relationships/hyperlink" Target="https://twitter.com/tjylha" TargetMode="External" /><Relationship Id="rId413" Type="http://schemas.openxmlformats.org/officeDocument/2006/relationships/hyperlink" Target="https://twitter.com/kimmomatikainen" TargetMode="External" /><Relationship Id="rId414" Type="http://schemas.openxmlformats.org/officeDocument/2006/relationships/hyperlink" Target="https://twitter.com/tk93975093" TargetMode="External" /><Relationship Id="rId415" Type="http://schemas.openxmlformats.org/officeDocument/2006/relationships/hyperlink" Target="https://twitter.com/valtioneuvosto" TargetMode="External" /><Relationship Id="rId416" Type="http://schemas.openxmlformats.org/officeDocument/2006/relationships/hyperlink" Target="https://twitter.com/liandersson" TargetMode="External" /><Relationship Id="rId417" Type="http://schemas.openxmlformats.org/officeDocument/2006/relationships/hyperlink" Target="https://twitter.com/helihannula1" TargetMode="External" /><Relationship Id="rId418" Type="http://schemas.openxmlformats.org/officeDocument/2006/relationships/hyperlink" Target="https://twitter.com/nhumalisto" TargetMode="External" /><Relationship Id="rId419" Type="http://schemas.openxmlformats.org/officeDocument/2006/relationships/hyperlink" Target="https://twitter.com/ripatti_ht" TargetMode="External" /><Relationship Id="rId420" Type="http://schemas.openxmlformats.org/officeDocument/2006/relationships/hyperlink" Target="https://twitter.com/kp_keto" TargetMode="External" /><Relationship Id="rId421" Type="http://schemas.openxmlformats.org/officeDocument/2006/relationships/hyperlink" Target="https://twitter.com/dimmu141" TargetMode="External" /><Relationship Id="rId422" Type="http://schemas.openxmlformats.org/officeDocument/2006/relationships/hyperlink" Target="https://twitter.com/takajalka" TargetMode="External" /><Relationship Id="rId423" Type="http://schemas.openxmlformats.org/officeDocument/2006/relationships/hyperlink" Target="https://twitter.com/joukojokinen" TargetMode="External" /><Relationship Id="rId424" Type="http://schemas.openxmlformats.org/officeDocument/2006/relationships/hyperlink" Target="https://twitter.com/riikka_raisanen" TargetMode="External" /><Relationship Id="rId425" Type="http://schemas.openxmlformats.org/officeDocument/2006/relationships/hyperlink" Target="https://twitter.com/yleuutiset" TargetMode="External" /><Relationship Id="rId426" Type="http://schemas.openxmlformats.org/officeDocument/2006/relationships/hyperlink" Target="https://twitter.com/anttivesala" TargetMode="External" /><Relationship Id="rId427" Type="http://schemas.openxmlformats.org/officeDocument/2006/relationships/hyperlink" Target="https://twitter.com/maridisesti" TargetMode="External" /><Relationship Id="rId428" Type="http://schemas.openxmlformats.org/officeDocument/2006/relationships/hyperlink" Target="https://twitter.com/haollila" TargetMode="External" /><Relationship Id="rId429" Type="http://schemas.openxmlformats.org/officeDocument/2006/relationships/hyperlink" Target="https://twitter.com/anterojarvi" TargetMode="External" /><Relationship Id="rId430" Type="http://schemas.openxmlformats.org/officeDocument/2006/relationships/hyperlink" Target="https://twitter.com/rikujuu" TargetMode="External" /><Relationship Id="rId431" Type="http://schemas.openxmlformats.org/officeDocument/2006/relationships/hyperlink" Target="https://twitter.com/jyzg" TargetMode="External" /><Relationship Id="rId432" Type="http://schemas.openxmlformats.org/officeDocument/2006/relationships/hyperlink" Target="https://twitter.com/sarasvuojari" TargetMode="External" /><Relationship Id="rId433" Type="http://schemas.openxmlformats.org/officeDocument/2006/relationships/hyperlink" Target="https://twitter.com/heikkikonttinen" TargetMode="External" /><Relationship Id="rId434" Type="http://schemas.openxmlformats.org/officeDocument/2006/relationships/hyperlink" Target="https://twitter.com/gravioladotfi" TargetMode="External" /><Relationship Id="rId435" Type="http://schemas.openxmlformats.org/officeDocument/2006/relationships/hyperlink" Target="https://twitter.com/aluukkainen" TargetMode="External" /><Relationship Id="rId436" Type="http://schemas.openxmlformats.org/officeDocument/2006/relationships/hyperlink" Target="https://t.co/aMqQkJNxa3" TargetMode="External" /><Relationship Id="rId437" Type="http://schemas.openxmlformats.org/officeDocument/2006/relationships/hyperlink" Target="https://pbs.twimg.com/profile_banners/29940208/1582750627"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images/1232771090516189186/_IXV2WQD_normal.jpg" TargetMode="External" /><Relationship Id="rId440" Type="http://schemas.openxmlformats.org/officeDocument/2006/relationships/hyperlink" Target="https://twitter.com/ylepuhe" TargetMode="External" /><Relationship Id="rId441" Type="http://schemas.openxmlformats.org/officeDocument/2006/relationships/comments" Target="../comments2.xml" /><Relationship Id="rId442" Type="http://schemas.openxmlformats.org/officeDocument/2006/relationships/vmlDrawing" Target="../drawings/vmlDrawing2.vml" /><Relationship Id="rId443" Type="http://schemas.openxmlformats.org/officeDocument/2006/relationships/table" Target="../tables/table2.xml" /><Relationship Id="rId444" Type="http://schemas.openxmlformats.org/officeDocument/2006/relationships/drawing" Target="../drawings/drawing1.xml" /><Relationship Id="rId4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yle.fi/aihe/artikkeli/2020/04/26/valheenpaljastaja-miksi-salaliittoteoreetikot-liittavat-yhteen-5g-verkon-ja" TargetMode="External" /><Relationship Id="rId2" Type="http://schemas.openxmlformats.org/officeDocument/2006/relationships/hyperlink" Target="https://www.is.fi/digitoday/mobiili/art-2000006489404.html" TargetMode="External" /><Relationship Id="rId3" Type="http://schemas.openxmlformats.org/officeDocument/2006/relationships/hyperlink" Target="https://swprs.org/a-swiss-doctor-on-covid-19/" TargetMode="External" /><Relationship Id="rId4" Type="http://schemas.openxmlformats.org/officeDocument/2006/relationships/hyperlink" Target="https://www.youtube.com/watch?v=BALyHLVYGuY&amp;feature=youtu.be" TargetMode="External" /><Relationship Id="rId5" Type="http://schemas.openxmlformats.org/officeDocument/2006/relationships/hyperlink" Target="https://thehill.com/policy/healthcare/495772-alarm-bells-ring-over-controversial-covid-testing" TargetMode="External" /><Relationship Id="rId6" Type="http://schemas.openxmlformats.org/officeDocument/2006/relationships/hyperlink" Target="https://twitter.com/MikiHoijer/status/1256818466339860485" TargetMode="External" /><Relationship Id="rId7" Type="http://schemas.openxmlformats.org/officeDocument/2006/relationships/hyperlink" Target="https://twitter.com/yleuutiset/status/1256799656408948737" TargetMode="External" /><Relationship Id="rId8" Type="http://schemas.openxmlformats.org/officeDocument/2006/relationships/hyperlink" Target="https://www.sciencenews.org/article/coronavirus-covid-19-not-human-made-lab-genetic-analysis-nature" TargetMode="External" /><Relationship Id="rId9" Type="http://schemas.openxmlformats.org/officeDocument/2006/relationships/hyperlink" Target="https://www.politico.eu/article/8-billionaires-own-the-same-as-half-the-world-bill-gates-jeff-bezos-mark-zuckerberg/?fbclid=IwAR2PpcIk1WVGqFkmy0NRgkUhRUqdHxilmEsJMAW-JIKEQGq99PUWWWlBrQk" TargetMode="External" /><Relationship Id="rId10" Type="http://schemas.openxmlformats.org/officeDocument/2006/relationships/hyperlink" Target="https://twitter.com/komisaario/status/1255726411064672256" TargetMode="External" /><Relationship Id="rId11" Type="http://schemas.openxmlformats.org/officeDocument/2006/relationships/hyperlink" Target="https://seura.fi/tolkun-henkilo/poltatko-kirkon-vainoatko-juutalaisia-vai-kaadatko-kannykkamaston-nama-kaikki-keinot-on-pian-kokeiltu-epidemioissa/" TargetMode="External" /><Relationship Id="rId12" Type="http://schemas.openxmlformats.org/officeDocument/2006/relationships/hyperlink" Target="https://twitter.com/mikaniikko/status/1255390552658513921" TargetMode="External" /><Relationship Id="rId13" Type="http://schemas.openxmlformats.org/officeDocument/2006/relationships/hyperlink" Target="https://twitter.com/PaivikkiKoo/status/1256882204401074177" TargetMode="External" /><Relationship Id="rId14" Type="http://schemas.openxmlformats.org/officeDocument/2006/relationships/hyperlink" Target="https://www.youtube.com/watch?v=9MmqJmleaw8&amp;feature=youtu.be" TargetMode="External" /><Relationship Id="rId15" Type="http://schemas.openxmlformats.org/officeDocument/2006/relationships/hyperlink" Target="https://www.sciencenews.org/article/coronavirus-covid-19-not-human-made-lab-genetic-analysis-nature" TargetMode="External" /><Relationship Id="rId16" Type="http://schemas.openxmlformats.org/officeDocument/2006/relationships/hyperlink" Target="https://swprs.org/a-swiss-doctor-on-covid-19/" TargetMode="External" /><Relationship Id="rId17" Type="http://schemas.openxmlformats.org/officeDocument/2006/relationships/hyperlink" Target="https://twitter.com/pirijanne/status/1255545664269881344" TargetMode="External" /><Relationship Id="rId18" Type="http://schemas.openxmlformats.org/officeDocument/2006/relationships/hyperlink" Target="https://www.youtube.com/watch?v=zb6j7o1pLBw" TargetMode="External" /><Relationship Id="rId19" Type="http://schemas.openxmlformats.org/officeDocument/2006/relationships/hyperlink" Target="https://twitter.com/1000histoires/status/1255200768560414720?s=19" TargetMode="External" /><Relationship Id="rId20" Type="http://schemas.openxmlformats.org/officeDocument/2006/relationships/hyperlink" Target="https://www.hs.fi/kotimaa/art-2000006490157.html" TargetMode="External" /><Relationship Id="rId21" Type="http://schemas.openxmlformats.org/officeDocument/2006/relationships/hyperlink" Target="https://www.fiercepharma.com/vaccines/bill-gates-plans-to-help-fund-factories-for-7-covid-19-vaccines-but-expects-only-2-will" TargetMode="External" /><Relationship Id="rId22" Type="http://schemas.openxmlformats.org/officeDocument/2006/relationships/hyperlink" Target="https://www.outsourcing-pharma.com/Article/2020/03/27/Bill-Gates-big-pharma-collaborate-on-COVID-19-treatments" TargetMode="External" /><Relationship Id="rId23" Type="http://schemas.openxmlformats.org/officeDocument/2006/relationships/hyperlink" Target="https://twitter.com/HeikkiRay/status/1254851014248878082" TargetMode="External" /><Relationship Id="rId24" Type="http://schemas.openxmlformats.org/officeDocument/2006/relationships/hyperlink" Target="https://yle.fi/aihe/artikkeli/2020/04/26/valheenpaljastaja-miksi-salaliittoteoreetikot-liittavat-yhteen-5g-verkon-ja" TargetMode="External" /><Relationship Id="rId25" Type="http://schemas.openxmlformats.org/officeDocument/2006/relationships/hyperlink" Target="https://areena.yle.fi/1-50499079" TargetMode="External" /><Relationship Id="rId26" Type="http://schemas.openxmlformats.org/officeDocument/2006/relationships/hyperlink" Target="https://yle.fi/aihe/artikkeli/2020/04/26/valheenpaljastaja-miksi-salaliittoteoreetikot-liittavat-yhteen-5g-verkon-ja" TargetMode="External" /><Relationship Id="rId27" Type="http://schemas.openxmlformats.org/officeDocument/2006/relationships/hyperlink" Target="https://twitter.com/yleuutiset/status/1256799656408948737" TargetMode="External" /><Relationship Id="rId28" Type="http://schemas.openxmlformats.org/officeDocument/2006/relationships/hyperlink" Target="https://www.bloomberg.com/tosv2.html?vid=&amp;uuid=e668ae10-8dd2-11ea-a0e2-67b27ebff06d&amp;url=L25ld3MvYXJ0aWNsZXMvMjAyMC0wNC0yNi9iaWxsaW9uYWlyZS1nYXRlcy1zLWZvdW5kYXRpb24tdG8tZm9jdXMtc29sZWx5LW9uLXZpcnVzLWZ0LXNheXM=" TargetMode="External" /><Relationship Id="rId29" Type="http://schemas.openxmlformats.org/officeDocument/2006/relationships/hyperlink" Target="https://www.forbes.com/sites/brucelee/2020/04/19/bill-gates-is-now-a-target-of-covid-19-coronavirus-conspiracy-theories/#53ef5eca6227" TargetMode="External" /><Relationship Id="rId30" Type="http://schemas.openxmlformats.org/officeDocument/2006/relationships/hyperlink" Target="https://www.talouselama.fi/uutiset/te/ca011796-aaa1-40dd-a2d2-5ee16fdd5eae?ref=twitter:1cfb" TargetMode="External" /><Relationship Id="rId31" Type="http://schemas.openxmlformats.org/officeDocument/2006/relationships/hyperlink" Target="https://www.politico.eu/article/8-billionaires-own-the-same-as-half-the-world-bill-gates-jeff-bezos-mark-zuckerberg/?fbclid=IwAR2PpcIk1WVGqFkmy0NRgkUhRUqdHxilmEsJMAW-JIKEQGq99PUWWWlBrQk" TargetMode="External" /><Relationship Id="rId32" Type="http://schemas.openxmlformats.org/officeDocument/2006/relationships/hyperlink" Target="https://twitter.com/MikiHoijer/status/1256818466339860485" TargetMode="External" /><Relationship Id="rId33" Type="http://schemas.openxmlformats.org/officeDocument/2006/relationships/hyperlink" Target="https://twitter.com/komisaario/status/1255726411064672256" TargetMode="External" /><Relationship Id="rId34" Type="http://schemas.openxmlformats.org/officeDocument/2006/relationships/hyperlink" Target="https://www.iltalehti.fi/koronavirus/a/cf9eacdb-01b9-43d3-8384-87dff42a05e4"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6"/>
  <sheetViews>
    <sheetView workbookViewId="0" topLeftCell="A1">
      <pane xSplit="2" ySplit="2" topLeftCell="C85"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1466</v>
      </c>
      <c r="BD2" s="13" t="s">
        <v>1500</v>
      </c>
      <c r="BE2" s="13" t="s">
        <v>1501</v>
      </c>
      <c r="BF2" s="52" t="s">
        <v>2024</v>
      </c>
      <c r="BG2" s="52" t="s">
        <v>2025</v>
      </c>
      <c r="BH2" s="52" t="s">
        <v>2026</v>
      </c>
      <c r="BI2" s="52" t="s">
        <v>2027</v>
      </c>
      <c r="BJ2" s="52" t="s">
        <v>2028</v>
      </c>
      <c r="BK2" s="52" t="s">
        <v>2029</v>
      </c>
      <c r="BL2" s="52" t="s">
        <v>2030</v>
      </c>
      <c r="BM2" s="52" t="s">
        <v>2031</v>
      </c>
      <c r="BN2" s="52" t="s">
        <v>2032</v>
      </c>
    </row>
    <row r="3" spans="1:66" ht="15" customHeight="1">
      <c r="A3" s="65" t="s">
        <v>1128</v>
      </c>
      <c r="B3" s="65" t="s">
        <v>1128</v>
      </c>
      <c r="C3" s="66" t="s">
        <v>2098</v>
      </c>
      <c r="D3" s="67">
        <v>3</v>
      </c>
      <c r="E3" s="68" t="s">
        <v>132</v>
      </c>
      <c r="F3" s="69">
        <v>32</v>
      </c>
      <c r="G3" s="66"/>
      <c r="H3" s="70"/>
      <c r="I3" s="71"/>
      <c r="J3" s="71"/>
      <c r="K3" s="34" t="s">
        <v>65</v>
      </c>
      <c r="L3" s="72">
        <v>3</v>
      </c>
      <c r="M3" s="72"/>
      <c r="N3" s="73"/>
      <c r="O3" s="79" t="s">
        <v>178</v>
      </c>
      <c r="P3" s="81">
        <v>43946.760034722225</v>
      </c>
      <c r="Q3" s="79" t="s">
        <v>1160</v>
      </c>
      <c r="R3" s="83"/>
      <c r="S3" s="79"/>
      <c r="T3" s="79" t="s">
        <v>1198</v>
      </c>
      <c r="U3" s="79"/>
      <c r="V3" s="83" t="s">
        <v>1204</v>
      </c>
      <c r="W3" s="81">
        <v>43946.760034722225</v>
      </c>
      <c r="X3" s="85">
        <v>43946</v>
      </c>
      <c r="Y3" s="87" t="s">
        <v>1220</v>
      </c>
      <c r="Z3" s="83" t="s">
        <v>1238</v>
      </c>
      <c r="AA3" s="79"/>
      <c r="AB3" s="79"/>
      <c r="AC3" s="87" t="s">
        <v>1256</v>
      </c>
      <c r="AD3" s="79"/>
      <c r="AE3" s="79" t="b">
        <v>0</v>
      </c>
      <c r="AF3" s="79">
        <v>0</v>
      </c>
      <c r="AG3" s="87" t="s">
        <v>622</v>
      </c>
      <c r="AH3" s="79" t="b">
        <v>0</v>
      </c>
      <c r="AI3" s="79" t="s">
        <v>632</v>
      </c>
      <c r="AJ3" s="79"/>
      <c r="AK3" s="87" t="s">
        <v>622</v>
      </c>
      <c r="AL3" s="79" t="b">
        <v>0</v>
      </c>
      <c r="AM3" s="79">
        <v>0</v>
      </c>
      <c r="AN3" s="87" t="s">
        <v>622</v>
      </c>
      <c r="AO3" s="79" t="s">
        <v>642</v>
      </c>
      <c r="AP3" s="79" t="b">
        <v>0</v>
      </c>
      <c r="AQ3" s="87" t="s">
        <v>1256</v>
      </c>
      <c r="AR3" s="79" t="s">
        <v>178</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8">
        <v>0</v>
      </c>
      <c r="BG3" s="49">
        <v>0</v>
      </c>
      <c r="BH3" s="48">
        <v>0</v>
      </c>
      <c r="BI3" s="49">
        <v>0</v>
      </c>
      <c r="BJ3" s="48">
        <v>0</v>
      </c>
      <c r="BK3" s="49">
        <v>0</v>
      </c>
      <c r="BL3" s="48">
        <v>9</v>
      </c>
      <c r="BM3" s="49">
        <v>100</v>
      </c>
      <c r="BN3" s="48">
        <v>9</v>
      </c>
    </row>
    <row r="4" spans="1:66" ht="15" customHeight="1">
      <c r="A4" s="65" t="s">
        <v>1129</v>
      </c>
      <c r="B4" s="65" t="s">
        <v>1144</v>
      </c>
      <c r="C4" s="66" t="s">
        <v>2098</v>
      </c>
      <c r="D4" s="67">
        <v>3</v>
      </c>
      <c r="E4" s="68" t="s">
        <v>132</v>
      </c>
      <c r="F4" s="69">
        <v>32</v>
      </c>
      <c r="G4" s="66"/>
      <c r="H4" s="70"/>
      <c r="I4" s="71"/>
      <c r="J4" s="71"/>
      <c r="K4" s="34" t="s">
        <v>65</v>
      </c>
      <c r="L4" s="78">
        <v>4</v>
      </c>
      <c r="M4" s="78"/>
      <c r="N4" s="73"/>
      <c r="O4" s="80" t="s">
        <v>293</v>
      </c>
      <c r="P4" s="82">
        <v>43947.227372685185</v>
      </c>
      <c r="Q4" s="80" t="s">
        <v>1161</v>
      </c>
      <c r="R4" s="80"/>
      <c r="S4" s="80"/>
      <c r="T4" s="80"/>
      <c r="U4" s="80"/>
      <c r="V4" s="84" t="s">
        <v>1205</v>
      </c>
      <c r="W4" s="82">
        <v>43947.227372685185</v>
      </c>
      <c r="X4" s="86">
        <v>43947</v>
      </c>
      <c r="Y4" s="88" t="s">
        <v>1221</v>
      </c>
      <c r="Z4" s="84" t="s">
        <v>1239</v>
      </c>
      <c r="AA4" s="80"/>
      <c r="AB4" s="80"/>
      <c r="AC4" s="88" t="s">
        <v>1257</v>
      </c>
      <c r="AD4" s="88" t="s">
        <v>1274</v>
      </c>
      <c r="AE4" s="80" t="b">
        <v>0</v>
      </c>
      <c r="AF4" s="80">
        <v>0</v>
      </c>
      <c r="AG4" s="88" t="s">
        <v>1281</v>
      </c>
      <c r="AH4" s="80" t="b">
        <v>0</v>
      </c>
      <c r="AI4" s="80" t="s">
        <v>632</v>
      </c>
      <c r="AJ4" s="80"/>
      <c r="AK4" s="88" t="s">
        <v>622</v>
      </c>
      <c r="AL4" s="80" t="b">
        <v>0</v>
      </c>
      <c r="AM4" s="80">
        <v>0</v>
      </c>
      <c r="AN4" s="88" t="s">
        <v>622</v>
      </c>
      <c r="AO4" s="80" t="s">
        <v>637</v>
      </c>
      <c r="AP4" s="80" t="b">
        <v>0</v>
      </c>
      <c r="AQ4" s="88" t="s">
        <v>1274</v>
      </c>
      <c r="AR4" s="80" t="s">
        <v>178</v>
      </c>
      <c r="AS4" s="80">
        <v>0</v>
      </c>
      <c r="AT4" s="80">
        <v>0</v>
      </c>
      <c r="AU4" s="80"/>
      <c r="AV4" s="80"/>
      <c r="AW4" s="80"/>
      <c r="AX4" s="80"/>
      <c r="AY4" s="80"/>
      <c r="AZ4" s="80"/>
      <c r="BA4" s="80"/>
      <c r="BB4" s="80"/>
      <c r="BC4" s="79">
        <v>1</v>
      </c>
      <c r="BD4" s="79" t="str">
        <f>REPLACE(INDEX(GroupVertices[Group],MATCH(Edges[[#This Row],[Vertex 1]],GroupVertices[Vertex],0)),1,1,"")</f>
        <v>20</v>
      </c>
      <c r="BE4" s="79" t="str">
        <f>REPLACE(INDEX(GroupVertices[Group],MATCH(Edges[[#This Row],[Vertex 2]],GroupVertices[Vertex],0)),1,1,"")</f>
        <v>20</v>
      </c>
      <c r="BF4" s="48">
        <v>0</v>
      </c>
      <c r="BG4" s="49">
        <v>0</v>
      </c>
      <c r="BH4" s="48">
        <v>0</v>
      </c>
      <c r="BI4" s="49">
        <v>0</v>
      </c>
      <c r="BJ4" s="48">
        <v>0</v>
      </c>
      <c r="BK4" s="49">
        <v>0</v>
      </c>
      <c r="BL4" s="48">
        <v>10</v>
      </c>
      <c r="BM4" s="49">
        <v>100</v>
      </c>
      <c r="BN4" s="48">
        <v>10</v>
      </c>
    </row>
    <row r="5" spans="1:66" ht="15">
      <c r="A5" s="65" t="s">
        <v>1130</v>
      </c>
      <c r="B5" s="65" t="s">
        <v>1130</v>
      </c>
      <c r="C5" s="66" t="s">
        <v>2098</v>
      </c>
      <c r="D5" s="67">
        <v>3</v>
      </c>
      <c r="E5" s="68" t="s">
        <v>132</v>
      </c>
      <c r="F5" s="69">
        <v>32</v>
      </c>
      <c r="G5" s="66"/>
      <c r="H5" s="70"/>
      <c r="I5" s="71"/>
      <c r="J5" s="71"/>
      <c r="K5" s="34" t="s">
        <v>65</v>
      </c>
      <c r="L5" s="78">
        <v>5</v>
      </c>
      <c r="M5" s="78"/>
      <c r="N5" s="73"/>
      <c r="O5" s="80" t="s">
        <v>178</v>
      </c>
      <c r="P5" s="82">
        <v>43947.62673611111</v>
      </c>
      <c r="Q5" s="80" t="s">
        <v>1162</v>
      </c>
      <c r="R5" s="84" t="s">
        <v>1177</v>
      </c>
      <c r="S5" s="80" t="s">
        <v>1189</v>
      </c>
      <c r="T5" s="80"/>
      <c r="U5" s="80"/>
      <c r="V5" s="84" t="s">
        <v>1206</v>
      </c>
      <c r="W5" s="82">
        <v>43947.62673611111</v>
      </c>
      <c r="X5" s="86">
        <v>43947</v>
      </c>
      <c r="Y5" s="88" t="s">
        <v>1222</v>
      </c>
      <c r="Z5" s="84" t="s">
        <v>1240</v>
      </c>
      <c r="AA5" s="80"/>
      <c r="AB5" s="80"/>
      <c r="AC5" s="88" t="s">
        <v>1258</v>
      </c>
      <c r="AD5" s="80"/>
      <c r="AE5" s="80" t="b">
        <v>0</v>
      </c>
      <c r="AF5" s="80">
        <v>7</v>
      </c>
      <c r="AG5" s="88" t="s">
        <v>622</v>
      </c>
      <c r="AH5" s="80" t="b">
        <v>0</v>
      </c>
      <c r="AI5" s="80" t="s">
        <v>632</v>
      </c>
      <c r="AJ5" s="80"/>
      <c r="AK5" s="88" t="s">
        <v>622</v>
      </c>
      <c r="AL5" s="80" t="b">
        <v>0</v>
      </c>
      <c r="AM5" s="80">
        <v>0</v>
      </c>
      <c r="AN5" s="88" t="s">
        <v>622</v>
      </c>
      <c r="AO5" s="80" t="s">
        <v>636</v>
      </c>
      <c r="AP5" s="80" t="b">
        <v>0</v>
      </c>
      <c r="AQ5" s="88" t="s">
        <v>1258</v>
      </c>
      <c r="AR5" s="80" t="s">
        <v>178</v>
      </c>
      <c r="AS5" s="80">
        <v>0</v>
      </c>
      <c r="AT5" s="80">
        <v>0</v>
      </c>
      <c r="AU5" s="80"/>
      <c r="AV5" s="80"/>
      <c r="AW5" s="80"/>
      <c r="AX5" s="80"/>
      <c r="AY5" s="80"/>
      <c r="AZ5" s="80"/>
      <c r="BA5" s="80"/>
      <c r="BB5" s="80"/>
      <c r="BC5" s="79">
        <v>1</v>
      </c>
      <c r="BD5" s="79" t="str">
        <f>REPLACE(INDEX(GroupVertices[Group],MATCH(Edges[[#This Row],[Vertex 1]],GroupVertices[Vertex],0)),1,1,"")</f>
        <v>6</v>
      </c>
      <c r="BE5" s="79" t="str">
        <f>REPLACE(INDEX(GroupVertices[Group],MATCH(Edges[[#This Row],[Vertex 2]],GroupVertices[Vertex],0)),1,1,"")</f>
        <v>6</v>
      </c>
      <c r="BF5" s="48">
        <v>0</v>
      </c>
      <c r="BG5" s="49">
        <v>0</v>
      </c>
      <c r="BH5" s="48">
        <v>0</v>
      </c>
      <c r="BI5" s="49">
        <v>0</v>
      </c>
      <c r="BJ5" s="48">
        <v>0</v>
      </c>
      <c r="BK5" s="49">
        <v>0</v>
      </c>
      <c r="BL5" s="48">
        <v>14</v>
      </c>
      <c r="BM5" s="49">
        <v>100</v>
      </c>
      <c r="BN5" s="48">
        <v>14</v>
      </c>
    </row>
    <row r="6" spans="1:66" ht="15">
      <c r="A6" s="65" t="s">
        <v>1131</v>
      </c>
      <c r="B6" s="65" t="s">
        <v>1131</v>
      </c>
      <c r="C6" s="66" t="s">
        <v>2098</v>
      </c>
      <c r="D6" s="67">
        <v>3</v>
      </c>
      <c r="E6" s="68" t="s">
        <v>132</v>
      </c>
      <c r="F6" s="69">
        <v>32</v>
      </c>
      <c r="G6" s="66"/>
      <c r="H6" s="70"/>
      <c r="I6" s="71"/>
      <c r="J6" s="71"/>
      <c r="K6" s="34" t="s">
        <v>65</v>
      </c>
      <c r="L6" s="78">
        <v>6</v>
      </c>
      <c r="M6" s="78"/>
      <c r="N6" s="73"/>
      <c r="O6" s="80" t="s">
        <v>178</v>
      </c>
      <c r="P6" s="82">
        <v>43947.89108796296</v>
      </c>
      <c r="Q6" s="80" t="s">
        <v>1163</v>
      </c>
      <c r="R6" s="84" t="s">
        <v>1178</v>
      </c>
      <c r="S6" s="80" t="s">
        <v>1190</v>
      </c>
      <c r="T6" s="80"/>
      <c r="U6" s="80"/>
      <c r="V6" s="84" t="s">
        <v>1207</v>
      </c>
      <c r="W6" s="82">
        <v>43947.89108796296</v>
      </c>
      <c r="X6" s="86">
        <v>43947</v>
      </c>
      <c r="Y6" s="88" t="s">
        <v>1223</v>
      </c>
      <c r="Z6" s="84" t="s">
        <v>1241</v>
      </c>
      <c r="AA6" s="80"/>
      <c r="AB6" s="80"/>
      <c r="AC6" s="88" t="s">
        <v>1259</v>
      </c>
      <c r="AD6" s="80"/>
      <c r="AE6" s="80" t="b">
        <v>0</v>
      </c>
      <c r="AF6" s="80">
        <v>13</v>
      </c>
      <c r="AG6" s="88" t="s">
        <v>622</v>
      </c>
      <c r="AH6" s="80" t="b">
        <v>0</v>
      </c>
      <c r="AI6" s="80" t="s">
        <v>632</v>
      </c>
      <c r="AJ6" s="80"/>
      <c r="AK6" s="88" t="s">
        <v>622</v>
      </c>
      <c r="AL6" s="80" t="b">
        <v>0</v>
      </c>
      <c r="AM6" s="80">
        <v>0</v>
      </c>
      <c r="AN6" s="88" t="s">
        <v>622</v>
      </c>
      <c r="AO6" s="80" t="s">
        <v>636</v>
      </c>
      <c r="AP6" s="80" t="b">
        <v>0</v>
      </c>
      <c r="AQ6" s="88" t="s">
        <v>1259</v>
      </c>
      <c r="AR6" s="80" t="s">
        <v>178</v>
      </c>
      <c r="AS6" s="80">
        <v>0</v>
      </c>
      <c r="AT6" s="80">
        <v>0</v>
      </c>
      <c r="AU6" s="80"/>
      <c r="AV6" s="80"/>
      <c r="AW6" s="80"/>
      <c r="AX6" s="80"/>
      <c r="AY6" s="80"/>
      <c r="AZ6" s="80"/>
      <c r="BA6" s="80"/>
      <c r="BB6" s="80"/>
      <c r="BC6" s="79">
        <v>1</v>
      </c>
      <c r="BD6" s="79" t="str">
        <f>REPLACE(INDEX(GroupVertices[Group],MATCH(Edges[[#This Row],[Vertex 1]],GroupVertices[Vertex],0)),1,1,"")</f>
        <v>6</v>
      </c>
      <c r="BE6" s="79" t="str">
        <f>REPLACE(INDEX(GroupVertices[Group],MATCH(Edges[[#This Row],[Vertex 2]],GroupVertices[Vertex],0)),1,1,"")</f>
        <v>6</v>
      </c>
      <c r="BF6" s="48">
        <v>0</v>
      </c>
      <c r="BG6" s="49">
        <v>0</v>
      </c>
      <c r="BH6" s="48">
        <v>0</v>
      </c>
      <c r="BI6" s="49">
        <v>0</v>
      </c>
      <c r="BJ6" s="48">
        <v>0</v>
      </c>
      <c r="BK6" s="49">
        <v>0</v>
      </c>
      <c r="BL6" s="48">
        <v>13</v>
      </c>
      <c r="BM6" s="49">
        <v>100</v>
      </c>
      <c r="BN6" s="48">
        <v>13</v>
      </c>
    </row>
    <row r="7" spans="1:66" ht="15">
      <c r="A7" s="65" t="s">
        <v>216</v>
      </c>
      <c r="B7" s="65" t="s">
        <v>275</v>
      </c>
      <c r="C7" s="66" t="s">
        <v>2098</v>
      </c>
      <c r="D7" s="67">
        <v>3</v>
      </c>
      <c r="E7" s="68" t="s">
        <v>132</v>
      </c>
      <c r="F7" s="69">
        <v>32</v>
      </c>
      <c r="G7" s="66"/>
      <c r="H7" s="70"/>
      <c r="I7" s="71"/>
      <c r="J7" s="71"/>
      <c r="K7" s="34" t="s">
        <v>65</v>
      </c>
      <c r="L7" s="78">
        <v>7</v>
      </c>
      <c r="M7" s="78"/>
      <c r="N7" s="73"/>
      <c r="O7" s="80" t="s">
        <v>292</v>
      </c>
      <c r="P7" s="82">
        <v>43948.35074074074</v>
      </c>
      <c r="Q7" s="80" t="s">
        <v>296</v>
      </c>
      <c r="R7" s="84" t="s">
        <v>317</v>
      </c>
      <c r="S7" s="80" t="s">
        <v>328</v>
      </c>
      <c r="T7" s="80" t="s">
        <v>335</v>
      </c>
      <c r="U7" s="80"/>
      <c r="V7" s="84" t="s">
        <v>345</v>
      </c>
      <c r="W7" s="82">
        <v>43948.35074074074</v>
      </c>
      <c r="X7" s="86">
        <v>43948</v>
      </c>
      <c r="Y7" s="88" t="s">
        <v>403</v>
      </c>
      <c r="Z7" s="84" t="s">
        <v>473</v>
      </c>
      <c r="AA7" s="80"/>
      <c r="AB7" s="80"/>
      <c r="AC7" s="88" t="s">
        <v>543</v>
      </c>
      <c r="AD7" s="80"/>
      <c r="AE7" s="80" t="b">
        <v>0</v>
      </c>
      <c r="AF7" s="80">
        <v>9</v>
      </c>
      <c r="AG7" s="88" t="s">
        <v>622</v>
      </c>
      <c r="AH7" s="80" t="b">
        <v>0</v>
      </c>
      <c r="AI7" s="80" t="s">
        <v>632</v>
      </c>
      <c r="AJ7" s="80"/>
      <c r="AK7" s="88" t="s">
        <v>622</v>
      </c>
      <c r="AL7" s="80" t="b">
        <v>0</v>
      </c>
      <c r="AM7" s="80">
        <v>0</v>
      </c>
      <c r="AN7" s="88" t="s">
        <v>622</v>
      </c>
      <c r="AO7" s="80" t="s">
        <v>636</v>
      </c>
      <c r="AP7" s="80" t="b">
        <v>0</v>
      </c>
      <c r="AQ7" s="88" t="s">
        <v>543</v>
      </c>
      <c r="AR7" s="80" t="s">
        <v>178</v>
      </c>
      <c r="AS7" s="80">
        <v>0</v>
      </c>
      <c r="AT7" s="80">
        <v>0</v>
      </c>
      <c r="AU7" s="80"/>
      <c r="AV7" s="80"/>
      <c r="AW7" s="80"/>
      <c r="AX7" s="80"/>
      <c r="AY7" s="80"/>
      <c r="AZ7" s="80"/>
      <c r="BA7" s="80"/>
      <c r="BB7" s="80"/>
      <c r="BC7" s="79">
        <v>1</v>
      </c>
      <c r="BD7" s="79" t="str">
        <f>REPLACE(INDEX(GroupVertices[Group],MATCH(Edges[[#This Row],[Vertex 1]],GroupVertices[Vertex],0)),1,1,"")</f>
        <v>19</v>
      </c>
      <c r="BE7" s="79" t="str">
        <f>REPLACE(INDEX(GroupVertices[Group],MATCH(Edges[[#This Row],[Vertex 2]],GroupVertices[Vertex],0)),1,1,"")</f>
        <v>19</v>
      </c>
      <c r="BF7" s="48">
        <v>0</v>
      </c>
      <c r="BG7" s="49">
        <v>0</v>
      </c>
      <c r="BH7" s="48">
        <v>0</v>
      </c>
      <c r="BI7" s="49">
        <v>0</v>
      </c>
      <c r="BJ7" s="48">
        <v>0</v>
      </c>
      <c r="BK7" s="49">
        <v>0</v>
      </c>
      <c r="BL7" s="48">
        <v>27</v>
      </c>
      <c r="BM7" s="49">
        <v>100</v>
      </c>
      <c r="BN7" s="48">
        <v>27</v>
      </c>
    </row>
    <row r="8" spans="1:66" ht="15">
      <c r="A8" s="65" t="s">
        <v>1132</v>
      </c>
      <c r="B8" s="65" t="s">
        <v>1145</v>
      </c>
      <c r="C8" s="66" t="s">
        <v>2735</v>
      </c>
      <c r="D8" s="67">
        <v>5.333333333333334</v>
      </c>
      <c r="E8" s="68" t="s">
        <v>136</v>
      </c>
      <c r="F8" s="69">
        <v>28.75</v>
      </c>
      <c r="G8" s="66"/>
      <c r="H8" s="70"/>
      <c r="I8" s="71"/>
      <c r="J8" s="71"/>
      <c r="K8" s="34" t="s">
        <v>65</v>
      </c>
      <c r="L8" s="78">
        <v>8</v>
      </c>
      <c r="M8" s="78"/>
      <c r="N8" s="73"/>
      <c r="O8" s="80" t="s">
        <v>292</v>
      </c>
      <c r="P8" s="82">
        <v>43948.88298611111</v>
      </c>
      <c r="Q8" s="80" t="s">
        <v>1164</v>
      </c>
      <c r="R8" s="84" t="s">
        <v>1179</v>
      </c>
      <c r="S8" s="80" t="s">
        <v>1191</v>
      </c>
      <c r="T8" s="80"/>
      <c r="U8" s="80"/>
      <c r="V8" s="84" t="s">
        <v>1208</v>
      </c>
      <c r="W8" s="82">
        <v>43948.88298611111</v>
      </c>
      <c r="X8" s="86">
        <v>43948</v>
      </c>
      <c r="Y8" s="88" t="s">
        <v>1224</v>
      </c>
      <c r="Z8" s="84" t="s">
        <v>1242</v>
      </c>
      <c r="AA8" s="80"/>
      <c r="AB8" s="80"/>
      <c r="AC8" s="88" t="s">
        <v>1260</v>
      </c>
      <c r="AD8" s="88" t="s">
        <v>1275</v>
      </c>
      <c r="AE8" s="80" t="b">
        <v>0</v>
      </c>
      <c r="AF8" s="80">
        <v>2</v>
      </c>
      <c r="AG8" s="88" t="s">
        <v>1282</v>
      </c>
      <c r="AH8" s="80" t="b">
        <v>0</v>
      </c>
      <c r="AI8" s="80" t="s">
        <v>632</v>
      </c>
      <c r="AJ8" s="80"/>
      <c r="AK8" s="88" t="s">
        <v>622</v>
      </c>
      <c r="AL8" s="80" t="b">
        <v>0</v>
      </c>
      <c r="AM8" s="80">
        <v>0</v>
      </c>
      <c r="AN8" s="88" t="s">
        <v>622</v>
      </c>
      <c r="AO8" s="80" t="s">
        <v>636</v>
      </c>
      <c r="AP8" s="80" t="b">
        <v>0</v>
      </c>
      <c r="AQ8" s="88" t="s">
        <v>1275</v>
      </c>
      <c r="AR8" s="80" t="s">
        <v>178</v>
      </c>
      <c r="AS8" s="80">
        <v>0</v>
      </c>
      <c r="AT8" s="80">
        <v>0</v>
      </c>
      <c r="AU8" s="80"/>
      <c r="AV8" s="80"/>
      <c r="AW8" s="80"/>
      <c r="AX8" s="80"/>
      <c r="AY8" s="80"/>
      <c r="AZ8" s="80"/>
      <c r="BA8" s="80"/>
      <c r="BB8" s="80"/>
      <c r="BC8" s="79">
        <v>2</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1132</v>
      </c>
      <c r="B9" s="65" t="s">
        <v>1146</v>
      </c>
      <c r="C9" s="66" t="s">
        <v>2735</v>
      </c>
      <c r="D9" s="67">
        <v>5.333333333333334</v>
      </c>
      <c r="E9" s="68" t="s">
        <v>136</v>
      </c>
      <c r="F9" s="69">
        <v>28.75</v>
      </c>
      <c r="G9" s="66"/>
      <c r="H9" s="70"/>
      <c r="I9" s="71"/>
      <c r="J9" s="71"/>
      <c r="K9" s="34" t="s">
        <v>65</v>
      </c>
      <c r="L9" s="78">
        <v>9</v>
      </c>
      <c r="M9" s="78"/>
      <c r="N9" s="73"/>
      <c r="O9" s="80" t="s">
        <v>293</v>
      </c>
      <c r="P9" s="82">
        <v>43948.88298611111</v>
      </c>
      <c r="Q9" s="80" t="s">
        <v>1164</v>
      </c>
      <c r="R9" s="84" t="s">
        <v>1179</v>
      </c>
      <c r="S9" s="80" t="s">
        <v>1191</v>
      </c>
      <c r="T9" s="80"/>
      <c r="U9" s="80"/>
      <c r="V9" s="84" t="s">
        <v>1208</v>
      </c>
      <c r="W9" s="82">
        <v>43948.88298611111</v>
      </c>
      <c r="X9" s="86">
        <v>43948</v>
      </c>
      <c r="Y9" s="88" t="s">
        <v>1224</v>
      </c>
      <c r="Z9" s="84" t="s">
        <v>1242</v>
      </c>
      <c r="AA9" s="80"/>
      <c r="AB9" s="80"/>
      <c r="AC9" s="88" t="s">
        <v>1260</v>
      </c>
      <c r="AD9" s="88" t="s">
        <v>1275</v>
      </c>
      <c r="AE9" s="80" t="b">
        <v>0</v>
      </c>
      <c r="AF9" s="80">
        <v>2</v>
      </c>
      <c r="AG9" s="88" t="s">
        <v>1282</v>
      </c>
      <c r="AH9" s="80" t="b">
        <v>0</v>
      </c>
      <c r="AI9" s="80" t="s">
        <v>632</v>
      </c>
      <c r="AJ9" s="80"/>
      <c r="AK9" s="88" t="s">
        <v>622</v>
      </c>
      <c r="AL9" s="80" t="b">
        <v>0</v>
      </c>
      <c r="AM9" s="80">
        <v>0</v>
      </c>
      <c r="AN9" s="88" t="s">
        <v>622</v>
      </c>
      <c r="AO9" s="80" t="s">
        <v>636</v>
      </c>
      <c r="AP9" s="80" t="b">
        <v>0</v>
      </c>
      <c r="AQ9" s="88" t="s">
        <v>1275</v>
      </c>
      <c r="AR9" s="80" t="s">
        <v>178</v>
      </c>
      <c r="AS9" s="80">
        <v>0</v>
      </c>
      <c r="AT9" s="80">
        <v>0</v>
      </c>
      <c r="AU9" s="80"/>
      <c r="AV9" s="80"/>
      <c r="AW9" s="80"/>
      <c r="AX9" s="80"/>
      <c r="AY9" s="80"/>
      <c r="AZ9" s="80"/>
      <c r="BA9" s="80"/>
      <c r="BB9" s="80"/>
      <c r="BC9" s="79">
        <v>2</v>
      </c>
      <c r="BD9" s="79" t="str">
        <f>REPLACE(INDEX(GroupVertices[Group],MATCH(Edges[[#This Row],[Vertex 1]],GroupVertices[Vertex],0)),1,1,"")</f>
        <v>2</v>
      </c>
      <c r="BE9" s="79" t="str">
        <f>REPLACE(INDEX(GroupVertices[Group],MATCH(Edges[[#This Row],[Vertex 2]],GroupVertices[Vertex],0)),1,1,"")</f>
        <v>2</v>
      </c>
      <c r="BF9" s="48">
        <v>0</v>
      </c>
      <c r="BG9" s="49">
        <v>0</v>
      </c>
      <c r="BH9" s="48">
        <v>0</v>
      </c>
      <c r="BI9" s="49">
        <v>0</v>
      </c>
      <c r="BJ9" s="48">
        <v>0</v>
      </c>
      <c r="BK9" s="49">
        <v>0</v>
      </c>
      <c r="BL9" s="48">
        <v>20</v>
      </c>
      <c r="BM9" s="49">
        <v>100</v>
      </c>
      <c r="BN9" s="48">
        <v>20</v>
      </c>
    </row>
    <row r="10" spans="1:66" ht="15">
      <c r="A10" s="65" t="s">
        <v>217</v>
      </c>
      <c r="B10" s="65" t="s">
        <v>217</v>
      </c>
      <c r="C10" s="66" t="s">
        <v>2098</v>
      </c>
      <c r="D10" s="67">
        <v>3</v>
      </c>
      <c r="E10" s="68" t="s">
        <v>132</v>
      </c>
      <c r="F10" s="69">
        <v>32</v>
      </c>
      <c r="G10" s="66"/>
      <c r="H10" s="70"/>
      <c r="I10" s="71"/>
      <c r="J10" s="71"/>
      <c r="K10" s="34" t="s">
        <v>65</v>
      </c>
      <c r="L10" s="78">
        <v>10</v>
      </c>
      <c r="M10" s="78"/>
      <c r="N10" s="73"/>
      <c r="O10" s="80" t="s">
        <v>178</v>
      </c>
      <c r="P10" s="82">
        <v>43949.20144675926</v>
      </c>
      <c r="Q10" s="80" t="s">
        <v>297</v>
      </c>
      <c r="R10" s="84" t="s">
        <v>318</v>
      </c>
      <c r="S10" s="80" t="s">
        <v>329</v>
      </c>
      <c r="T10" s="80" t="s">
        <v>336</v>
      </c>
      <c r="U10" s="80"/>
      <c r="V10" s="84" t="s">
        <v>346</v>
      </c>
      <c r="W10" s="82">
        <v>43949.20144675926</v>
      </c>
      <c r="X10" s="86">
        <v>43949</v>
      </c>
      <c r="Y10" s="88" t="s">
        <v>404</v>
      </c>
      <c r="Z10" s="84" t="s">
        <v>474</v>
      </c>
      <c r="AA10" s="80"/>
      <c r="AB10" s="80"/>
      <c r="AC10" s="88" t="s">
        <v>544</v>
      </c>
      <c r="AD10" s="80"/>
      <c r="AE10" s="80" t="b">
        <v>0</v>
      </c>
      <c r="AF10" s="80">
        <v>0</v>
      </c>
      <c r="AG10" s="88" t="s">
        <v>622</v>
      </c>
      <c r="AH10" s="80" t="b">
        <v>0</v>
      </c>
      <c r="AI10" s="80" t="s">
        <v>632</v>
      </c>
      <c r="AJ10" s="80"/>
      <c r="AK10" s="88" t="s">
        <v>622</v>
      </c>
      <c r="AL10" s="80" t="b">
        <v>0</v>
      </c>
      <c r="AM10" s="80">
        <v>0</v>
      </c>
      <c r="AN10" s="88" t="s">
        <v>622</v>
      </c>
      <c r="AO10" s="80" t="s">
        <v>637</v>
      </c>
      <c r="AP10" s="80" t="b">
        <v>0</v>
      </c>
      <c r="AQ10" s="88" t="s">
        <v>544</v>
      </c>
      <c r="AR10" s="80" t="s">
        <v>178</v>
      </c>
      <c r="AS10" s="80">
        <v>0</v>
      </c>
      <c r="AT10" s="80">
        <v>0</v>
      </c>
      <c r="AU10" s="80"/>
      <c r="AV10" s="80"/>
      <c r="AW10" s="80"/>
      <c r="AX10" s="80"/>
      <c r="AY10" s="80"/>
      <c r="AZ10" s="80"/>
      <c r="BA10" s="80"/>
      <c r="BB10" s="80"/>
      <c r="BC10" s="79">
        <v>1</v>
      </c>
      <c r="BD10" s="79" t="str">
        <f>REPLACE(INDEX(GroupVertices[Group],MATCH(Edges[[#This Row],[Vertex 1]],GroupVertices[Vertex],0)),1,1,"")</f>
        <v>6</v>
      </c>
      <c r="BE10" s="79" t="str">
        <f>REPLACE(INDEX(GroupVertices[Group],MATCH(Edges[[#This Row],[Vertex 2]],GroupVertices[Vertex],0)),1,1,"")</f>
        <v>6</v>
      </c>
      <c r="BF10" s="48">
        <v>0</v>
      </c>
      <c r="BG10" s="49">
        <v>0</v>
      </c>
      <c r="BH10" s="48">
        <v>0</v>
      </c>
      <c r="BI10" s="49">
        <v>0</v>
      </c>
      <c r="BJ10" s="48">
        <v>0</v>
      </c>
      <c r="BK10" s="49">
        <v>0</v>
      </c>
      <c r="BL10" s="48">
        <v>30</v>
      </c>
      <c r="BM10" s="49">
        <v>100</v>
      </c>
      <c r="BN10" s="48">
        <v>30</v>
      </c>
    </row>
    <row r="11" spans="1:66" ht="15">
      <c r="A11" s="65" t="s">
        <v>218</v>
      </c>
      <c r="B11" s="65" t="s">
        <v>276</v>
      </c>
      <c r="C11" s="66" t="s">
        <v>2098</v>
      </c>
      <c r="D11" s="67">
        <v>3</v>
      </c>
      <c r="E11" s="68" t="s">
        <v>132</v>
      </c>
      <c r="F11" s="69">
        <v>32</v>
      </c>
      <c r="G11" s="66"/>
      <c r="H11" s="70"/>
      <c r="I11" s="71"/>
      <c r="J11" s="71"/>
      <c r="K11" s="34" t="s">
        <v>65</v>
      </c>
      <c r="L11" s="78">
        <v>11</v>
      </c>
      <c r="M11" s="78"/>
      <c r="N11" s="73"/>
      <c r="O11" s="80" t="s">
        <v>293</v>
      </c>
      <c r="P11" s="82">
        <v>43949.24224537037</v>
      </c>
      <c r="Q11" s="80" t="s">
        <v>298</v>
      </c>
      <c r="R11" s="80"/>
      <c r="S11" s="80"/>
      <c r="T11" s="80"/>
      <c r="U11" s="80"/>
      <c r="V11" s="84" t="s">
        <v>347</v>
      </c>
      <c r="W11" s="82">
        <v>43949.24224537037</v>
      </c>
      <c r="X11" s="86">
        <v>43949</v>
      </c>
      <c r="Y11" s="88" t="s">
        <v>405</v>
      </c>
      <c r="Z11" s="84" t="s">
        <v>475</v>
      </c>
      <c r="AA11" s="80"/>
      <c r="AB11" s="80"/>
      <c r="AC11" s="88" t="s">
        <v>545</v>
      </c>
      <c r="AD11" s="88" t="s">
        <v>613</v>
      </c>
      <c r="AE11" s="80" t="b">
        <v>0</v>
      </c>
      <c r="AF11" s="80">
        <v>16</v>
      </c>
      <c r="AG11" s="88" t="s">
        <v>623</v>
      </c>
      <c r="AH11" s="80" t="b">
        <v>0</v>
      </c>
      <c r="AI11" s="80" t="s">
        <v>632</v>
      </c>
      <c r="AJ11" s="80"/>
      <c r="AK11" s="88" t="s">
        <v>622</v>
      </c>
      <c r="AL11" s="80" t="b">
        <v>0</v>
      </c>
      <c r="AM11" s="80">
        <v>0</v>
      </c>
      <c r="AN11" s="88" t="s">
        <v>622</v>
      </c>
      <c r="AO11" s="80" t="s">
        <v>636</v>
      </c>
      <c r="AP11" s="80" t="b">
        <v>0</v>
      </c>
      <c r="AQ11" s="88" t="s">
        <v>613</v>
      </c>
      <c r="AR11" s="80" t="s">
        <v>178</v>
      </c>
      <c r="AS11" s="80">
        <v>0</v>
      </c>
      <c r="AT11" s="80">
        <v>0</v>
      </c>
      <c r="AU11" s="80"/>
      <c r="AV11" s="80"/>
      <c r="AW11" s="80"/>
      <c r="AX11" s="80"/>
      <c r="AY11" s="80"/>
      <c r="AZ11" s="80"/>
      <c r="BA11" s="80"/>
      <c r="BB11" s="80"/>
      <c r="BC11" s="79">
        <v>1</v>
      </c>
      <c r="BD11" s="79" t="str">
        <f>REPLACE(INDEX(GroupVertices[Group],MATCH(Edges[[#This Row],[Vertex 1]],GroupVertices[Vertex],0)),1,1,"")</f>
        <v>18</v>
      </c>
      <c r="BE11" s="79" t="str">
        <f>REPLACE(INDEX(GroupVertices[Group],MATCH(Edges[[#This Row],[Vertex 2]],GroupVertices[Vertex],0)),1,1,"")</f>
        <v>18</v>
      </c>
      <c r="BF11" s="48">
        <v>0</v>
      </c>
      <c r="BG11" s="49">
        <v>0</v>
      </c>
      <c r="BH11" s="48">
        <v>0</v>
      </c>
      <c r="BI11" s="49">
        <v>0</v>
      </c>
      <c r="BJ11" s="48">
        <v>0</v>
      </c>
      <c r="BK11" s="49">
        <v>0</v>
      </c>
      <c r="BL11" s="48">
        <v>24</v>
      </c>
      <c r="BM11" s="49">
        <v>100</v>
      </c>
      <c r="BN11" s="48">
        <v>24</v>
      </c>
    </row>
    <row r="12" spans="1:66" ht="15">
      <c r="A12" s="65" t="s">
        <v>219</v>
      </c>
      <c r="B12" s="65" t="s">
        <v>224</v>
      </c>
      <c r="C12" s="66" t="s">
        <v>2098</v>
      </c>
      <c r="D12" s="67">
        <v>3</v>
      </c>
      <c r="E12" s="68" t="s">
        <v>132</v>
      </c>
      <c r="F12" s="69">
        <v>32</v>
      </c>
      <c r="G12" s="66"/>
      <c r="H12" s="70"/>
      <c r="I12" s="71"/>
      <c r="J12" s="71"/>
      <c r="K12" s="34" t="s">
        <v>65</v>
      </c>
      <c r="L12" s="78">
        <v>12</v>
      </c>
      <c r="M12" s="78"/>
      <c r="N12" s="73"/>
      <c r="O12" s="80" t="s">
        <v>294</v>
      </c>
      <c r="P12" s="82">
        <v>43949.31947916667</v>
      </c>
      <c r="Q12" s="80" t="s">
        <v>299</v>
      </c>
      <c r="R12" s="84" t="s">
        <v>319</v>
      </c>
      <c r="S12" s="80" t="s">
        <v>330</v>
      </c>
      <c r="T12" s="80"/>
      <c r="U12" s="80"/>
      <c r="V12" s="84" t="s">
        <v>348</v>
      </c>
      <c r="W12" s="82">
        <v>43949.31947916667</v>
      </c>
      <c r="X12" s="86">
        <v>43949</v>
      </c>
      <c r="Y12" s="88" t="s">
        <v>406</v>
      </c>
      <c r="Z12" s="84" t="s">
        <v>476</v>
      </c>
      <c r="AA12" s="80"/>
      <c r="AB12" s="80"/>
      <c r="AC12" s="88" t="s">
        <v>546</v>
      </c>
      <c r="AD12" s="80"/>
      <c r="AE12" s="80" t="b">
        <v>0</v>
      </c>
      <c r="AF12" s="80">
        <v>0</v>
      </c>
      <c r="AG12" s="88" t="s">
        <v>622</v>
      </c>
      <c r="AH12" s="80" t="b">
        <v>0</v>
      </c>
      <c r="AI12" s="80" t="s">
        <v>632</v>
      </c>
      <c r="AJ12" s="80"/>
      <c r="AK12" s="88" t="s">
        <v>622</v>
      </c>
      <c r="AL12" s="80" t="b">
        <v>0</v>
      </c>
      <c r="AM12" s="80">
        <v>2</v>
      </c>
      <c r="AN12" s="88" t="s">
        <v>551</v>
      </c>
      <c r="AO12" s="80" t="s">
        <v>636</v>
      </c>
      <c r="AP12" s="80" t="b">
        <v>0</v>
      </c>
      <c r="AQ12" s="88" t="s">
        <v>551</v>
      </c>
      <c r="AR12" s="80" t="s">
        <v>178</v>
      </c>
      <c r="AS12" s="80">
        <v>0</v>
      </c>
      <c r="AT12" s="80">
        <v>0</v>
      </c>
      <c r="AU12" s="80"/>
      <c r="AV12" s="80"/>
      <c r="AW12" s="80"/>
      <c r="AX12" s="80"/>
      <c r="AY12" s="80"/>
      <c r="AZ12" s="80"/>
      <c r="BA12" s="80"/>
      <c r="BB12" s="80"/>
      <c r="BC12" s="79">
        <v>1</v>
      </c>
      <c r="BD12" s="79" t="str">
        <f>REPLACE(INDEX(GroupVertices[Group],MATCH(Edges[[#This Row],[Vertex 1]],GroupVertices[Vertex],0)),1,1,"")</f>
        <v>13</v>
      </c>
      <c r="BE12" s="79" t="str">
        <f>REPLACE(INDEX(GroupVertices[Group],MATCH(Edges[[#This Row],[Vertex 2]],GroupVertices[Vertex],0)),1,1,"")</f>
        <v>13</v>
      </c>
      <c r="BF12" s="48">
        <v>0</v>
      </c>
      <c r="BG12" s="49">
        <v>0</v>
      </c>
      <c r="BH12" s="48">
        <v>0</v>
      </c>
      <c r="BI12" s="49">
        <v>0</v>
      </c>
      <c r="BJ12" s="48">
        <v>0</v>
      </c>
      <c r="BK12" s="49">
        <v>0</v>
      </c>
      <c r="BL12" s="48">
        <v>9</v>
      </c>
      <c r="BM12" s="49">
        <v>100</v>
      </c>
      <c r="BN12" s="48">
        <v>9</v>
      </c>
    </row>
    <row r="13" spans="1:66" ht="15">
      <c r="A13" s="65" t="s">
        <v>220</v>
      </c>
      <c r="B13" s="65" t="s">
        <v>257</v>
      </c>
      <c r="C13" s="66" t="s">
        <v>2098</v>
      </c>
      <c r="D13" s="67">
        <v>3</v>
      </c>
      <c r="E13" s="68" t="s">
        <v>132</v>
      </c>
      <c r="F13" s="69">
        <v>32</v>
      </c>
      <c r="G13" s="66"/>
      <c r="H13" s="70"/>
      <c r="I13" s="71"/>
      <c r="J13" s="71"/>
      <c r="K13" s="34" t="s">
        <v>65</v>
      </c>
      <c r="L13" s="78">
        <v>13</v>
      </c>
      <c r="M13" s="78"/>
      <c r="N13" s="73"/>
      <c r="O13" s="80" t="s">
        <v>294</v>
      </c>
      <c r="P13" s="82">
        <v>43949.38842592593</v>
      </c>
      <c r="Q13" s="80" t="s">
        <v>300</v>
      </c>
      <c r="R13" s="80"/>
      <c r="S13" s="80"/>
      <c r="T13" s="80" t="s">
        <v>337</v>
      </c>
      <c r="U13" s="80"/>
      <c r="V13" s="84" t="s">
        <v>349</v>
      </c>
      <c r="W13" s="82">
        <v>43949.38842592593</v>
      </c>
      <c r="X13" s="86">
        <v>43949</v>
      </c>
      <c r="Y13" s="88" t="s">
        <v>407</v>
      </c>
      <c r="Z13" s="84" t="s">
        <v>477</v>
      </c>
      <c r="AA13" s="80"/>
      <c r="AB13" s="80"/>
      <c r="AC13" s="88" t="s">
        <v>547</v>
      </c>
      <c r="AD13" s="80"/>
      <c r="AE13" s="80" t="b">
        <v>0</v>
      </c>
      <c r="AF13" s="80">
        <v>0</v>
      </c>
      <c r="AG13" s="88" t="s">
        <v>622</v>
      </c>
      <c r="AH13" s="80" t="b">
        <v>0</v>
      </c>
      <c r="AI13" s="80" t="s">
        <v>632</v>
      </c>
      <c r="AJ13" s="80"/>
      <c r="AK13" s="88" t="s">
        <v>622</v>
      </c>
      <c r="AL13" s="80" t="b">
        <v>0</v>
      </c>
      <c r="AM13" s="80">
        <v>9</v>
      </c>
      <c r="AN13" s="88" t="s">
        <v>587</v>
      </c>
      <c r="AO13" s="80" t="s">
        <v>636</v>
      </c>
      <c r="AP13" s="80" t="b">
        <v>0</v>
      </c>
      <c r="AQ13" s="88" t="s">
        <v>587</v>
      </c>
      <c r="AR13" s="80" t="s">
        <v>178</v>
      </c>
      <c r="AS13" s="80">
        <v>0</v>
      </c>
      <c r="AT13" s="80">
        <v>0</v>
      </c>
      <c r="AU13" s="80"/>
      <c r="AV13" s="80"/>
      <c r="AW13" s="80"/>
      <c r="AX13" s="80"/>
      <c r="AY13" s="80"/>
      <c r="AZ13" s="80"/>
      <c r="BA13" s="80"/>
      <c r="BB13" s="80"/>
      <c r="BC13" s="79">
        <v>1</v>
      </c>
      <c r="BD13" s="79" t="str">
        <f>REPLACE(INDEX(GroupVertices[Group],MATCH(Edges[[#This Row],[Vertex 1]],GroupVertices[Vertex],0)),1,1,"")</f>
        <v>3</v>
      </c>
      <c r="BE13" s="79" t="str">
        <f>REPLACE(INDEX(GroupVertices[Group],MATCH(Edges[[#This Row],[Vertex 2]],GroupVertices[Vertex],0)),1,1,"")</f>
        <v>3</v>
      </c>
      <c r="BF13" s="48">
        <v>0</v>
      </c>
      <c r="BG13" s="49">
        <v>0</v>
      </c>
      <c r="BH13" s="48">
        <v>0</v>
      </c>
      <c r="BI13" s="49">
        <v>0</v>
      </c>
      <c r="BJ13" s="48">
        <v>0</v>
      </c>
      <c r="BK13" s="49">
        <v>0</v>
      </c>
      <c r="BL13" s="48">
        <v>25</v>
      </c>
      <c r="BM13" s="49">
        <v>100</v>
      </c>
      <c r="BN13" s="48">
        <v>25</v>
      </c>
    </row>
    <row r="14" spans="1:66" ht="15">
      <c r="A14" s="65" t="s">
        <v>221</v>
      </c>
      <c r="B14" s="65" t="s">
        <v>257</v>
      </c>
      <c r="C14" s="66" t="s">
        <v>2098</v>
      </c>
      <c r="D14" s="67">
        <v>3</v>
      </c>
      <c r="E14" s="68" t="s">
        <v>132</v>
      </c>
      <c r="F14" s="69">
        <v>32</v>
      </c>
      <c r="G14" s="66"/>
      <c r="H14" s="70"/>
      <c r="I14" s="71"/>
      <c r="J14" s="71"/>
      <c r="K14" s="34" t="s">
        <v>65</v>
      </c>
      <c r="L14" s="78">
        <v>14</v>
      </c>
      <c r="M14" s="78"/>
      <c r="N14" s="73"/>
      <c r="O14" s="80" t="s">
        <v>294</v>
      </c>
      <c r="P14" s="82">
        <v>43949.413935185185</v>
      </c>
      <c r="Q14" s="80" t="s">
        <v>300</v>
      </c>
      <c r="R14" s="80"/>
      <c r="S14" s="80"/>
      <c r="T14" s="80" t="s">
        <v>337</v>
      </c>
      <c r="U14" s="80"/>
      <c r="V14" s="84" t="s">
        <v>350</v>
      </c>
      <c r="W14" s="82">
        <v>43949.413935185185</v>
      </c>
      <c r="X14" s="86">
        <v>43949</v>
      </c>
      <c r="Y14" s="88" t="s">
        <v>408</v>
      </c>
      <c r="Z14" s="84" t="s">
        <v>478</v>
      </c>
      <c r="AA14" s="80"/>
      <c r="AB14" s="80"/>
      <c r="AC14" s="88" t="s">
        <v>548</v>
      </c>
      <c r="AD14" s="80"/>
      <c r="AE14" s="80" t="b">
        <v>0</v>
      </c>
      <c r="AF14" s="80">
        <v>0</v>
      </c>
      <c r="AG14" s="88" t="s">
        <v>622</v>
      </c>
      <c r="AH14" s="80" t="b">
        <v>0</v>
      </c>
      <c r="AI14" s="80" t="s">
        <v>632</v>
      </c>
      <c r="AJ14" s="80"/>
      <c r="AK14" s="88" t="s">
        <v>622</v>
      </c>
      <c r="AL14" s="80" t="b">
        <v>0</v>
      </c>
      <c r="AM14" s="80">
        <v>9</v>
      </c>
      <c r="AN14" s="88" t="s">
        <v>587</v>
      </c>
      <c r="AO14" s="80" t="s">
        <v>636</v>
      </c>
      <c r="AP14" s="80" t="b">
        <v>0</v>
      </c>
      <c r="AQ14" s="88" t="s">
        <v>587</v>
      </c>
      <c r="AR14" s="80" t="s">
        <v>178</v>
      </c>
      <c r="AS14" s="80">
        <v>0</v>
      </c>
      <c r="AT14" s="80">
        <v>0</v>
      </c>
      <c r="AU14" s="80"/>
      <c r="AV14" s="80"/>
      <c r="AW14" s="80"/>
      <c r="AX14" s="80"/>
      <c r="AY14" s="80"/>
      <c r="AZ14" s="80"/>
      <c r="BA14" s="80"/>
      <c r="BB14" s="80"/>
      <c r="BC14" s="79">
        <v>1</v>
      </c>
      <c r="BD14" s="79" t="str">
        <f>REPLACE(INDEX(GroupVertices[Group],MATCH(Edges[[#This Row],[Vertex 1]],GroupVertices[Vertex],0)),1,1,"")</f>
        <v>3</v>
      </c>
      <c r="BE14" s="79" t="str">
        <f>REPLACE(INDEX(GroupVertices[Group],MATCH(Edges[[#This Row],[Vertex 2]],GroupVertices[Vertex],0)),1,1,"")</f>
        <v>3</v>
      </c>
      <c r="BF14" s="48">
        <v>0</v>
      </c>
      <c r="BG14" s="49">
        <v>0</v>
      </c>
      <c r="BH14" s="48">
        <v>0</v>
      </c>
      <c r="BI14" s="49">
        <v>0</v>
      </c>
      <c r="BJ14" s="48">
        <v>0</v>
      </c>
      <c r="BK14" s="49">
        <v>0</v>
      </c>
      <c r="BL14" s="48">
        <v>25</v>
      </c>
      <c r="BM14" s="49">
        <v>100</v>
      </c>
      <c r="BN14" s="48">
        <v>25</v>
      </c>
    </row>
    <row r="15" spans="1:66" ht="15">
      <c r="A15" s="65" t="s">
        <v>222</v>
      </c>
      <c r="B15" s="65" t="s">
        <v>257</v>
      </c>
      <c r="C15" s="66" t="s">
        <v>2098</v>
      </c>
      <c r="D15" s="67">
        <v>3</v>
      </c>
      <c r="E15" s="68" t="s">
        <v>132</v>
      </c>
      <c r="F15" s="69">
        <v>32</v>
      </c>
      <c r="G15" s="66"/>
      <c r="H15" s="70"/>
      <c r="I15" s="71"/>
      <c r="J15" s="71"/>
      <c r="K15" s="34" t="s">
        <v>65</v>
      </c>
      <c r="L15" s="78">
        <v>15</v>
      </c>
      <c r="M15" s="78"/>
      <c r="N15" s="73"/>
      <c r="O15" s="80" t="s">
        <v>294</v>
      </c>
      <c r="P15" s="82">
        <v>43949.433333333334</v>
      </c>
      <c r="Q15" s="80" t="s">
        <v>300</v>
      </c>
      <c r="R15" s="80"/>
      <c r="S15" s="80"/>
      <c r="T15" s="80" t="s">
        <v>337</v>
      </c>
      <c r="U15" s="80"/>
      <c r="V15" s="84" t="s">
        <v>351</v>
      </c>
      <c r="W15" s="82">
        <v>43949.433333333334</v>
      </c>
      <c r="X15" s="86">
        <v>43949</v>
      </c>
      <c r="Y15" s="88" t="s">
        <v>409</v>
      </c>
      <c r="Z15" s="84" t="s">
        <v>479</v>
      </c>
      <c r="AA15" s="80"/>
      <c r="AB15" s="80"/>
      <c r="AC15" s="88" t="s">
        <v>549</v>
      </c>
      <c r="AD15" s="80"/>
      <c r="AE15" s="80" t="b">
        <v>0</v>
      </c>
      <c r="AF15" s="80">
        <v>0</v>
      </c>
      <c r="AG15" s="88" t="s">
        <v>622</v>
      </c>
      <c r="AH15" s="80" t="b">
        <v>0</v>
      </c>
      <c r="AI15" s="80" t="s">
        <v>632</v>
      </c>
      <c r="AJ15" s="80"/>
      <c r="AK15" s="88" t="s">
        <v>622</v>
      </c>
      <c r="AL15" s="80" t="b">
        <v>0</v>
      </c>
      <c r="AM15" s="80">
        <v>9</v>
      </c>
      <c r="AN15" s="88" t="s">
        <v>587</v>
      </c>
      <c r="AO15" s="80" t="s">
        <v>638</v>
      </c>
      <c r="AP15" s="80" t="b">
        <v>0</v>
      </c>
      <c r="AQ15" s="88" t="s">
        <v>587</v>
      </c>
      <c r="AR15" s="80" t="s">
        <v>178</v>
      </c>
      <c r="AS15" s="80">
        <v>0</v>
      </c>
      <c r="AT15" s="80">
        <v>0</v>
      </c>
      <c r="AU15" s="80"/>
      <c r="AV15" s="80"/>
      <c r="AW15" s="80"/>
      <c r="AX15" s="80"/>
      <c r="AY15" s="80"/>
      <c r="AZ15" s="80"/>
      <c r="BA15" s="80"/>
      <c r="BB15" s="80"/>
      <c r="BC15" s="79">
        <v>1</v>
      </c>
      <c r="BD15" s="79" t="str">
        <f>REPLACE(INDEX(GroupVertices[Group],MATCH(Edges[[#This Row],[Vertex 1]],GroupVertices[Vertex],0)),1,1,"")</f>
        <v>3</v>
      </c>
      <c r="BE15" s="79" t="str">
        <f>REPLACE(INDEX(GroupVertices[Group],MATCH(Edges[[#This Row],[Vertex 2]],GroupVertices[Vertex],0)),1,1,"")</f>
        <v>3</v>
      </c>
      <c r="BF15" s="48">
        <v>0</v>
      </c>
      <c r="BG15" s="49">
        <v>0</v>
      </c>
      <c r="BH15" s="48">
        <v>0</v>
      </c>
      <c r="BI15" s="49">
        <v>0</v>
      </c>
      <c r="BJ15" s="48">
        <v>0</v>
      </c>
      <c r="BK15" s="49">
        <v>0</v>
      </c>
      <c r="BL15" s="48">
        <v>25</v>
      </c>
      <c r="BM15" s="49">
        <v>100</v>
      </c>
      <c r="BN15" s="48">
        <v>25</v>
      </c>
    </row>
    <row r="16" spans="1:66" ht="15">
      <c r="A16" s="65" t="s">
        <v>223</v>
      </c>
      <c r="B16" s="65" t="s">
        <v>257</v>
      </c>
      <c r="C16" s="66" t="s">
        <v>2098</v>
      </c>
      <c r="D16" s="67">
        <v>3</v>
      </c>
      <c r="E16" s="68" t="s">
        <v>132</v>
      </c>
      <c r="F16" s="69">
        <v>32</v>
      </c>
      <c r="G16" s="66"/>
      <c r="H16" s="70"/>
      <c r="I16" s="71"/>
      <c r="J16" s="71"/>
      <c r="K16" s="34" t="s">
        <v>65</v>
      </c>
      <c r="L16" s="78">
        <v>16</v>
      </c>
      <c r="M16" s="78"/>
      <c r="N16" s="73"/>
      <c r="O16" s="80" t="s">
        <v>294</v>
      </c>
      <c r="P16" s="82">
        <v>43949.447071759256</v>
      </c>
      <c r="Q16" s="80" t="s">
        <v>300</v>
      </c>
      <c r="R16" s="80"/>
      <c r="S16" s="80"/>
      <c r="T16" s="80" t="s">
        <v>337</v>
      </c>
      <c r="U16" s="80"/>
      <c r="V16" s="84" t="s">
        <v>352</v>
      </c>
      <c r="W16" s="82">
        <v>43949.447071759256</v>
      </c>
      <c r="X16" s="86">
        <v>43949</v>
      </c>
      <c r="Y16" s="88" t="s">
        <v>410</v>
      </c>
      <c r="Z16" s="84" t="s">
        <v>480</v>
      </c>
      <c r="AA16" s="80"/>
      <c r="AB16" s="80"/>
      <c r="AC16" s="88" t="s">
        <v>550</v>
      </c>
      <c r="AD16" s="80"/>
      <c r="AE16" s="80" t="b">
        <v>0</v>
      </c>
      <c r="AF16" s="80">
        <v>0</v>
      </c>
      <c r="AG16" s="88" t="s">
        <v>622</v>
      </c>
      <c r="AH16" s="80" t="b">
        <v>0</v>
      </c>
      <c r="AI16" s="80" t="s">
        <v>632</v>
      </c>
      <c r="AJ16" s="80"/>
      <c r="AK16" s="88" t="s">
        <v>622</v>
      </c>
      <c r="AL16" s="80" t="b">
        <v>0</v>
      </c>
      <c r="AM16" s="80">
        <v>9</v>
      </c>
      <c r="AN16" s="88" t="s">
        <v>587</v>
      </c>
      <c r="AO16" s="80" t="s">
        <v>636</v>
      </c>
      <c r="AP16" s="80" t="b">
        <v>0</v>
      </c>
      <c r="AQ16" s="88" t="s">
        <v>587</v>
      </c>
      <c r="AR16" s="80" t="s">
        <v>178</v>
      </c>
      <c r="AS16" s="80">
        <v>0</v>
      </c>
      <c r="AT16" s="80">
        <v>0</v>
      </c>
      <c r="AU16" s="80"/>
      <c r="AV16" s="80"/>
      <c r="AW16" s="80"/>
      <c r="AX16" s="80"/>
      <c r="AY16" s="80"/>
      <c r="AZ16" s="80"/>
      <c r="BA16" s="80"/>
      <c r="BB16" s="80"/>
      <c r="BC16" s="79">
        <v>1</v>
      </c>
      <c r="BD16" s="79" t="str">
        <f>REPLACE(INDEX(GroupVertices[Group],MATCH(Edges[[#This Row],[Vertex 1]],GroupVertices[Vertex],0)),1,1,"")</f>
        <v>3</v>
      </c>
      <c r="BE16" s="79" t="str">
        <f>REPLACE(INDEX(GroupVertices[Group],MATCH(Edges[[#This Row],[Vertex 2]],GroupVertices[Vertex],0)),1,1,"")</f>
        <v>3</v>
      </c>
      <c r="BF16" s="48">
        <v>0</v>
      </c>
      <c r="BG16" s="49">
        <v>0</v>
      </c>
      <c r="BH16" s="48">
        <v>0</v>
      </c>
      <c r="BI16" s="49">
        <v>0</v>
      </c>
      <c r="BJ16" s="48">
        <v>0</v>
      </c>
      <c r="BK16" s="49">
        <v>0</v>
      </c>
      <c r="BL16" s="48">
        <v>25</v>
      </c>
      <c r="BM16" s="49">
        <v>100</v>
      </c>
      <c r="BN16" s="48">
        <v>25</v>
      </c>
    </row>
    <row r="17" spans="1:66" ht="15">
      <c r="A17" s="65" t="s">
        <v>224</v>
      </c>
      <c r="B17" s="65" t="s">
        <v>224</v>
      </c>
      <c r="C17" s="66" t="s">
        <v>2098</v>
      </c>
      <c r="D17" s="67">
        <v>3</v>
      </c>
      <c r="E17" s="68" t="s">
        <v>132</v>
      </c>
      <c r="F17" s="69">
        <v>32</v>
      </c>
      <c r="G17" s="66"/>
      <c r="H17" s="70"/>
      <c r="I17" s="71"/>
      <c r="J17" s="71"/>
      <c r="K17" s="34" t="s">
        <v>65</v>
      </c>
      <c r="L17" s="78">
        <v>17</v>
      </c>
      <c r="M17" s="78"/>
      <c r="N17" s="73"/>
      <c r="O17" s="80" t="s">
        <v>178</v>
      </c>
      <c r="P17" s="82">
        <v>43949.31831018518</v>
      </c>
      <c r="Q17" s="80" t="s">
        <v>299</v>
      </c>
      <c r="R17" s="84" t="s">
        <v>319</v>
      </c>
      <c r="S17" s="80" t="s">
        <v>330</v>
      </c>
      <c r="T17" s="80"/>
      <c r="U17" s="80"/>
      <c r="V17" s="84" t="s">
        <v>353</v>
      </c>
      <c r="W17" s="82">
        <v>43949.31831018518</v>
      </c>
      <c r="X17" s="86">
        <v>43949</v>
      </c>
      <c r="Y17" s="88" t="s">
        <v>411</v>
      </c>
      <c r="Z17" s="84" t="s">
        <v>481</v>
      </c>
      <c r="AA17" s="80"/>
      <c r="AB17" s="80"/>
      <c r="AC17" s="88" t="s">
        <v>551</v>
      </c>
      <c r="AD17" s="80"/>
      <c r="AE17" s="80" t="b">
        <v>0</v>
      </c>
      <c r="AF17" s="80">
        <v>1</v>
      </c>
      <c r="AG17" s="88" t="s">
        <v>622</v>
      </c>
      <c r="AH17" s="80" t="b">
        <v>0</v>
      </c>
      <c r="AI17" s="80" t="s">
        <v>632</v>
      </c>
      <c r="AJ17" s="80"/>
      <c r="AK17" s="88" t="s">
        <v>622</v>
      </c>
      <c r="AL17" s="80" t="b">
        <v>0</v>
      </c>
      <c r="AM17" s="80">
        <v>2</v>
      </c>
      <c r="AN17" s="88" t="s">
        <v>622</v>
      </c>
      <c r="AO17" s="80" t="s">
        <v>639</v>
      </c>
      <c r="AP17" s="80" t="b">
        <v>0</v>
      </c>
      <c r="AQ17" s="88" t="s">
        <v>551</v>
      </c>
      <c r="AR17" s="80" t="s">
        <v>178</v>
      </c>
      <c r="AS17" s="80">
        <v>0</v>
      </c>
      <c r="AT17" s="80">
        <v>0</v>
      </c>
      <c r="AU17" s="80"/>
      <c r="AV17" s="80"/>
      <c r="AW17" s="80"/>
      <c r="AX17" s="80"/>
      <c r="AY17" s="80"/>
      <c r="AZ17" s="80"/>
      <c r="BA17" s="80"/>
      <c r="BB17" s="80"/>
      <c r="BC17" s="79">
        <v>1</v>
      </c>
      <c r="BD17" s="79" t="str">
        <f>REPLACE(INDEX(GroupVertices[Group],MATCH(Edges[[#This Row],[Vertex 1]],GroupVertices[Vertex],0)),1,1,"")</f>
        <v>13</v>
      </c>
      <c r="BE17" s="79" t="str">
        <f>REPLACE(INDEX(GroupVertices[Group],MATCH(Edges[[#This Row],[Vertex 2]],GroupVertices[Vertex],0)),1,1,"")</f>
        <v>13</v>
      </c>
      <c r="BF17" s="48">
        <v>0</v>
      </c>
      <c r="BG17" s="49">
        <v>0</v>
      </c>
      <c r="BH17" s="48">
        <v>0</v>
      </c>
      <c r="BI17" s="49">
        <v>0</v>
      </c>
      <c r="BJ17" s="48">
        <v>0</v>
      </c>
      <c r="BK17" s="49">
        <v>0</v>
      </c>
      <c r="BL17" s="48">
        <v>9</v>
      </c>
      <c r="BM17" s="49">
        <v>100</v>
      </c>
      <c r="BN17" s="48">
        <v>9</v>
      </c>
    </row>
    <row r="18" spans="1:66" ht="15">
      <c r="A18" s="65" t="s">
        <v>225</v>
      </c>
      <c r="B18" s="65" t="s">
        <v>224</v>
      </c>
      <c r="C18" s="66" t="s">
        <v>2098</v>
      </c>
      <c r="D18" s="67">
        <v>3</v>
      </c>
      <c r="E18" s="68" t="s">
        <v>132</v>
      </c>
      <c r="F18" s="69">
        <v>32</v>
      </c>
      <c r="G18" s="66"/>
      <c r="H18" s="70"/>
      <c r="I18" s="71"/>
      <c r="J18" s="71"/>
      <c r="K18" s="34" t="s">
        <v>65</v>
      </c>
      <c r="L18" s="78">
        <v>18</v>
      </c>
      <c r="M18" s="78"/>
      <c r="N18" s="73"/>
      <c r="O18" s="80" t="s">
        <v>294</v>
      </c>
      <c r="P18" s="82">
        <v>43949.45701388889</v>
      </c>
      <c r="Q18" s="80" t="s">
        <v>299</v>
      </c>
      <c r="R18" s="84" t="s">
        <v>319</v>
      </c>
      <c r="S18" s="80" t="s">
        <v>330</v>
      </c>
      <c r="T18" s="80"/>
      <c r="U18" s="80"/>
      <c r="V18" s="84" t="s">
        <v>354</v>
      </c>
      <c r="W18" s="82">
        <v>43949.45701388889</v>
      </c>
      <c r="X18" s="86">
        <v>43949</v>
      </c>
      <c r="Y18" s="88" t="s">
        <v>412</v>
      </c>
      <c r="Z18" s="84" t="s">
        <v>482</v>
      </c>
      <c r="AA18" s="80"/>
      <c r="AB18" s="80"/>
      <c r="AC18" s="88" t="s">
        <v>552</v>
      </c>
      <c r="AD18" s="80"/>
      <c r="AE18" s="80" t="b">
        <v>0</v>
      </c>
      <c r="AF18" s="80">
        <v>0</v>
      </c>
      <c r="AG18" s="88" t="s">
        <v>622</v>
      </c>
      <c r="AH18" s="80" t="b">
        <v>0</v>
      </c>
      <c r="AI18" s="80" t="s">
        <v>632</v>
      </c>
      <c r="AJ18" s="80"/>
      <c r="AK18" s="88" t="s">
        <v>622</v>
      </c>
      <c r="AL18" s="80" t="b">
        <v>0</v>
      </c>
      <c r="AM18" s="80">
        <v>2</v>
      </c>
      <c r="AN18" s="88" t="s">
        <v>551</v>
      </c>
      <c r="AO18" s="80" t="s">
        <v>640</v>
      </c>
      <c r="AP18" s="80" t="b">
        <v>0</v>
      </c>
      <c r="AQ18" s="88" t="s">
        <v>551</v>
      </c>
      <c r="AR18" s="80" t="s">
        <v>178</v>
      </c>
      <c r="AS18" s="80">
        <v>0</v>
      </c>
      <c r="AT18" s="80">
        <v>0</v>
      </c>
      <c r="AU18" s="80"/>
      <c r="AV18" s="80"/>
      <c r="AW18" s="80"/>
      <c r="AX18" s="80"/>
      <c r="AY18" s="80"/>
      <c r="AZ18" s="80"/>
      <c r="BA18" s="80"/>
      <c r="BB18" s="80"/>
      <c r="BC18" s="79">
        <v>1</v>
      </c>
      <c r="BD18" s="79" t="str">
        <f>REPLACE(INDEX(GroupVertices[Group],MATCH(Edges[[#This Row],[Vertex 1]],GroupVertices[Vertex],0)),1,1,"")</f>
        <v>13</v>
      </c>
      <c r="BE18" s="79" t="str">
        <f>REPLACE(INDEX(GroupVertices[Group],MATCH(Edges[[#This Row],[Vertex 2]],GroupVertices[Vertex],0)),1,1,"")</f>
        <v>13</v>
      </c>
      <c r="BF18" s="48">
        <v>0</v>
      </c>
      <c r="BG18" s="49">
        <v>0</v>
      </c>
      <c r="BH18" s="48">
        <v>0</v>
      </c>
      <c r="BI18" s="49">
        <v>0</v>
      </c>
      <c r="BJ18" s="48">
        <v>0</v>
      </c>
      <c r="BK18" s="49">
        <v>0</v>
      </c>
      <c r="BL18" s="48">
        <v>9</v>
      </c>
      <c r="BM18" s="49">
        <v>100</v>
      </c>
      <c r="BN18" s="48">
        <v>9</v>
      </c>
    </row>
    <row r="19" spans="1:66" ht="15">
      <c r="A19" s="65" t="s">
        <v>226</v>
      </c>
      <c r="B19" s="65" t="s">
        <v>257</v>
      </c>
      <c r="C19" s="66" t="s">
        <v>2098</v>
      </c>
      <c r="D19" s="67">
        <v>3</v>
      </c>
      <c r="E19" s="68" t="s">
        <v>132</v>
      </c>
      <c r="F19" s="69">
        <v>32</v>
      </c>
      <c r="G19" s="66"/>
      <c r="H19" s="70"/>
      <c r="I19" s="71"/>
      <c r="J19" s="71"/>
      <c r="K19" s="34" t="s">
        <v>65</v>
      </c>
      <c r="L19" s="78">
        <v>19</v>
      </c>
      <c r="M19" s="78"/>
      <c r="N19" s="73"/>
      <c r="O19" s="80" t="s">
        <v>294</v>
      </c>
      <c r="P19" s="82">
        <v>43949.47693287037</v>
      </c>
      <c r="Q19" s="80" t="s">
        <v>300</v>
      </c>
      <c r="R19" s="80"/>
      <c r="S19" s="80"/>
      <c r="T19" s="80" t="s">
        <v>337</v>
      </c>
      <c r="U19" s="80"/>
      <c r="V19" s="84" t="s">
        <v>355</v>
      </c>
      <c r="W19" s="82">
        <v>43949.47693287037</v>
      </c>
      <c r="X19" s="86">
        <v>43949</v>
      </c>
      <c r="Y19" s="88" t="s">
        <v>413</v>
      </c>
      <c r="Z19" s="84" t="s">
        <v>483</v>
      </c>
      <c r="AA19" s="80"/>
      <c r="AB19" s="80"/>
      <c r="AC19" s="88" t="s">
        <v>553</v>
      </c>
      <c r="AD19" s="80"/>
      <c r="AE19" s="80" t="b">
        <v>0</v>
      </c>
      <c r="AF19" s="80">
        <v>0</v>
      </c>
      <c r="AG19" s="88" t="s">
        <v>622</v>
      </c>
      <c r="AH19" s="80" t="b">
        <v>0</v>
      </c>
      <c r="AI19" s="80" t="s">
        <v>632</v>
      </c>
      <c r="AJ19" s="80"/>
      <c r="AK19" s="88" t="s">
        <v>622</v>
      </c>
      <c r="AL19" s="80" t="b">
        <v>0</v>
      </c>
      <c r="AM19" s="80">
        <v>9</v>
      </c>
      <c r="AN19" s="88" t="s">
        <v>587</v>
      </c>
      <c r="AO19" s="80" t="s">
        <v>638</v>
      </c>
      <c r="AP19" s="80" t="b">
        <v>0</v>
      </c>
      <c r="AQ19" s="88" t="s">
        <v>587</v>
      </c>
      <c r="AR19" s="80" t="s">
        <v>178</v>
      </c>
      <c r="AS19" s="80">
        <v>0</v>
      </c>
      <c r="AT19" s="80">
        <v>0</v>
      </c>
      <c r="AU19" s="80"/>
      <c r="AV19" s="80"/>
      <c r="AW19" s="80"/>
      <c r="AX19" s="80"/>
      <c r="AY19" s="80"/>
      <c r="AZ19" s="80"/>
      <c r="BA19" s="80"/>
      <c r="BB19" s="80"/>
      <c r="BC19" s="79">
        <v>1</v>
      </c>
      <c r="BD19" s="79" t="str">
        <f>REPLACE(INDEX(GroupVertices[Group],MATCH(Edges[[#This Row],[Vertex 1]],GroupVertices[Vertex],0)),1,1,"")</f>
        <v>3</v>
      </c>
      <c r="BE19" s="79" t="str">
        <f>REPLACE(INDEX(GroupVertices[Group],MATCH(Edges[[#This Row],[Vertex 2]],GroupVertices[Vertex],0)),1,1,"")</f>
        <v>3</v>
      </c>
      <c r="BF19" s="48">
        <v>0</v>
      </c>
      <c r="BG19" s="49">
        <v>0</v>
      </c>
      <c r="BH19" s="48">
        <v>0</v>
      </c>
      <c r="BI19" s="49">
        <v>0</v>
      </c>
      <c r="BJ19" s="48">
        <v>0</v>
      </c>
      <c r="BK19" s="49">
        <v>0</v>
      </c>
      <c r="BL19" s="48">
        <v>25</v>
      </c>
      <c r="BM19" s="49">
        <v>100</v>
      </c>
      <c r="BN19" s="48">
        <v>25</v>
      </c>
    </row>
    <row r="20" spans="1:66" ht="15">
      <c r="A20" s="65" t="s">
        <v>227</v>
      </c>
      <c r="B20" s="65" t="s">
        <v>257</v>
      </c>
      <c r="C20" s="66" t="s">
        <v>2098</v>
      </c>
      <c r="D20" s="67">
        <v>3</v>
      </c>
      <c r="E20" s="68" t="s">
        <v>132</v>
      </c>
      <c r="F20" s="69">
        <v>32</v>
      </c>
      <c r="G20" s="66"/>
      <c r="H20" s="70"/>
      <c r="I20" s="71"/>
      <c r="J20" s="71"/>
      <c r="K20" s="34" t="s">
        <v>65</v>
      </c>
      <c r="L20" s="78">
        <v>20</v>
      </c>
      <c r="M20" s="78"/>
      <c r="N20" s="73"/>
      <c r="O20" s="80" t="s">
        <v>294</v>
      </c>
      <c r="P20" s="82">
        <v>43949.50814814815</v>
      </c>
      <c r="Q20" s="80" t="s">
        <v>300</v>
      </c>
      <c r="R20" s="80"/>
      <c r="S20" s="80"/>
      <c r="T20" s="80" t="s">
        <v>337</v>
      </c>
      <c r="U20" s="80"/>
      <c r="V20" s="84" t="s">
        <v>356</v>
      </c>
      <c r="W20" s="82">
        <v>43949.50814814815</v>
      </c>
      <c r="X20" s="86">
        <v>43949</v>
      </c>
      <c r="Y20" s="88" t="s">
        <v>414</v>
      </c>
      <c r="Z20" s="84" t="s">
        <v>484</v>
      </c>
      <c r="AA20" s="80"/>
      <c r="AB20" s="80"/>
      <c r="AC20" s="88" t="s">
        <v>554</v>
      </c>
      <c r="AD20" s="80"/>
      <c r="AE20" s="80" t="b">
        <v>0</v>
      </c>
      <c r="AF20" s="80">
        <v>0</v>
      </c>
      <c r="AG20" s="88" t="s">
        <v>622</v>
      </c>
      <c r="AH20" s="80" t="b">
        <v>0</v>
      </c>
      <c r="AI20" s="80" t="s">
        <v>632</v>
      </c>
      <c r="AJ20" s="80"/>
      <c r="AK20" s="88" t="s">
        <v>622</v>
      </c>
      <c r="AL20" s="80" t="b">
        <v>0</v>
      </c>
      <c r="AM20" s="80">
        <v>9</v>
      </c>
      <c r="AN20" s="88" t="s">
        <v>587</v>
      </c>
      <c r="AO20" s="80" t="s">
        <v>636</v>
      </c>
      <c r="AP20" s="80" t="b">
        <v>0</v>
      </c>
      <c r="AQ20" s="88" t="s">
        <v>587</v>
      </c>
      <c r="AR20" s="80" t="s">
        <v>178</v>
      </c>
      <c r="AS20" s="80">
        <v>0</v>
      </c>
      <c r="AT20" s="80">
        <v>0</v>
      </c>
      <c r="AU20" s="80"/>
      <c r="AV20" s="80"/>
      <c r="AW20" s="80"/>
      <c r="AX20" s="80"/>
      <c r="AY20" s="80"/>
      <c r="AZ20" s="80"/>
      <c r="BA20" s="80"/>
      <c r="BB20" s="80"/>
      <c r="BC20" s="79">
        <v>1</v>
      </c>
      <c r="BD20" s="79" t="str">
        <f>REPLACE(INDEX(GroupVertices[Group],MATCH(Edges[[#This Row],[Vertex 1]],GroupVertices[Vertex],0)),1,1,"")</f>
        <v>3</v>
      </c>
      <c r="BE20" s="79" t="str">
        <f>REPLACE(INDEX(GroupVertices[Group],MATCH(Edges[[#This Row],[Vertex 2]],GroupVertices[Vertex],0)),1,1,"")</f>
        <v>3</v>
      </c>
      <c r="BF20" s="48">
        <v>0</v>
      </c>
      <c r="BG20" s="49">
        <v>0</v>
      </c>
      <c r="BH20" s="48">
        <v>0</v>
      </c>
      <c r="BI20" s="49">
        <v>0</v>
      </c>
      <c r="BJ20" s="48">
        <v>0</v>
      </c>
      <c r="BK20" s="49">
        <v>0</v>
      </c>
      <c r="BL20" s="48">
        <v>25</v>
      </c>
      <c r="BM20" s="49">
        <v>100</v>
      </c>
      <c r="BN20" s="48">
        <v>25</v>
      </c>
    </row>
    <row r="21" spans="1:66" ht="15">
      <c r="A21" s="65" t="s">
        <v>228</v>
      </c>
      <c r="B21" s="65" t="s">
        <v>257</v>
      </c>
      <c r="C21" s="66" t="s">
        <v>2098</v>
      </c>
      <c r="D21" s="67">
        <v>3</v>
      </c>
      <c r="E21" s="68" t="s">
        <v>132</v>
      </c>
      <c r="F21" s="69">
        <v>32</v>
      </c>
      <c r="G21" s="66"/>
      <c r="H21" s="70"/>
      <c r="I21" s="71"/>
      <c r="J21" s="71"/>
      <c r="K21" s="34" t="s">
        <v>65</v>
      </c>
      <c r="L21" s="78">
        <v>21</v>
      </c>
      <c r="M21" s="78"/>
      <c r="N21" s="73"/>
      <c r="O21" s="80" t="s">
        <v>294</v>
      </c>
      <c r="P21" s="82">
        <v>43949.589849537035</v>
      </c>
      <c r="Q21" s="80" t="s">
        <v>300</v>
      </c>
      <c r="R21" s="80"/>
      <c r="S21" s="80"/>
      <c r="T21" s="80" t="s">
        <v>337</v>
      </c>
      <c r="U21" s="80"/>
      <c r="V21" s="84" t="s">
        <v>357</v>
      </c>
      <c r="W21" s="82">
        <v>43949.589849537035</v>
      </c>
      <c r="X21" s="86">
        <v>43949</v>
      </c>
      <c r="Y21" s="88" t="s">
        <v>415</v>
      </c>
      <c r="Z21" s="84" t="s">
        <v>485</v>
      </c>
      <c r="AA21" s="80"/>
      <c r="AB21" s="80"/>
      <c r="AC21" s="88" t="s">
        <v>555</v>
      </c>
      <c r="AD21" s="80"/>
      <c r="AE21" s="80" t="b">
        <v>0</v>
      </c>
      <c r="AF21" s="80">
        <v>0</v>
      </c>
      <c r="AG21" s="88" t="s">
        <v>622</v>
      </c>
      <c r="AH21" s="80" t="b">
        <v>0</v>
      </c>
      <c r="AI21" s="80" t="s">
        <v>632</v>
      </c>
      <c r="AJ21" s="80"/>
      <c r="AK21" s="88" t="s">
        <v>622</v>
      </c>
      <c r="AL21" s="80" t="b">
        <v>0</v>
      </c>
      <c r="AM21" s="80">
        <v>9</v>
      </c>
      <c r="AN21" s="88" t="s">
        <v>587</v>
      </c>
      <c r="AO21" s="80" t="s">
        <v>637</v>
      </c>
      <c r="AP21" s="80" t="b">
        <v>0</v>
      </c>
      <c r="AQ21" s="88" t="s">
        <v>587</v>
      </c>
      <c r="AR21" s="80" t="s">
        <v>178</v>
      </c>
      <c r="AS21" s="80">
        <v>0</v>
      </c>
      <c r="AT21" s="80">
        <v>0</v>
      </c>
      <c r="AU21" s="80"/>
      <c r="AV21" s="80"/>
      <c r="AW21" s="80"/>
      <c r="AX21" s="80"/>
      <c r="AY21" s="80"/>
      <c r="AZ21" s="80"/>
      <c r="BA21" s="80"/>
      <c r="BB21" s="80"/>
      <c r="BC21" s="79">
        <v>1</v>
      </c>
      <c r="BD21" s="79" t="str">
        <f>REPLACE(INDEX(GroupVertices[Group],MATCH(Edges[[#This Row],[Vertex 1]],GroupVertices[Vertex],0)),1,1,"")</f>
        <v>3</v>
      </c>
      <c r="BE21" s="79" t="str">
        <f>REPLACE(INDEX(GroupVertices[Group],MATCH(Edges[[#This Row],[Vertex 2]],GroupVertices[Vertex],0)),1,1,"")</f>
        <v>3</v>
      </c>
      <c r="BF21" s="48">
        <v>0</v>
      </c>
      <c r="BG21" s="49">
        <v>0</v>
      </c>
      <c r="BH21" s="48">
        <v>0</v>
      </c>
      <c r="BI21" s="49">
        <v>0</v>
      </c>
      <c r="BJ21" s="48">
        <v>0</v>
      </c>
      <c r="BK21" s="49">
        <v>0</v>
      </c>
      <c r="BL21" s="48">
        <v>25</v>
      </c>
      <c r="BM21" s="49">
        <v>100</v>
      </c>
      <c r="BN21" s="48">
        <v>25</v>
      </c>
    </row>
    <row r="22" spans="1:66" ht="15">
      <c r="A22" s="65" t="s">
        <v>229</v>
      </c>
      <c r="B22" s="65" t="s">
        <v>234</v>
      </c>
      <c r="C22" s="66" t="s">
        <v>2098</v>
      </c>
      <c r="D22" s="67">
        <v>3</v>
      </c>
      <c r="E22" s="68" t="s">
        <v>132</v>
      </c>
      <c r="F22" s="69">
        <v>32</v>
      </c>
      <c r="G22" s="66"/>
      <c r="H22" s="70"/>
      <c r="I22" s="71"/>
      <c r="J22" s="71"/>
      <c r="K22" s="34" t="s">
        <v>65</v>
      </c>
      <c r="L22" s="78">
        <v>22</v>
      </c>
      <c r="M22" s="78"/>
      <c r="N22" s="73"/>
      <c r="O22" s="80" t="s">
        <v>293</v>
      </c>
      <c r="P22" s="82">
        <v>43949.66909722222</v>
      </c>
      <c r="Q22" s="80" t="s">
        <v>301</v>
      </c>
      <c r="R22" s="80"/>
      <c r="S22" s="80"/>
      <c r="T22" s="80"/>
      <c r="U22" s="80"/>
      <c r="V22" s="84" t="s">
        <v>358</v>
      </c>
      <c r="W22" s="82">
        <v>43949.66909722222</v>
      </c>
      <c r="X22" s="86">
        <v>43949</v>
      </c>
      <c r="Y22" s="88" t="s">
        <v>416</v>
      </c>
      <c r="Z22" s="84" t="s">
        <v>486</v>
      </c>
      <c r="AA22" s="80"/>
      <c r="AB22" s="80"/>
      <c r="AC22" s="88" t="s">
        <v>556</v>
      </c>
      <c r="AD22" s="88" t="s">
        <v>561</v>
      </c>
      <c r="AE22" s="80" t="b">
        <v>0</v>
      </c>
      <c r="AF22" s="80">
        <v>0</v>
      </c>
      <c r="AG22" s="88" t="s">
        <v>624</v>
      </c>
      <c r="AH22" s="80" t="b">
        <v>0</v>
      </c>
      <c r="AI22" s="80" t="s">
        <v>632</v>
      </c>
      <c r="AJ22" s="80"/>
      <c r="AK22" s="88" t="s">
        <v>622</v>
      </c>
      <c r="AL22" s="80" t="b">
        <v>0</v>
      </c>
      <c r="AM22" s="80">
        <v>0</v>
      </c>
      <c r="AN22" s="88" t="s">
        <v>622</v>
      </c>
      <c r="AO22" s="80" t="s">
        <v>636</v>
      </c>
      <c r="AP22" s="80" t="b">
        <v>0</v>
      </c>
      <c r="AQ22" s="88" t="s">
        <v>561</v>
      </c>
      <c r="AR22" s="80" t="s">
        <v>178</v>
      </c>
      <c r="AS22" s="80">
        <v>0</v>
      </c>
      <c r="AT22" s="80">
        <v>0</v>
      </c>
      <c r="AU22" s="80"/>
      <c r="AV22" s="80"/>
      <c r="AW22" s="80"/>
      <c r="AX22" s="80"/>
      <c r="AY22" s="80"/>
      <c r="AZ22" s="80"/>
      <c r="BA22" s="80"/>
      <c r="BB22" s="80"/>
      <c r="BC22" s="79">
        <v>1</v>
      </c>
      <c r="BD22" s="79" t="str">
        <f>REPLACE(INDEX(GroupVertices[Group],MATCH(Edges[[#This Row],[Vertex 1]],GroupVertices[Vertex],0)),1,1,"")</f>
        <v>11</v>
      </c>
      <c r="BE22" s="79" t="str">
        <f>REPLACE(INDEX(GroupVertices[Group],MATCH(Edges[[#This Row],[Vertex 2]],GroupVertices[Vertex],0)),1,1,"")</f>
        <v>11</v>
      </c>
      <c r="BF22" s="48">
        <v>0</v>
      </c>
      <c r="BG22" s="49">
        <v>0</v>
      </c>
      <c r="BH22" s="48">
        <v>0</v>
      </c>
      <c r="BI22" s="49">
        <v>0</v>
      </c>
      <c r="BJ22" s="48">
        <v>0</v>
      </c>
      <c r="BK22" s="49">
        <v>0</v>
      </c>
      <c r="BL22" s="48">
        <v>25</v>
      </c>
      <c r="BM22" s="49">
        <v>100</v>
      </c>
      <c r="BN22" s="48">
        <v>25</v>
      </c>
    </row>
    <row r="23" spans="1:66" ht="15">
      <c r="A23" s="65" t="s">
        <v>230</v>
      </c>
      <c r="B23" s="65" t="s">
        <v>277</v>
      </c>
      <c r="C23" s="66" t="s">
        <v>2098</v>
      </c>
      <c r="D23" s="67">
        <v>3</v>
      </c>
      <c r="E23" s="68" t="s">
        <v>132</v>
      </c>
      <c r="F23" s="69">
        <v>32</v>
      </c>
      <c r="G23" s="66"/>
      <c r="H23" s="70"/>
      <c r="I23" s="71"/>
      <c r="J23" s="71"/>
      <c r="K23" s="34" t="s">
        <v>66</v>
      </c>
      <c r="L23" s="78">
        <v>23</v>
      </c>
      <c r="M23" s="78"/>
      <c r="N23" s="73"/>
      <c r="O23" s="80" t="s">
        <v>293</v>
      </c>
      <c r="P23" s="82">
        <v>43949.69996527778</v>
      </c>
      <c r="Q23" s="80" t="s">
        <v>302</v>
      </c>
      <c r="R23" s="84" t="s">
        <v>320</v>
      </c>
      <c r="S23" s="80" t="s">
        <v>331</v>
      </c>
      <c r="T23" s="80"/>
      <c r="U23" s="80"/>
      <c r="V23" s="84" t="s">
        <v>359</v>
      </c>
      <c r="W23" s="82">
        <v>43949.69996527778</v>
      </c>
      <c r="X23" s="86">
        <v>43949</v>
      </c>
      <c r="Y23" s="88" t="s">
        <v>417</v>
      </c>
      <c r="Z23" s="84" t="s">
        <v>487</v>
      </c>
      <c r="AA23" s="80"/>
      <c r="AB23" s="80"/>
      <c r="AC23" s="88" t="s">
        <v>557</v>
      </c>
      <c r="AD23" s="88" t="s">
        <v>614</v>
      </c>
      <c r="AE23" s="80" t="b">
        <v>0</v>
      </c>
      <c r="AF23" s="80">
        <v>2</v>
      </c>
      <c r="AG23" s="88" t="s">
        <v>625</v>
      </c>
      <c r="AH23" s="80" t="b">
        <v>0</v>
      </c>
      <c r="AI23" s="80" t="s">
        <v>632</v>
      </c>
      <c r="AJ23" s="80"/>
      <c r="AK23" s="88" t="s">
        <v>622</v>
      </c>
      <c r="AL23" s="80" t="b">
        <v>0</v>
      </c>
      <c r="AM23" s="80">
        <v>0</v>
      </c>
      <c r="AN23" s="88" t="s">
        <v>622</v>
      </c>
      <c r="AO23" s="80" t="s">
        <v>636</v>
      </c>
      <c r="AP23" s="80" t="b">
        <v>0</v>
      </c>
      <c r="AQ23" s="88" t="s">
        <v>614</v>
      </c>
      <c r="AR23" s="80" t="s">
        <v>178</v>
      </c>
      <c r="AS23" s="80">
        <v>0</v>
      </c>
      <c r="AT23" s="80">
        <v>0</v>
      </c>
      <c r="AU23" s="80"/>
      <c r="AV23" s="80"/>
      <c r="AW23" s="80"/>
      <c r="AX23" s="80"/>
      <c r="AY23" s="80"/>
      <c r="AZ23" s="80"/>
      <c r="BA23" s="80"/>
      <c r="BB23" s="80"/>
      <c r="BC23" s="79">
        <v>1</v>
      </c>
      <c r="BD23" s="79" t="str">
        <f>REPLACE(INDEX(GroupVertices[Group],MATCH(Edges[[#This Row],[Vertex 1]],GroupVertices[Vertex],0)),1,1,"")</f>
        <v>17</v>
      </c>
      <c r="BE23" s="79" t="str">
        <f>REPLACE(INDEX(GroupVertices[Group],MATCH(Edges[[#This Row],[Vertex 2]],GroupVertices[Vertex],0)),1,1,"")</f>
        <v>17</v>
      </c>
      <c r="BF23" s="48">
        <v>0</v>
      </c>
      <c r="BG23" s="49">
        <v>0</v>
      </c>
      <c r="BH23" s="48">
        <v>0</v>
      </c>
      <c r="BI23" s="49">
        <v>0</v>
      </c>
      <c r="BJ23" s="48">
        <v>0</v>
      </c>
      <c r="BK23" s="49">
        <v>0</v>
      </c>
      <c r="BL23" s="48">
        <v>25</v>
      </c>
      <c r="BM23" s="49">
        <v>100</v>
      </c>
      <c r="BN23" s="48">
        <v>25</v>
      </c>
    </row>
    <row r="24" spans="1:66" ht="15">
      <c r="A24" s="65" t="s">
        <v>231</v>
      </c>
      <c r="B24" s="65" t="s">
        <v>278</v>
      </c>
      <c r="C24" s="66" t="s">
        <v>2098</v>
      </c>
      <c r="D24" s="67">
        <v>3</v>
      </c>
      <c r="E24" s="68" t="s">
        <v>132</v>
      </c>
      <c r="F24" s="69">
        <v>32</v>
      </c>
      <c r="G24" s="66"/>
      <c r="H24" s="70"/>
      <c r="I24" s="71"/>
      <c r="J24" s="71"/>
      <c r="K24" s="34" t="s">
        <v>65</v>
      </c>
      <c r="L24" s="78">
        <v>24</v>
      </c>
      <c r="M24" s="78"/>
      <c r="N24" s="73"/>
      <c r="O24" s="80" t="s">
        <v>295</v>
      </c>
      <c r="P24" s="82">
        <v>43949.77783564815</v>
      </c>
      <c r="Q24" s="80" t="s">
        <v>303</v>
      </c>
      <c r="R24" s="80"/>
      <c r="S24" s="80"/>
      <c r="T24" s="80"/>
      <c r="U24" s="80"/>
      <c r="V24" s="84" t="s">
        <v>360</v>
      </c>
      <c r="W24" s="82">
        <v>43949.77783564815</v>
      </c>
      <c r="X24" s="86">
        <v>43949</v>
      </c>
      <c r="Y24" s="88" t="s">
        <v>418</v>
      </c>
      <c r="Z24" s="84" t="s">
        <v>488</v>
      </c>
      <c r="AA24" s="80"/>
      <c r="AB24" s="80"/>
      <c r="AC24" s="88" t="s">
        <v>558</v>
      </c>
      <c r="AD24" s="80"/>
      <c r="AE24" s="80" t="b">
        <v>0</v>
      </c>
      <c r="AF24" s="80">
        <v>0</v>
      </c>
      <c r="AG24" s="88" t="s">
        <v>622</v>
      </c>
      <c r="AH24" s="80" t="b">
        <v>0</v>
      </c>
      <c r="AI24" s="80" t="s">
        <v>632</v>
      </c>
      <c r="AJ24" s="80"/>
      <c r="AK24" s="88" t="s">
        <v>622</v>
      </c>
      <c r="AL24" s="80" t="b">
        <v>0</v>
      </c>
      <c r="AM24" s="80">
        <v>19</v>
      </c>
      <c r="AN24" s="88" t="s">
        <v>605</v>
      </c>
      <c r="AO24" s="80" t="s">
        <v>641</v>
      </c>
      <c r="AP24" s="80" t="b">
        <v>0</v>
      </c>
      <c r="AQ24" s="88" t="s">
        <v>605</v>
      </c>
      <c r="AR24" s="80" t="s">
        <v>178</v>
      </c>
      <c r="AS24" s="80">
        <v>0</v>
      </c>
      <c r="AT24" s="80">
        <v>0</v>
      </c>
      <c r="AU24" s="80"/>
      <c r="AV24" s="80"/>
      <c r="AW24" s="80"/>
      <c r="AX24" s="80"/>
      <c r="AY24" s="80"/>
      <c r="AZ24" s="80"/>
      <c r="BA24" s="80"/>
      <c r="BB24" s="80"/>
      <c r="BC24" s="79">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231</v>
      </c>
      <c r="B25" s="65" t="s">
        <v>270</v>
      </c>
      <c r="C25" s="66" t="s">
        <v>2098</v>
      </c>
      <c r="D25" s="67">
        <v>3</v>
      </c>
      <c r="E25" s="68" t="s">
        <v>132</v>
      </c>
      <c r="F25" s="69">
        <v>32</v>
      </c>
      <c r="G25" s="66"/>
      <c r="H25" s="70"/>
      <c r="I25" s="71"/>
      <c r="J25" s="71"/>
      <c r="K25" s="34" t="s">
        <v>65</v>
      </c>
      <c r="L25" s="78">
        <v>25</v>
      </c>
      <c r="M25" s="78"/>
      <c r="N25" s="73"/>
      <c r="O25" s="80" t="s">
        <v>294</v>
      </c>
      <c r="P25" s="82">
        <v>43949.77783564815</v>
      </c>
      <c r="Q25" s="80" t="s">
        <v>303</v>
      </c>
      <c r="R25" s="80"/>
      <c r="S25" s="80"/>
      <c r="T25" s="80"/>
      <c r="U25" s="80"/>
      <c r="V25" s="84" t="s">
        <v>360</v>
      </c>
      <c r="W25" s="82">
        <v>43949.77783564815</v>
      </c>
      <c r="X25" s="86">
        <v>43949</v>
      </c>
      <c r="Y25" s="88" t="s">
        <v>418</v>
      </c>
      <c r="Z25" s="84" t="s">
        <v>488</v>
      </c>
      <c r="AA25" s="80"/>
      <c r="AB25" s="80"/>
      <c r="AC25" s="88" t="s">
        <v>558</v>
      </c>
      <c r="AD25" s="80"/>
      <c r="AE25" s="80" t="b">
        <v>0</v>
      </c>
      <c r="AF25" s="80">
        <v>0</v>
      </c>
      <c r="AG25" s="88" t="s">
        <v>622</v>
      </c>
      <c r="AH25" s="80" t="b">
        <v>0</v>
      </c>
      <c r="AI25" s="80" t="s">
        <v>632</v>
      </c>
      <c r="AJ25" s="80"/>
      <c r="AK25" s="88" t="s">
        <v>622</v>
      </c>
      <c r="AL25" s="80" t="b">
        <v>0</v>
      </c>
      <c r="AM25" s="80">
        <v>19</v>
      </c>
      <c r="AN25" s="88" t="s">
        <v>605</v>
      </c>
      <c r="AO25" s="80" t="s">
        <v>641</v>
      </c>
      <c r="AP25" s="80" t="b">
        <v>0</v>
      </c>
      <c r="AQ25" s="88" t="s">
        <v>605</v>
      </c>
      <c r="AR25" s="80" t="s">
        <v>178</v>
      </c>
      <c r="AS25" s="80">
        <v>0</v>
      </c>
      <c r="AT25" s="80">
        <v>0</v>
      </c>
      <c r="AU25" s="80"/>
      <c r="AV25" s="80"/>
      <c r="AW25" s="80"/>
      <c r="AX25" s="80"/>
      <c r="AY25" s="80"/>
      <c r="AZ25" s="80"/>
      <c r="BA25" s="80"/>
      <c r="BB25" s="80"/>
      <c r="BC25" s="79">
        <v>1</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22</v>
      </c>
      <c r="BM25" s="49">
        <v>100</v>
      </c>
      <c r="BN25" s="48">
        <v>22</v>
      </c>
    </row>
    <row r="26" spans="1:66" ht="15">
      <c r="A26" s="65" t="s">
        <v>1133</v>
      </c>
      <c r="B26" s="65" t="s">
        <v>1147</v>
      </c>
      <c r="C26" s="66" t="s">
        <v>2098</v>
      </c>
      <c r="D26" s="67">
        <v>3</v>
      </c>
      <c r="E26" s="68" t="s">
        <v>132</v>
      </c>
      <c r="F26" s="69">
        <v>32</v>
      </c>
      <c r="G26" s="66"/>
      <c r="H26" s="70"/>
      <c r="I26" s="71"/>
      <c r="J26" s="71"/>
      <c r="K26" s="34" t="s">
        <v>65</v>
      </c>
      <c r="L26" s="78">
        <v>26</v>
      </c>
      <c r="M26" s="78"/>
      <c r="N26" s="73"/>
      <c r="O26" s="80" t="s">
        <v>292</v>
      </c>
      <c r="P26" s="82">
        <v>43949.787094907406</v>
      </c>
      <c r="Q26" s="80" t="s">
        <v>1165</v>
      </c>
      <c r="R26" s="84" t="s">
        <v>1180</v>
      </c>
      <c r="S26" s="80" t="s">
        <v>331</v>
      </c>
      <c r="T26" s="80" t="s">
        <v>1199</v>
      </c>
      <c r="U26" s="80"/>
      <c r="V26" s="84" t="s">
        <v>1209</v>
      </c>
      <c r="W26" s="82">
        <v>43949.787094907406</v>
      </c>
      <c r="X26" s="86">
        <v>43949</v>
      </c>
      <c r="Y26" s="88" t="s">
        <v>1225</v>
      </c>
      <c r="Z26" s="84" t="s">
        <v>1243</v>
      </c>
      <c r="AA26" s="80"/>
      <c r="AB26" s="80"/>
      <c r="AC26" s="88" t="s">
        <v>1261</v>
      </c>
      <c r="AD26" s="80"/>
      <c r="AE26" s="80" t="b">
        <v>0</v>
      </c>
      <c r="AF26" s="80">
        <v>0</v>
      </c>
      <c r="AG26" s="88" t="s">
        <v>622</v>
      </c>
      <c r="AH26" s="80" t="b">
        <v>0</v>
      </c>
      <c r="AI26" s="80" t="s">
        <v>632</v>
      </c>
      <c r="AJ26" s="80"/>
      <c r="AK26" s="88" t="s">
        <v>622</v>
      </c>
      <c r="AL26" s="80" t="b">
        <v>0</v>
      </c>
      <c r="AM26" s="80">
        <v>0</v>
      </c>
      <c r="AN26" s="88" t="s">
        <v>622</v>
      </c>
      <c r="AO26" s="80" t="s">
        <v>1289</v>
      </c>
      <c r="AP26" s="80" t="b">
        <v>0</v>
      </c>
      <c r="AQ26" s="88" t="s">
        <v>1261</v>
      </c>
      <c r="AR26" s="80" t="s">
        <v>178</v>
      </c>
      <c r="AS26" s="80">
        <v>0</v>
      </c>
      <c r="AT26" s="80">
        <v>0</v>
      </c>
      <c r="AU26" s="80"/>
      <c r="AV26" s="80"/>
      <c r="AW26" s="80"/>
      <c r="AX26" s="80"/>
      <c r="AY26" s="80"/>
      <c r="AZ26" s="80"/>
      <c r="BA26" s="80"/>
      <c r="BB26" s="80"/>
      <c r="BC26" s="79">
        <v>1</v>
      </c>
      <c r="BD26" s="79" t="str">
        <f>REPLACE(INDEX(GroupVertices[Group],MATCH(Edges[[#This Row],[Vertex 1]],GroupVertices[Vertex],0)),1,1,"")</f>
        <v>12</v>
      </c>
      <c r="BE26" s="79" t="str">
        <f>REPLACE(INDEX(GroupVertices[Group],MATCH(Edges[[#This Row],[Vertex 2]],GroupVertices[Vertex],0)),1,1,"")</f>
        <v>12</v>
      </c>
      <c r="BF26" s="48">
        <v>0</v>
      </c>
      <c r="BG26" s="49">
        <v>0</v>
      </c>
      <c r="BH26" s="48">
        <v>1</v>
      </c>
      <c r="BI26" s="49">
        <v>5.882352941176471</v>
      </c>
      <c r="BJ26" s="48">
        <v>0</v>
      </c>
      <c r="BK26" s="49">
        <v>0</v>
      </c>
      <c r="BL26" s="48">
        <v>16</v>
      </c>
      <c r="BM26" s="49">
        <v>94.11764705882354</v>
      </c>
      <c r="BN26" s="48">
        <v>17</v>
      </c>
    </row>
    <row r="27" spans="1:66" ht="15">
      <c r="A27" s="65" t="s">
        <v>1134</v>
      </c>
      <c r="B27" s="65" t="s">
        <v>1147</v>
      </c>
      <c r="C27" s="66" t="s">
        <v>2736</v>
      </c>
      <c r="D27" s="67">
        <v>10</v>
      </c>
      <c r="E27" s="68" t="s">
        <v>136</v>
      </c>
      <c r="F27" s="69">
        <v>22.25</v>
      </c>
      <c r="G27" s="66"/>
      <c r="H27" s="70"/>
      <c r="I27" s="71"/>
      <c r="J27" s="71"/>
      <c r="K27" s="34" t="s">
        <v>65</v>
      </c>
      <c r="L27" s="78">
        <v>27</v>
      </c>
      <c r="M27" s="78"/>
      <c r="N27" s="73"/>
      <c r="O27" s="80" t="s">
        <v>292</v>
      </c>
      <c r="P27" s="82">
        <v>43949.80315972222</v>
      </c>
      <c r="Q27" s="80" t="s">
        <v>1166</v>
      </c>
      <c r="R27" s="84" t="s">
        <v>1181</v>
      </c>
      <c r="S27" s="80" t="s">
        <v>331</v>
      </c>
      <c r="T27" s="80"/>
      <c r="U27" s="80"/>
      <c r="V27" s="84" t="s">
        <v>1210</v>
      </c>
      <c r="W27" s="82">
        <v>43949.80315972222</v>
      </c>
      <c r="X27" s="86">
        <v>43949</v>
      </c>
      <c r="Y27" s="88" t="s">
        <v>1226</v>
      </c>
      <c r="Z27" s="84" t="s">
        <v>1244</v>
      </c>
      <c r="AA27" s="80"/>
      <c r="AB27" s="80"/>
      <c r="AC27" s="88" t="s">
        <v>1262</v>
      </c>
      <c r="AD27" s="80"/>
      <c r="AE27" s="80" t="b">
        <v>0</v>
      </c>
      <c r="AF27" s="80">
        <v>0</v>
      </c>
      <c r="AG27" s="88" t="s">
        <v>622</v>
      </c>
      <c r="AH27" s="80" t="b">
        <v>0</v>
      </c>
      <c r="AI27" s="80" t="s">
        <v>632</v>
      </c>
      <c r="AJ27" s="80"/>
      <c r="AK27" s="88" t="s">
        <v>622</v>
      </c>
      <c r="AL27" s="80" t="b">
        <v>0</v>
      </c>
      <c r="AM27" s="80">
        <v>0</v>
      </c>
      <c r="AN27" s="88" t="s">
        <v>622</v>
      </c>
      <c r="AO27" s="80" t="s">
        <v>636</v>
      </c>
      <c r="AP27" s="80" t="b">
        <v>0</v>
      </c>
      <c r="AQ27" s="88" t="s">
        <v>1262</v>
      </c>
      <c r="AR27" s="80" t="s">
        <v>178</v>
      </c>
      <c r="AS27" s="80">
        <v>0</v>
      </c>
      <c r="AT27" s="80">
        <v>0</v>
      </c>
      <c r="AU27" s="80"/>
      <c r="AV27" s="80"/>
      <c r="AW27" s="80"/>
      <c r="AX27" s="80"/>
      <c r="AY27" s="80"/>
      <c r="AZ27" s="80"/>
      <c r="BA27" s="80"/>
      <c r="BB27" s="80"/>
      <c r="BC27" s="79">
        <v>4</v>
      </c>
      <c r="BD27" s="79" t="str">
        <f>REPLACE(INDEX(GroupVertices[Group],MATCH(Edges[[#This Row],[Vertex 1]],GroupVertices[Vertex],0)),1,1,"")</f>
        <v>12</v>
      </c>
      <c r="BE27" s="79" t="str">
        <f>REPLACE(INDEX(GroupVertices[Group],MATCH(Edges[[#This Row],[Vertex 2]],GroupVertices[Vertex],0)),1,1,"")</f>
        <v>12</v>
      </c>
      <c r="BF27" s="48">
        <v>0</v>
      </c>
      <c r="BG27" s="49">
        <v>0</v>
      </c>
      <c r="BH27" s="48">
        <v>1</v>
      </c>
      <c r="BI27" s="49">
        <v>7.6923076923076925</v>
      </c>
      <c r="BJ27" s="48">
        <v>0</v>
      </c>
      <c r="BK27" s="49">
        <v>0</v>
      </c>
      <c r="BL27" s="48">
        <v>12</v>
      </c>
      <c r="BM27" s="49">
        <v>92.3076923076923</v>
      </c>
      <c r="BN27" s="48">
        <v>13</v>
      </c>
    </row>
    <row r="28" spans="1:66" ht="15">
      <c r="A28" s="65" t="s">
        <v>1134</v>
      </c>
      <c r="B28" s="65" t="s">
        <v>1147</v>
      </c>
      <c r="C28" s="66" t="s">
        <v>2736</v>
      </c>
      <c r="D28" s="67">
        <v>10</v>
      </c>
      <c r="E28" s="68" t="s">
        <v>136</v>
      </c>
      <c r="F28" s="69">
        <v>22.25</v>
      </c>
      <c r="G28" s="66"/>
      <c r="H28" s="70"/>
      <c r="I28" s="71"/>
      <c r="J28" s="71"/>
      <c r="K28" s="34" t="s">
        <v>65</v>
      </c>
      <c r="L28" s="78">
        <v>28</v>
      </c>
      <c r="M28" s="78"/>
      <c r="N28" s="73"/>
      <c r="O28" s="80" t="s">
        <v>292</v>
      </c>
      <c r="P28" s="82">
        <v>43949.80326388889</v>
      </c>
      <c r="Q28" s="80" t="s">
        <v>1167</v>
      </c>
      <c r="R28" s="84" t="s">
        <v>1181</v>
      </c>
      <c r="S28" s="80" t="s">
        <v>331</v>
      </c>
      <c r="T28" s="80"/>
      <c r="U28" s="80"/>
      <c r="V28" s="84" t="s">
        <v>1210</v>
      </c>
      <c r="W28" s="82">
        <v>43949.80326388889</v>
      </c>
      <c r="X28" s="86">
        <v>43949</v>
      </c>
      <c r="Y28" s="88" t="s">
        <v>1227</v>
      </c>
      <c r="Z28" s="84" t="s">
        <v>1245</v>
      </c>
      <c r="AA28" s="80"/>
      <c r="AB28" s="80"/>
      <c r="AC28" s="88" t="s">
        <v>1263</v>
      </c>
      <c r="AD28" s="80"/>
      <c r="AE28" s="80" t="b">
        <v>0</v>
      </c>
      <c r="AF28" s="80">
        <v>0</v>
      </c>
      <c r="AG28" s="88" t="s">
        <v>622</v>
      </c>
      <c r="AH28" s="80" t="b">
        <v>0</v>
      </c>
      <c r="AI28" s="80" t="s">
        <v>632</v>
      </c>
      <c r="AJ28" s="80"/>
      <c r="AK28" s="88" t="s">
        <v>622</v>
      </c>
      <c r="AL28" s="80" t="b">
        <v>0</v>
      </c>
      <c r="AM28" s="80">
        <v>0</v>
      </c>
      <c r="AN28" s="88" t="s">
        <v>622</v>
      </c>
      <c r="AO28" s="80" t="s">
        <v>636</v>
      </c>
      <c r="AP28" s="80" t="b">
        <v>0</v>
      </c>
      <c r="AQ28" s="88" t="s">
        <v>1263</v>
      </c>
      <c r="AR28" s="80" t="s">
        <v>178</v>
      </c>
      <c r="AS28" s="80">
        <v>0</v>
      </c>
      <c r="AT28" s="80">
        <v>0</v>
      </c>
      <c r="AU28" s="80"/>
      <c r="AV28" s="80"/>
      <c r="AW28" s="80"/>
      <c r="AX28" s="80"/>
      <c r="AY28" s="80"/>
      <c r="AZ28" s="80"/>
      <c r="BA28" s="80"/>
      <c r="BB28" s="80"/>
      <c r="BC28" s="79">
        <v>4</v>
      </c>
      <c r="BD28" s="79" t="str">
        <f>REPLACE(INDEX(GroupVertices[Group],MATCH(Edges[[#This Row],[Vertex 1]],GroupVertices[Vertex],0)),1,1,"")</f>
        <v>12</v>
      </c>
      <c r="BE28" s="79" t="str">
        <f>REPLACE(INDEX(GroupVertices[Group],MATCH(Edges[[#This Row],[Vertex 2]],GroupVertices[Vertex],0)),1,1,"")</f>
        <v>12</v>
      </c>
      <c r="BF28" s="48">
        <v>0</v>
      </c>
      <c r="BG28" s="49">
        <v>0</v>
      </c>
      <c r="BH28" s="48">
        <v>1</v>
      </c>
      <c r="BI28" s="49">
        <v>8.333333333333334</v>
      </c>
      <c r="BJ28" s="48">
        <v>0</v>
      </c>
      <c r="BK28" s="49">
        <v>0</v>
      </c>
      <c r="BL28" s="48">
        <v>11</v>
      </c>
      <c r="BM28" s="49">
        <v>91.66666666666667</v>
      </c>
      <c r="BN28" s="48">
        <v>12</v>
      </c>
    </row>
    <row r="29" spans="1:66" ht="15">
      <c r="A29" s="65" t="s">
        <v>232</v>
      </c>
      <c r="B29" s="65" t="s">
        <v>278</v>
      </c>
      <c r="C29" s="66" t="s">
        <v>2098</v>
      </c>
      <c r="D29" s="67">
        <v>3</v>
      </c>
      <c r="E29" s="68" t="s">
        <v>132</v>
      </c>
      <c r="F29" s="69">
        <v>32</v>
      </c>
      <c r="G29" s="66"/>
      <c r="H29" s="70"/>
      <c r="I29" s="71"/>
      <c r="J29" s="71"/>
      <c r="K29" s="34" t="s">
        <v>65</v>
      </c>
      <c r="L29" s="78">
        <v>29</v>
      </c>
      <c r="M29" s="78"/>
      <c r="N29" s="73"/>
      <c r="O29" s="80" t="s">
        <v>295</v>
      </c>
      <c r="P29" s="82">
        <v>43949.81783564815</v>
      </c>
      <c r="Q29" s="80" t="s">
        <v>303</v>
      </c>
      <c r="R29" s="80"/>
      <c r="S29" s="80"/>
      <c r="T29" s="80"/>
      <c r="U29" s="80"/>
      <c r="V29" s="84" t="s">
        <v>361</v>
      </c>
      <c r="W29" s="82">
        <v>43949.81783564815</v>
      </c>
      <c r="X29" s="86">
        <v>43949</v>
      </c>
      <c r="Y29" s="88" t="s">
        <v>419</v>
      </c>
      <c r="Z29" s="84" t="s">
        <v>489</v>
      </c>
      <c r="AA29" s="80"/>
      <c r="AB29" s="80"/>
      <c r="AC29" s="88" t="s">
        <v>559</v>
      </c>
      <c r="AD29" s="80"/>
      <c r="AE29" s="80" t="b">
        <v>0</v>
      </c>
      <c r="AF29" s="80">
        <v>0</v>
      </c>
      <c r="AG29" s="88" t="s">
        <v>622</v>
      </c>
      <c r="AH29" s="80" t="b">
        <v>0</v>
      </c>
      <c r="AI29" s="80" t="s">
        <v>632</v>
      </c>
      <c r="AJ29" s="80"/>
      <c r="AK29" s="88" t="s">
        <v>622</v>
      </c>
      <c r="AL29" s="80" t="b">
        <v>0</v>
      </c>
      <c r="AM29" s="80">
        <v>19</v>
      </c>
      <c r="AN29" s="88" t="s">
        <v>605</v>
      </c>
      <c r="AO29" s="80" t="s">
        <v>636</v>
      </c>
      <c r="AP29" s="80" t="b">
        <v>0</v>
      </c>
      <c r="AQ29" s="88" t="s">
        <v>605</v>
      </c>
      <c r="AR29" s="80" t="s">
        <v>178</v>
      </c>
      <c r="AS29" s="80">
        <v>0</v>
      </c>
      <c r="AT29" s="80">
        <v>0</v>
      </c>
      <c r="AU29" s="80"/>
      <c r="AV29" s="80"/>
      <c r="AW29" s="80"/>
      <c r="AX29" s="80"/>
      <c r="AY29" s="80"/>
      <c r="AZ29" s="80"/>
      <c r="BA29" s="80"/>
      <c r="BB29" s="80"/>
      <c r="BC29" s="7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232</v>
      </c>
      <c r="B30" s="65" t="s">
        <v>270</v>
      </c>
      <c r="C30" s="66" t="s">
        <v>2098</v>
      </c>
      <c r="D30" s="67">
        <v>3</v>
      </c>
      <c r="E30" s="68" t="s">
        <v>132</v>
      </c>
      <c r="F30" s="69">
        <v>32</v>
      </c>
      <c r="G30" s="66"/>
      <c r="H30" s="70"/>
      <c r="I30" s="71"/>
      <c r="J30" s="71"/>
      <c r="K30" s="34" t="s">
        <v>65</v>
      </c>
      <c r="L30" s="78">
        <v>30</v>
      </c>
      <c r="M30" s="78"/>
      <c r="N30" s="73"/>
      <c r="O30" s="80" t="s">
        <v>294</v>
      </c>
      <c r="P30" s="82">
        <v>43949.81783564815</v>
      </c>
      <c r="Q30" s="80" t="s">
        <v>303</v>
      </c>
      <c r="R30" s="80"/>
      <c r="S30" s="80"/>
      <c r="T30" s="80"/>
      <c r="U30" s="80"/>
      <c r="V30" s="84" t="s">
        <v>361</v>
      </c>
      <c r="W30" s="82">
        <v>43949.81783564815</v>
      </c>
      <c r="X30" s="86">
        <v>43949</v>
      </c>
      <c r="Y30" s="88" t="s">
        <v>419</v>
      </c>
      <c r="Z30" s="84" t="s">
        <v>489</v>
      </c>
      <c r="AA30" s="80"/>
      <c r="AB30" s="80"/>
      <c r="AC30" s="88" t="s">
        <v>559</v>
      </c>
      <c r="AD30" s="80"/>
      <c r="AE30" s="80" t="b">
        <v>0</v>
      </c>
      <c r="AF30" s="80">
        <v>0</v>
      </c>
      <c r="AG30" s="88" t="s">
        <v>622</v>
      </c>
      <c r="AH30" s="80" t="b">
        <v>0</v>
      </c>
      <c r="AI30" s="80" t="s">
        <v>632</v>
      </c>
      <c r="AJ30" s="80"/>
      <c r="AK30" s="88" t="s">
        <v>622</v>
      </c>
      <c r="AL30" s="80" t="b">
        <v>0</v>
      </c>
      <c r="AM30" s="80">
        <v>19</v>
      </c>
      <c r="AN30" s="88" t="s">
        <v>605</v>
      </c>
      <c r="AO30" s="80" t="s">
        <v>636</v>
      </c>
      <c r="AP30" s="80" t="b">
        <v>0</v>
      </c>
      <c r="AQ30" s="88" t="s">
        <v>605</v>
      </c>
      <c r="AR30" s="80" t="s">
        <v>178</v>
      </c>
      <c r="AS30" s="80">
        <v>0</v>
      </c>
      <c r="AT30" s="80">
        <v>0</v>
      </c>
      <c r="AU30" s="80"/>
      <c r="AV30" s="80"/>
      <c r="AW30" s="80"/>
      <c r="AX30" s="80"/>
      <c r="AY30" s="80"/>
      <c r="AZ30" s="80"/>
      <c r="BA30" s="80"/>
      <c r="BB30" s="80"/>
      <c r="BC30" s="79">
        <v>1</v>
      </c>
      <c r="BD30" s="79" t="str">
        <f>REPLACE(INDEX(GroupVertices[Group],MATCH(Edges[[#This Row],[Vertex 1]],GroupVertices[Vertex],0)),1,1,"")</f>
        <v>1</v>
      </c>
      <c r="BE30" s="79" t="str">
        <f>REPLACE(INDEX(GroupVertices[Group],MATCH(Edges[[#This Row],[Vertex 2]],GroupVertices[Vertex],0)),1,1,"")</f>
        <v>1</v>
      </c>
      <c r="BF30" s="48">
        <v>0</v>
      </c>
      <c r="BG30" s="49">
        <v>0</v>
      </c>
      <c r="BH30" s="48">
        <v>0</v>
      </c>
      <c r="BI30" s="49">
        <v>0</v>
      </c>
      <c r="BJ30" s="48">
        <v>0</v>
      </c>
      <c r="BK30" s="49">
        <v>0</v>
      </c>
      <c r="BL30" s="48">
        <v>22</v>
      </c>
      <c r="BM30" s="49">
        <v>100</v>
      </c>
      <c r="BN30" s="48">
        <v>22</v>
      </c>
    </row>
    <row r="31" spans="1:66" ht="15">
      <c r="A31" s="65" t="s">
        <v>233</v>
      </c>
      <c r="B31" s="65" t="s">
        <v>278</v>
      </c>
      <c r="C31" s="66" t="s">
        <v>2098</v>
      </c>
      <c r="D31" s="67">
        <v>3</v>
      </c>
      <c r="E31" s="68" t="s">
        <v>132</v>
      </c>
      <c r="F31" s="69">
        <v>32</v>
      </c>
      <c r="G31" s="66"/>
      <c r="H31" s="70"/>
      <c r="I31" s="71"/>
      <c r="J31" s="71"/>
      <c r="K31" s="34" t="s">
        <v>65</v>
      </c>
      <c r="L31" s="78">
        <v>31</v>
      </c>
      <c r="M31" s="78"/>
      <c r="N31" s="73"/>
      <c r="O31" s="80" t="s">
        <v>295</v>
      </c>
      <c r="P31" s="82">
        <v>43949.84638888889</v>
      </c>
      <c r="Q31" s="80" t="s">
        <v>303</v>
      </c>
      <c r="R31" s="80"/>
      <c r="S31" s="80"/>
      <c r="T31" s="80"/>
      <c r="U31" s="80"/>
      <c r="V31" s="84" t="s">
        <v>362</v>
      </c>
      <c r="W31" s="82">
        <v>43949.84638888889</v>
      </c>
      <c r="X31" s="86">
        <v>43949</v>
      </c>
      <c r="Y31" s="88" t="s">
        <v>420</v>
      </c>
      <c r="Z31" s="84" t="s">
        <v>490</v>
      </c>
      <c r="AA31" s="80"/>
      <c r="AB31" s="80"/>
      <c r="AC31" s="88" t="s">
        <v>560</v>
      </c>
      <c r="AD31" s="80"/>
      <c r="AE31" s="80" t="b">
        <v>0</v>
      </c>
      <c r="AF31" s="80">
        <v>0</v>
      </c>
      <c r="AG31" s="88" t="s">
        <v>622</v>
      </c>
      <c r="AH31" s="80" t="b">
        <v>0</v>
      </c>
      <c r="AI31" s="80" t="s">
        <v>632</v>
      </c>
      <c r="AJ31" s="80"/>
      <c r="AK31" s="88" t="s">
        <v>622</v>
      </c>
      <c r="AL31" s="80" t="b">
        <v>0</v>
      </c>
      <c r="AM31" s="80">
        <v>19</v>
      </c>
      <c r="AN31" s="88" t="s">
        <v>605</v>
      </c>
      <c r="AO31" s="80" t="s">
        <v>637</v>
      </c>
      <c r="AP31" s="80" t="b">
        <v>0</v>
      </c>
      <c r="AQ31" s="88" t="s">
        <v>605</v>
      </c>
      <c r="AR31" s="80" t="s">
        <v>178</v>
      </c>
      <c r="AS31" s="80">
        <v>0</v>
      </c>
      <c r="AT31" s="80">
        <v>0</v>
      </c>
      <c r="AU31" s="80"/>
      <c r="AV31" s="80"/>
      <c r="AW31" s="80"/>
      <c r="AX31" s="80"/>
      <c r="AY31" s="80"/>
      <c r="AZ31" s="80"/>
      <c r="BA31" s="80"/>
      <c r="BB31" s="80"/>
      <c r="BC31" s="79">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233</v>
      </c>
      <c r="B32" s="65" t="s">
        <v>270</v>
      </c>
      <c r="C32" s="66" t="s">
        <v>2098</v>
      </c>
      <c r="D32" s="67">
        <v>3</v>
      </c>
      <c r="E32" s="68" t="s">
        <v>132</v>
      </c>
      <c r="F32" s="69">
        <v>32</v>
      </c>
      <c r="G32" s="66"/>
      <c r="H32" s="70"/>
      <c r="I32" s="71"/>
      <c r="J32" s="71"/>
      <c r="K32" s="34" t="s">
        <v>65</v>
      </c>
      <c r="L32" s="78">
        <v>32</v>
      </c>
      <c r="M32" s="78"/>
      <c r="N32" s="73"/>
      <c r="O32" s="80" t="s">
        <v>294</v>
      </c>
      <c r="P32" s="82">
        <v>43949.84638888889</v>
      </c>
      <c r="Q32" s="80" t="s">
        <v>303</v>
      </c>
      <c r="R32" s="80"/>
      <c r="S32" s="80"/>
      <c r="T32" s="80"/>
      <c r="U32" s="80"/>
      <c r="V32" s="84" t="s">
        <v>362</v>
      </c>
      <c r="W32" s="82">
        <v>43949.84638888889</v>
      </c>
      <c r="X32" s="86">
        <v>43949</v>
      </c>
      <c r="Y32" s="88" t="s">
        <v>420</v>
      </c>
      <c r="Z32" s="84" t="s">
        <v>490</v>
      </c>
      <c r="AA32" s="80"/>
      <c r="AB32" s="80"/>
      <c r="AC32" s="88" t="s">
        <v>560</v>
      </c>
      <c r="AD32" s="80"/>
      <c r="AE32" s="80" t="b">
        <v>0</v>
      </c>
      <c r="AF32" s="80">
        <v>0</v>
      </c>
      <c r="AG32" s="88" t="s">
        <v>622</v>
      </c>
      <c r="AH32" s="80" t="b">
        <v>0</v>
      </c>
      <c r="AI32" s="80" t="s">
        <v>632</v>
      </c>
      <c r="AJ32" s="80"/>
      <c r="AK32" s="88" t="s">
        <v>622</v>
      </c>
      <c r="AL32" s="80" t="b">
        <v>0</v>
      </c>
      <c r="AM32" s="80">
        <v>19</v>
      </c>
      <c r="AN32" s="88" t="s">
        <v>605</v>
      </c>
      <c r="AO32" s="80" t="s">
        <v>637</v>
      </c>
      <c r="AP32" s="80" t="b">
        <v>0</v>
      </c>
      <c r="AQ32" s="88" t="s">
        <v>605</v>
      </c>
      <c r="AR32" s="80" t="s">
        <v>178</v>
      </c>
      <c r="AS32" s="80">
        <v>0</v>
      </c>
      <c r="AT32" s="80">
        <v>0</v>
      </c>
      <c r="AU32" s="80"/>
      <c r="AV32" s="80"/>
      <c r="AW32" s="80"/>
      <c r="AX32" s="80"/>
      <c r="AY32" s="80"/>
      <c r="AZ32" s="80"/>
      <c r="BA32" s="80"/>
      <c r="BB32" s="80"/>
      <c r="BC32" s="79">
        <v>1</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22</v>
      </c>
      <c r="BM32" s="49">
        <v>100</v>
      </c>
      <c r="BN32" s="48">
        <v>22</v>
      </c>
    </row>
    <row r="33" spans="1:66" ht="15">
      <c r="A33" s="65" t="s">
        <v>234</v>
      </c>
      <c r="B33" s="65" t="s">
        <v>234</v>
      </c>
      <c r="C33" s="66" t="s">
        <v>2098</v>
      </c>
      <c r="D33" s="67">
        <v>3</v>
      </c>
      <c r="E33" s="68" t="s">
        <v>132</v>
      </c>
      <c r="F33" s="69">
        <v>32</v>
      </c>
      <c r="G33" s="66"/>
      <c r="H33" s="70"/>
      <c r="I33" s="71"/>
      <c r="J33" s="71"/>
      <c r="K33" s="34" t="s">
        <v>65</v>
      </c>
      <c r="L33" s="78">
        <v>33</v>
      </c>
      <c r="M33" s="78"/>
      <c r="N33" s="73"/>
      <c r="O33" s="80" t="s">
        <v>178</v>
      </c>
      <c r="P33" s="82">
        <v>43949.54075231482</v>
      </c>
      <c r="Q33" s="80" t="s">
        <v>304</v>
      </c>
      <c r="R33" s="84" t="s">
        <v>321</v>
      </c>
      <c r="S33" s="80" t="s">
        <v>332</v>
      </c>
      <c r="T33" s="80"/>
      <c r="U33" s="80"/>
      <c r="V33" s="84" t="s">
        <v>363</v>
      </c>
      <c r="W33" s="82">
        <v>43949.54075231482</v>
      </c>
      <c r="X33" s="86">
        <v>43949</v>
      </c>
      <c r="Y33" s="88" t="s">
        <v>421</v>
      </c>
      <c r="Z33" s="84" t="s">
        <v>491</v>
      </c>
      <c r="AA33" s="80"/>
      <c r="AB33" s="80"/>
      <c r="AC33" s="88" t="s">
        <v>561</v>
      </c>
      <c r="AD33" s="80"/>
      <c r="AE33" s="80" t="b">
        <v>0</v>
      </c>
      <c r="AF33" s="80">
        <v>15</v>
      </c>
      <c r="AG33" s="88" t="s">
        <v>622</v>
      </c>
      <c r="AH33" s="80" t="b">
        <v>1</v>
      </c>
      <c r="AI33" s="80" t="s">
        <v>632</v>
      </c>
      <c r="AJ33" s="80"/>
      <c r="AK33" s="88" t="s">
        <v>633</v>
      </c>
      <c r="AL33" s="80" t="b">
        <v>0</v>
      </c>
      <c r="AM33" s="80">
        <v>1</v>
      </c>
      <c r="AN33" s="88" t="s">
        <v>622</v>
      </c>
      <c r="AO33" s="80" t="s">
        <v>642</v>
      </c>
      <c r="AP33" s="80" t="b">
        <v>0</v>
      </c>
      <c r="AQ33" s="88" t="s">
        <v>561</v>
      </c>
      <c r="AR33" s="80" t="s">
        <v>178</v>
      </c>
      <c r="AS33" s="80">
        <v>0</v>
      </c>
      <c r="AT33" s="80">
        <v>0</v>
      </c>
      <c r="AU33" s="80"/>
      <c r="AV33" s="80"/>
      <c r="AW33" s="80"/>
      <c r="AX33" s="80"/>
      <c r="AY33" s="80"/>
      <c r="AZ33" s="80"/>
      <c r="BA33" s="80"/>
      <c r="BB33" s="80"/>
      <c r="BC33" s="79">
        <v>1</v>
      </c>
      <c r="BD33" s="79" t="str">
        <f>REPLACE(INDEX(GroupVertices[Group],MATCH(Edges[[#This Row],[Vertex 1]],GroupVertices[Vertex],0)),1,1,"")</f>
        <v>11</v>
      </c>
      <c r="BE33" s="79" t="str">
        <f>REPLACE(INDEX(GroupVertices[Group],MATCH(Edges[[#This Row],[Vertex 2]],GroupVertices[Vertex],0)),1,1,"")</f>
        <v>11</v>
      </c>
      <c r="BF33" s="48">
        <v>0</v>
      </c>
      <c r="BG33" s="49">
        <v>0</v>
      </c>
      <c r="BH33" s="48">
        <v>0</v>
      </c>
      <c r="BI33" s="49">
        <v>0</v>
      </c>
      <c r="BJ33" s="48">
        <v>0</v>
      </c>
      <c r="BK33" s="49">
        <v>0</v>
      </c>
      <c r="BL33" s="48">
        <v>33</v>
      </c>
      <c r="BM33" s="49">
        <v>100</v>
      </c>
      <c r="BN33" s="48">
        <v>33</v>
      </c>
    </row>
    <row r="34" spans="1:66" ht="15">
      <c r="A34" s="65" t="s">
        <v>235</v>
      </c>
      <c r="B34" s="65" t="s">
        <v>234</v>
      </c>
      <c r="C34" s="66" t="s">
        <v>2098</v>
      </c>
      <c r="D34" s="67">
        <v>3</v>
      </c>
      <c r="E34" s="68" t="s">
        <v>132</v>
      </c>
      <c r="F34" s="69">
        <v>32</v>
      </c>
      <c r="G34" s="66"/>
      <c r="H34" s="70"/>
      <c r="I34" s="71"/>
      <c r="J34" s="71"/>
      <c r="K34" s="34" t="s">
        <v>65</v>
      </c>
      <c r="L34" s="78">
        <v>34</v>
      </c>
      <c r="M34" s="78"/>
      <c r="N34" s="73"/>
      <c r="O34" s="80" t="s">
        <v>294</v>
      </c>
      <c r="P34" s="82">
        <v>43950.15489583334</v>
      </c>
      <c r="Q34" s="80" t="s">
        <v>304</v>
      </c>
      <c r="R34" s="80"/>
      <c r="S34" s="80"/>
      <c r="T34" s="80"/>
      <c r="U34" s="80"/>
      <c r="V34" s="84" t="s">
        <v>364</v>
      </c>
      <c r="W34" s="82">
        <v>43950.15489583334</v>
      </c>
      <c r="X34" s="86">
        <v>43950</v>
      </c>
      <c r="Y34" s="88" t="s">
        <v>422</v>
      </c>
      <c r="Z34" s="84" t="s">
        <v>492</v>
      </c>
      <c r="AA34" s="80"/>
      <c r="AB34" s="80"/>
      <c r="AC34" s="88" t="s">
        <v>562</v>
      </c>
      <c r="AD34" s="80"/>
      <c r="AE34" s="80" t="b">
        <v>0</v>
      </c>
      <c r="AF34" s="80">
        <v>0</v>
      </c>
      <c r="AG34" s="88" t="s">
        <v>622</v>
      </c>
      <c r="AH34" s="80" t="b">
        <v>1</v>
      </c>
      <c r="AI34" s="80" t="s">
        <v>632</v>
      </c>
      <c r="AJ34" s="80"/>
      <c r="AK34" s="88" t="s">
        <v>633</v>
      </c>
      <c r="AL34" s="80" t="b">
        <v>0</v>
      </c>
      <c r="AM34" s="80">
        <v>1</v>
      </c>
      <c r="AN34" s="88" t="s">
        <v>561</v>
      </c>
      <c r="AO34" s="80" t="s">
        <v>641</v>
      </c>
      <c r="AP34" s="80" t="b">
        <v>0</v>
      </c>
      <c r="AQ34" s="88" t="s">
        <v>561</v>
      </c>
      <c r="AR34" s="80" t="s">
        <v>178</v>
      </c>
      <c r="AS34" s="80">
        <v>0</v>
      </c>
      <c r="AT34" s="80">
        <v>0</v>
      </c>
      <c r="AU34" s="80"/>
      <c r="AV34" s="80"/>
      <c r="AW34" s="80"/>
      <c r="AX34" s="80"/>
      <c r="AY34" s="80"/>
      <c r="AZ34" s="80"/>
      <c r="BA34" s="80"/>
      <c r="BB34" s="80"/>
      <c r="BC34" s="79">
        <v>1</v>
      </c>
      <c r="BD34" s="79" t="str">
        <f>REPLACE(INDEX(GroupVertices[Group],MATCH(Edges[[#This Row],[Vertex 1]],GroupVertices[Vertex],0)),1,1,"")</f>
        <v>11</v>
      </c>
      <c r="BE34" s="79" t="str">
        <f>REPLACE(INDEX(GroupVertices[Group],MATCH(Edges[[#This Row],[Vertex 2]],GroupVertices[Vertex],0)),1,1,"")</f>
        <v>11</v>
      </c>
      <c r="BF34" s="48">
        <v>0</v>
      </c>
      <c r="BG34" s="49">
        <v>0</v>
      </c>
      <c r="BH34" s="48">
        <v>0</v>
      </c>
      <c r="BI34" s="49">
        <v>0</v>
      </c>
      <c r="BJ34" s="48">
        <v>0</v>
      </c>
      <c r="BK34" s="49">
        <v>0</v>
      </c>
      <c r="BL34" s="48">
        <v>33</v>
      </c>
      <c r="BM34" s="49">
        <v>100</v>
      </c>
      <c r="BN34" s="48">
        <v>33</v>
      </c>
    </row>
    <row r="35" spans="1:66" ht="15">
      <c r="A35" s="65" t="s">
        <v>236</v>
      </c>
      <c r="B35" s="65" t="s">
        <v>278</v>
      </c>
      <c r="C35" s="66" t="s">
        <v>2098</v>
      </c>
      <c r="D35" s="67">
        <v>3</v>
      </c>
      <c r="E35" s="68" t="s">
        <v>132</v>
      </c>
      <c r="F35" s="69">
        <v>32</v>
      </c>
      <c r="G35" s="66"/>
      <c r="H35" s="70"/>
      <c r="I35" s="71"/>
      <c r="J35" s="71"/>
      <c r="K35" s="34" t="s">
        <v>65</v>
      </c>
      <c r="L35" s="78">
        <v>35</v>
      </c>
      <c r="M35" s="78"/>
      <c r="N35" s="73"/>
      <c r="O35" s="80" t="s">
        <v>295</v>
      </c>
      <c r="P35" s="82">
        <v>43950.202002314814</v>
      </c>
      <c r="Q35" s="80" t="s">
        <v>303</v>
      </c>
      <c r="R35" s="80"/>
      <c r="S35" s="80"/>
      <c r="T35" s="80"/>
      <c r="U35" s="80"/>
      <c r="V35" s="84" t="s">
        <v>365</v>
      </c>
      <c r="W35" s="82">
        <v>43950.202002314814</v>
      </c>
      <c r="X35" s="86">
        <v>43950</v>
      </c>
      <c r="Y35" s="88" t="s">
        <v>423</v>
      </c>
      <c r="Z35" s="84" t="s">
        <v>493</v>
      </c>
      <c r="AA35" s="80"/>
      <c r="AB35" s="80"/>
      <c r="AC35" s="88" t="s">
        <v>563</v>
      </c>
      <c r="AD35" s="80"/>
      <c r="AE35" s="80" t="b">
        <v>0</v>
      </c>
      <c r="AF35" s="80">
        <v>0</v>
      </c>
      <c r="AG35" s="88" t="s">
        <v>622</v>
      </c>
      <c r="AH35" s="80" t="b">
        <v>0</v>
      </c>
      <c r="AI35" s="80" t="s">
        <v>632</v>
      </c>
      <c r="AJ35" s="80"/>
      <c r="AK35" s="88" t="s">
        <v>622</v>
      </c>
      <c r="AL35" s="80" t="b">
        <v>0</v>
      </c>
      <c r="AM35" s="80">
        <v>19</v>
      </c>
      <c r="AN35" s="88" t="s">
        <v>605</v>
      </c>
      <c r="AO35" s="80" t="s">
        <v>641</v>
      </c>
      <c r="AP35" s="80" t="b">
        <v>0</v>
      </c>
      <c r="AQ35" s="88" t="s">
        <v>605</v>
      </c>
      <c r="AR35" s="80" t="s">
        <v>178</v>
      </c>
      <c r="AS35" s="80">
        <v>0</v>
      </c>
      <c r="AT35" s="80">
        <v>0</v>
      </c>
      <c r="AU35" s="80"/>
      <c r="AV35" s="80"/>
      <c r="AW35" s="80"/>
      <c r="AX35" s="80"/>
      <c r="AY35" s="80"/>
      <c r="AZ35" s="80"/>
      <c r="BA35" s="80"/>
      <c r="BB35" s="80"/>
      <c r="BC35" s="79">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236</v>
      </c>
      <c r="B36" s="65" t="s">
        <v>270</v>
      </c>
      <c r="C36" s="66" t="s">
        <v>2098</v>
      </c>
      <c r="D36" s="67">
        <v>3</v>
      </c>
      <c r="E36" s="68" t="s">
        <v>132</v>
      </c>
      <c r="F36" s="69">
        <v>32</v>
      </c>
      <c r="G36" s="66"/>
      <c r="H36" s="70"/>
      <c r="I36" s="71"/>
      <c r="J36" s="71"/>
      <c r="K36" s="34" t="s">
        <v>65</v>
      </c>
      <c r="L36" s="78">
        <v>36</v>
      </c>
      <c r="M36" s="78"/>
      <c r="N36" s="73"/>
      <c r="O36" s="80" t="s">
        <v>294</v>
      </c>
      <c r="P36" s="82">
        <v>43950.202002314814</v>
      </c>
      <c r="Q36" s="80" t="s">
        <v>303</v>
      </c>
      <c r="R36" s="80"/>
      <c r="S36" s="80"/>
      <c r="T36" s="80"/>
      <c r="U36" s="80"/>
      <c r="V36" s="84" t="s">
        <v>365</v>
      </c>
      <c r="W36" s="82">
        <v>43950.202002314814</v>
      </c>
      <c r="X36" s="86">
        <v>43950</v>
      </c>
      <c r="Y36" s="88" t="s">
        <v>423</v>
      </c>
      <c r="Z36" s="84" t="s">
        <v>493</v>
      </c>
      <c r="AA36" s="80"/>
      <c r="AB36" s="80"/>
      <c r="AC36" s="88" t="s">
        <v>563</v>
      </c>
      <c r="AD36" s="80"/>
      <c r="AE36" s="80" t="b">
        <v>0</v>
      </c>
      <c r="AF36" s="80">
        <v>0</v>
      </c>
      <c r="AG36" s="88" t="s">
        <v>622</v>
      </c>
      <c r="AH36" s="80" t="b">
        <v>0</v>
      </c>
      <c r="AI36" s="80" t="s">
        <v>632</v>
      </c>
      <c r="AJ36" s="80"/>
      <c r="AK36" s="88" t="s">
        <v>622</v>
      </c>
      <c r="AL36" s="80" t="b">
        <v>0</v>
      </c>
      <c r="AM36" s="80">
        <v>19</v>
      </c>
      <c r="AN36" s="88" t="s">
        <v>605</v>
      </c>
      <c r="AO36" s="80" t="s">
        <v>641</v>
      </c>
      <c r="AP36" s="80" t="b">
        <v>0</v>
      </c>
      <c r="AQ36" s="88" t="s">
        <v>605</v>
      </c>
      <c r="AR36" s="80" t="s">
        <v>178</v>
      </c>
      <c r="AS36" s="80">
        <v>0</v>
      </c>
      <c r="AT36" s="80">
        <v>0</v>
      </c>
      <c r="AU36" s="80"/>
      <c r="AV36" s="80"/>
      <c r="AW36" s="80"/>
      <c r="AX36" s="80"/>
      <c r="AY36" s="80"/>
      <c r="AZ36" s="80"/>
      <c r="BA36" s="80"/>
      <c r="BB36" s="80"/>
      <c r="BC36" s="79">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22</v>
      </c>
      <c r="BM36" s="49">
        <v>100</v>
      </c>
      <c r="BN36" s="48">
        <v>22</v>
      </c>
    </row>
    <row r="37" spans="1:66" ht="15">
      <c r="A37" s="65" t="s">
        <v>237</v>
      </c>
      <c r="B37" s="65" t="s">
        <v>278</v>
      </c>
      <c r="C37" s="66" t="s">
        <v>2098</v>
      </c>
      <c r="D37" s="67">
        <v>3</v>
      </c>
      <c r="E37" s="68" t="s">
        <v>132</v>
      </c>
      <c r="F37" s="69">
        <v>32</v>
      </c>
      <c r="G37" s="66"/>
      <c r="H37" s="70"/>
      <c r="I37" s="71"/>
      <c r="J37" s="71"/>
      <c r="K37" s="34" t="s">
        <v>65</v>
      </c>
      <c r="L37" s="78">
        <v>37</v>
      </c>
      <c r="M37" s="78"/>
      <c r="N37" s="73"/>
      <c r="O37" s="80" t="s">
        <v>295</v>
      </c>
      <c r="P37" s="82">
        <v>43950.23894675926</v>
      </c>
      <c r="Q37" s="80" t="s">
        <v>303</v>
      </c>
      <c r="R37" s="80"/>
      <c r="S37" s="80"/>
      <c r="T37" s="80"/>
      <c r="U37" s="80"/>
      <c r="V37" s="84" t="s">
        <v>366</v>
      </c>
      <c r="W37" s="82">
        <v>43950.23894675926</v>
      </c>
      <c r="X37" s="86">
        <v>43950</v>
      </c>
      <c r="Y37" s="88" t="s">
        <v>424</v>
      </c>
      <c r="Z37" s="84" t="s">
        <v>494</v>
      </c>
      <c r="AA37" s="80"/>
      <c r="AB37" s="80"/>
      <c r="AC37" s="88" t="s">
        <v>564</v>
      </c>
      <c r="AD37" s="80"/>
      <c r="AE37" s="80" t="b">
        <v>0</v>
      </c>
      <c r="AF37" s="80">
        <v>0</v>
      </c>
      <c r="AG37" s="88" t="s">
        <v>622</v>
      </c>
      <c r="AH37" s="80" t="b">
        <v>0</v>
      </c>
      <c r="AI37" s="80" t="s">
        <v>632</v>
      </c>
      <c r="AJ37" s="80"/>
      <c r="AK37" s="88" t="s">
        <v>622</v>
      </c>
      <c r="AL37" s="80" t="b">
        <v>0</v>
      </c>
      <c r="AM37" s="80">
        <v>19</v>
      </c>
      <c r="AN37" s="88" t="s">
        <v>605</v>
      </c>
      <c r="AO37" s="80" t="s">
        <v>636</v>
      </c>
      <c r="AP37" s="80" t="b">
        <v>0</v>
      </c>
      <c r="AQ37" s="88" t="s">
        <v>605</v>
      </c>
      <c r="AR37" s="80" t="s">
        <v>178</v>
      </c>
      <c r="AS37" s="80">
        <v>0</v>
      </c>
      <c r="AT37" s="80">
        <v>0</v>
      </c>
      <c r="AU37" s="80"/>
      <c r="AV37" s="80"/>
      <c r="AW37" s="80"/>
      <c r="AX37" s="80"/>
      <c r="AY37" s="80"/>
      <c r="AZ37" s="80"/>
      <c r="BA37" s="80"/>
      <c r="BB37" s="80"/>
      <c r="BC37" s="79">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237</v>
      </c>
      <c r="B38" s="65" t="s">
        <v>270</v>
      </c>
      <c r="C38" s="66" t="s">
        <v>2098</v>
      </c>
      <c r="D38" s="67">
        <v>3</v>
      </c>
      <c r="E38" s="68" t="s">
        <v>132</v>
      </c>
      <c r="F38" s="69">
        <v>32</v>
      </c>
      <c r="G38" s="66"/>
      <c r="H38" s="70"/>
      <c r="I38" s="71"/>
      <c r="J38" s="71"/>
      <c r="K38" s="34" t="s">
        <v>65</v>
      </c>
      <c r="L38" s="78">
        <v>38</v>
      </c>
      <c r="M38" s="78"/>
      <c r="N38" s="73"/>
      <c r="O38" s="80" t="s">
        <v>294</v>
      </c>
      <c r="P38" s="82">
        <v>43950.23894675926</v>
      </c>
      <c r="Q38" s="80" t="s">
        <v>303</v>
      </c>
      <c r="R38" s="80"/>
      <c r="S38" s="80"/>
      <c r="T38" s="80"/>
      <c r="U38" s="80"/>
      <c r="V38" s="84" t="s">
        <v>366</v>
      </c>
      <c r="W38" s="82">
        <v>43950.23894675926</v>
      </c>
      <c r="X38" s="86">
        <v>43950</v>
      </c>
      <c r="Y38" s="88" t="s">
        <v>424</v>
      </c>
      <c r="Z38" s="84" t="s">
        <v>494</v>
      </c>
      <c r="AA38" s="80"/>
      <c r="AB38" s="80"/>
      <c r="AC38" s="88" t="s">
        <v>564</v>
      </c>
      <c r="AD38" s="80"/>
      <c r="AE38" s="80" t="b">
        <v>0</v>
      </c>
      <c r="AF38" s="80">
        <v>0</v>
      </c>
      <c r="AG38" s="88" t="s">
        <v>622</v>
      </c>
      <c r="AH38" s="80" t="b">
        <v>0</v>
      </c>
      <c r="AI38" s="80" t="s">
        <v>632</v>
      </c>
      <c r="AJ38" s="80"/>
      <c r="AK38" s="88" t="s">
        <v>622</v>
      </c>
      <c r="AL38" s="80" t="b">
        <v>0</v>
      </c>
      <c r="AM38" s="80">
        <v>19</v>
      </c>
      <c r="AN38" s="88" t="s">
        <v>605</v>
      </c>
      <c r="AO38" s="80" t="s">
        <v>636</v>
      </c>
      <c r="AP38" s="80" t="b">
        <v>0</v>
      </c>
      <c r="AQ38" s="88" t="s">
        <v>605</v>
      </c>
      <c r="AR38" s="80" t="s">
        <v>178</v>
      </c>
      <c r="AS38" s="80">
        <v>0</v>
      </c>
      <c r="AT38" s="80">
        <v>0</v>
      </c>
      <c r="AU38" s="80"/>
      <c r="AV38" s="80"/>
      <c r="AW38" s="80"/>
      <c r="AX38" s="80"/>
      <c r="AY38" s="80"/>
      <c r="AZ38" s="80"/>
      <c r="BA38" s="80"/>
      <c r="BB38" s="80"/>
      <c r="BC38" s="79">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22</v>
      </c>
      <c r="BM38" s="49">
        <v>100</v>
      </c>
      <c r="BN38" s="48">
        <v>22</v>
      </c>
    </row>
    <row r="39" spans="1:66" ht="15">
      <c r="A39" s="65" t="s">
        <v>1135</v>
      </c>
      <c r="B39" s="65" t="s">
        <v>1148</v>
      </c>
      <c r="C39" s="66" t="s">
        <v>2098</v>
      </c>
      <c r="D39" s="67">
        <v>3</v>
      </c>
      <c r="E39" s="68" t="s">
        <v>132</v>
      </c>
      <c r="F39" s="69">
        <v>32</v>
      </c>
      <c r="G39" s="66"/>
      <c r="H39" s="70"/>
      <c r="I39" s="71"/>
      <c r="J39" s="71"/>
      <c r="K39" s="34" t="s">
        <v>65</v>
      </c>
      <c r="L39" s="78">
        <v>39</v>
      </c>
      <c r="M39" s="78"/>
      <c r="N39" s="73"/>
      <c r="O39" s="80" t="s">
        <v>292</v>
      </c>
      <c r="P39" s="82">
        <v>43949.84328703704</v>
      </c>
      <c r="Q39" s="80" t="s">
        <v>1168</v>
      </c>
      <c r="R39" s="84" t="s">
        <v>1182</v>
      </c>
      <c r="S39" s="80" t="s">
        <v>1192</v>
      </c>
      <c r="T39" s="80"/>
      <c r="U39" s="80"/>
      <c r="V39" s="84" t="s">
        <v>1211</v>
      </c>
      <c r="W39" s="82">
        <v>43949.84328703704</v>
      </c>
      <c r="X39" s="86">
        <v>43949</v>
      </c>
      <c r="Y39" s="88" t="s">
        <v>1228</v>
      </c>
      <c r="Z39" s="84" t="s">
        <v>1246</v>
      </c>
      <c r="AA39" s="80"/>
      <c r="AB39" s="80"/>
      <c r="AC39" s="88" t="s">
        <v>1264</v>
      </c>
      <c r="AD39" s="88" t="s">
        <v>1276</v>
      </c>
      <c r="AE39" s="80" t="b">
        <v>0</v>
      </c>
      <c r="AF39" s="80">
        <v>3</v>
      </c>
      <c r="AG39" s="88" t="s">
        <v>1283</v>
      </c>
      <c r="AH39" s="80" t="b">
        <v>0</v>
      </c>
      <c r="AI39" s="80" t="s">
        <v>632</v>
      </c>
      <c r="AJ39" s="80"/>
      <c r="AK39" s="88" t="s">
        <v>622</v>
      </c>
      <c r="AL39" s="80" t="b">
        <v>0</v>
      </c>
      <c r="AM39" s="80">
        <v>1</v>
      </c>
      <c r="AN39" s="88" t="s">
        <v>622</v>
      </c>
      <c r="AO39" s="80" t="s">
        <v>637</v>
      </c>
      <c r="AP39" s="80" t="b">
        <v>0</v>
      </c>
      <c r="AQ39" s="88" t="s">
        <v>1276</v>
      </c>
      <c r="AR39" s="80" t="s">
        <v>178</v>
      </c>
      <c r="AS39" s="80">
        <v>0</v>
      </c>
      <c r="AT39" s="80">
        <v>0</v>
      </c>
      <c r="AU39" s="80"/>
      <c r="AV39" s="80"/>
      <c r="AW39" s="80"/>
      <c r="AX39" s="80"/>
      <c r="AY39" s="80"/>
      <c r="AZ39" s="80"/>
      <c r="BA39" s="80"/>
      <c r="BB39" s="80"/>
      <c r="BC39" s="7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1136</v>
      </c>
      <c r="B40" s="65" t="s">
        <v>1148</v>
      </c>
      <c r="C40" s="66" t="s">
        <v>2098</v>
      </c>
      <c r="D40" s="67">
        <v>3</v>
      </c>
      <c r="E40" s="68" t="s">
        <v>132</v>
      </c>
      <c r="F40" s="69">
        <v>32</v>
      </c>
      <c r="G40" s="66"/>
      <c r="H40" s="70"/>
      <c r="I40" s="71"/>
      <c r="J40" s="71"/>
      <c r="K40" s="34" t="s">
        <v>65</v>
      </c>
      <c r="L40" s="78">
        <v>40</v>
      </c>
      <c r="M40" s="78"/>
      <c r="N40" s="73"/>
      <c r="O40" s="80" t="s">
        <v>295</v>
      </c>
      <c r="P40" s="82">
        <v>43950.249918981484</v>
      </c>
      <c r="Q40" s="80" t="s">
        <v>1168</v>
      </c>
      <c r="R40" s="80"/>
      <c r="S40" s="80"/>
      <c r="T40" s="80"/>
      <c r="U40" s="80"/>
      <c r="V40" s="84" t="s">
        <v>1212</v>
      </c>
      <c r="W40" s="82">
        <v>43950.249918981484</v>
      </c>
      <c r="X40" s="86">
        <v>43950</v>
      </c>
      <c r="Y40" s="88" t="s">
        <v>1229</v>
      </c>
      <c r="Z40" s="84" t="s">
        <v>1247</v>
      </c>
      <c r="AA40" s="80"/>
      <c r="AB40" s="80"/>
      <c r="AC40" s="88" t="s">
        <v>1265</v>
      </c>
      <c r="AD40" s="80"/>
      <c r="AE40" s="80" t="b">
        <v>0</v>
      </c>
      <c r="AF40" s="80">
        <v>0</v>
      </c>
      <c r="AG40" s="88" t="s">
        <v>622</v>
      </c>
      <c r="AH40" s="80" t="b">
        <v>0</v>
      </c>
      <c r="AI40" s="80" t="s">
        <v>632</v>
      </c>
      <c r="AJ40" s="80"/>
      <c r="AK40" s="88" t="s">
        <v>622</v>
      </c>
      <c r="AL40" s="80" t="b">
        <v>0</v>
      </c>
      <c r="AM40" s="80">
        <v>1</v>
      </c>
      <c r="AN40" s="88" t="s">
        <v>1264</v>
      </c>
      <c r="AO40" s="80" t="s">
        <v>641</v>
      </c>
      <c r="AP40" s="80" t="b">
        <v>0</v>
      </c>
      <c r="AQ40" s="88" t="s">
        <v>1264</v>
      </c>
      <c r="AR40" s="80" t="s">
        <v>178</v>
      </c>
      <c r="AS40" s="80">
        <v>0</v>
      </c>
      <c r="AT40" s="80">
        <v>0</v>
      </c>
      <c r="AU40" s="80"/>
      <c r="AV40" s="80"/>
      <c r="AW40" s="80"/>
      <c r="AX40" s="80"/>
      <c r="AY40" s="80"/>
      <c r="AZ40" s="80"/>
      <c r="BA40" s="80"/>
      <c r="BB40" s="80"/>
      <c r="BC40" s="79">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1135</v>
      </c>
      <c r="B41" s="65" t="s">
        <v>1149</v>
      </c>
      <c r="C41" s="66" t="s">
        <v>2098</v>
      </c>
      <c r="D41" s="67">
        <v>3</v>
      </c>
      <c r="E41" s="68" t="s">
        <v>132</v>
      </c>
      <c r="F41" s="69">
        <v>32</v>
      </c>
      <c r="G41" s="66"/>
      <c r="H41" s="70"/>
      <c r="I41" s="71"/>
      <c r="J41" s="71"/>
      <c r="K41" s="34" t="s">
        <v>65</v>
      </c>
      <c r="L41" s="78">
        <v>41</v>
      </c>
      <c r="M41" s="78"/>
      <c r="N41" s="73"/>
      <c r="O41" s="80" t="s">
        <v>292</v>
      </c>
      <c r="P41" s="82">
        <v>43949.84328703704</v>
      </c>
      <c r="Q41" s="80" t="s">
        <v>1168</v>
      </c>
      <c r="R41" s="84" t="s">
        <v>1182</v>
      </c>
      <c r="S41" s="80" t="s">
        <v>1192</v>
      </c>
      <c r="T41" s="80"/>
      <c r="U41" s="80"/>
      <c r="V41" s="84" t="s">
        <v>1211</v>
      </c>
      <c r="W41" s="82">
        <v>43949.84328703704</v>
      </c>
      <c r="X41" s="86">
        <v>43949</v>
      </c>
      <c r="Y41" s="88" t="s">
        <v>1228</v>
      </c>
      <c r="Z41" s="84" t="s">
        <v>1246</v>
      </c>
      <c r="AA41" s="80"/>
      <c r="AB41" s="80"/>
      <c r="AC41" s="88" t="s">
        <v>1264</v>
      </c>
      <c r="AD41" s="88" t="s">
        <v>1276</v>
      </c>
      <c r="AE41" s="80" t="b">
        <v>0</v>
      </c>
      <c r="AF41" s="80">
        <v>3</v>
      </c>
      <c r="AG41" s="88" t="s">
        <v>1283</v>
      </c>
      <c r="AH41" s="80" t="b">
        <v>0</v>
      </c>
      <c r="AI41" s="80" t="s">
        <v>632</v>
      </c>
      <c r="AJ41" s="80"/>
      <c r="AK41" s="88" t="s">
        <v>622</v>
      </c>
      <c r="AL41" s="80" t="b">
        <v>0</v>
      </c>
      <c r="AM41" s="80">
        <v>1</v>
      </c>
      <c r="AN41" s="88" t="s">
        <v>622</v>
      </c>
      <c r="AO41" s="80" t="s">
        <v>637</v>
      </c>
      <c r="AP41" s="80" t="b">
        <v>0</v>
      </c>
      <c r="AQ41" s="88" t="s">
        <v>1276</v>
      </c>
      <c r="AR41" s="80" t="s">
        <v>178</v>
      </c>
      <c r="AS41" s="80">
        <v>0</v>
      </c>
      <c r="AT41" s="80">
        <v>0</v>
      </c>
      <c r="AU41" s="80"/>
      <c r="AV41" s="80"/>
      <c r="AW41" s="80"/>
      <c r="AX41" s="80"/>
      <c r="AY41" s="80"/>
      <c r="AZ41" s="80"/>
      <c r="BA41" s="80"/>
      <c r="BB41" s="80"/>
      <c r="BC41" s="79">
        <v>1</v>
      </c>
      <c r="BD41" s="79" t="str">
        <f>REPLACE(INDEX(GroupVertices[Group],MATCH(Edges[[#This Row],[Vertex 1]],GroupVertices[Vertex],0)),1,1,"")</f>
        <v>2</v>
      </c>
      <c r="BE41" s="79" t="str">
        <f>REPLACE(INDEX(GroupVertices[Group],MATCH(Edges[[#This Row],[Vertex 2]],GroupVertices[Vertex],0)),1,1,"")</f>
        <v>2</v>
      </c>
      <c r="BF41" s="48"/>
      <c r="BG41" s="49"/>
      <c r="BH41" s="48"/>
      <c r="BI41" s="49"/>
      <c r="BJ41" s="48"/>
      <c r="BK41" s="49"/>
      <c r="BL41" s="48"/>
      <c r="BM41" s="49"/>
      <c r="BN41" s="48"/>
    </row>
    <row r="42" spans="1:66" ht="15">
      <c r="A42" s="65" t="s">
        <v>1136</v>
      </c>
      <c r="B42" s="65" t="s">
        <v>1149</v>
      </c>
      <c r="C42" s="66" t="s">
        <v>2098</v>
      </c>
      <c r="D42" s="67">
        <v>3</v>
      </c>
      <c r="E42" s="68" t="s">
        <v>132</v>
      </c>
      <c r="F42" s="69">
        <v>32</v>
      </c>
      <c r="G42" s="66"/>
      <c r="H42" s="70"/>
      <c r="I42" s="71"/>
      <c r="J42" s="71"/>
      <c r="K42" s="34" t="s">
        <v>65</v>
      </c>
      <c r="L42" s="78">
        <v>42</v>
      </c>
      <c r="M42" s="78"/>
      <c r="N42" s="73"/>
      <c r="O42" s="80" t="s">
        <v>295</v>
      </c>
      <c r="P42" s="82">
        <v>43950.249918981484</v>
      </c>
      <c r="Q42" s="80" t="s">
        <v>1168</v>
      </c>
      <c r="R42" s="80"/>
      <c r="S42" s="80"/>
      <c r="T42" s="80"/>
      <c r="U42" s="80"/>
      <c r="V42" s="84" t="s">
        <v>1212</v>
      </c>
      <c r="W42" s="82">
        <v>43950.249918981484</v>
      </c>
      <c r="X42" s="86">
        <v>43950</v>
      </c>
      <c r="Y42" s="88" t="s">
        <v>1229</v>
      </c>
      <c r="Z42" s="84" t="s">
        <v>1247</v>
      </c>
      <c r="AA42" s="80"/>
      <c r="AB42" s="80"/>
      <c r="AC42" s="88" t="s">
        <v>1265</v>
      </c>
      <c r="AD42" s="80"/>
      <c r="AE42" s="80" t="b">
        <v>0</v>
      </c>
      <c r="AF42" s="80">
        <v>0</v>
      </c>
      <c r="AG42" s="88" t="s">
        <v>622</v>
      </c>
      <c r="AH42" s="80" t="b">
        <v>0</v>
      </c>
      <c r="AI42" s="80" t="s">
        <v>632</v>
      </c>
      <c r="AJ42" s="80"/>
      <c r="AK42" s="88" t="s">
        <v>622</v>
      </c>
      <c r="AL42" s="80" t="b">
        <v>0</v>
      </c>
      <c r="AM42" s="80">
        <v>1</v>
      </c>
      <c r="AN42" s="88" t="s">
        <v>1264</v>
      </c>
      <c r="AO42" s="80" t="s">
        <v>641</v>
      </c>
      <c r="AP42" s="80" t="b">
        <v>0</v>
      </c>
      <c r="AQ42" s="88" t="s">
        <v>1264</v>
      </c>
      <c r="AR42" s="80" t="s">
        <v>178</v>
      </c>
      <c r="AS42" s="80">
        <v>0</v>
      </c>
      <c r="AT42" s="80">
        <v>0</v>
      </c>
      <c r="AU42" s="80"/>
      <c r="AV42" s="80"/>
      <c r="AW42" s="80"/>
      <c r="AX42" s="80"/>
      <c r="AY42" s="80"/>
      <c r="AZ42" s="80"/>
      <c r="BA42" s="80"/>
      <c r="BB42" s="80"/>
      <c r="BC42" s="79">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1135</v>
      </c>
      <c r="B43" s="65" t="s">
        <v>1150</v>
      </c>
      <c r="C43" s="66" t="s">
        <v>2098</v>
      </c>
      <c r="D43" s="67">
        <v>3</v>
      </c>
      <c r="E43" s="68" t="s">
        <v>132</v>
      </c>
      <c r="F43" s="69">
        <v>32</v>
      </c>
      <c r="G43" s="66"/>
      <c r="H43" s="70"/>
      <c r="I43" s="71"/>
      <c r="J43" s="71"/>
      <c r="K43" s="34" t="s">
        <v>65</v>
      </c>
      <c r="L43" s="78">
        <v>43</v>
      </c>
      <c r="M43" s="78"/>
      <c r="N43" s="73"/>
      <c r="O43" s="80" t="s">
        <v>292</v>
      </c>
      <c r="P43" s="82">
        <v>43949.84328703704</v>
      </c>
      <c r="Q43" s="80" t="s">
        <v>1168</v>
      </c>
      <c r="R43" s="84" t="s">
        <v>1182</v>
      </c>
      <c r="S43" s="80" t="s">
        <v>1192</v>
      </c>
      <c r="T43" s="80"/>
      <c r="U43" s="80"/>
      <c r="V43" s="84" t="s">
        <v>1211</v>
      </c>
      <c r="W43" s="82">
        <v>43949.84328703704</v>
      </c>
      <c r="X43" s="86">
        <v>43949</v>
      </c>
      <c r="Y43" s="88" t="s">
        <v>1228</v>
      </c>
      <c r="Z43" s="84" t="s">
        <v>1246</v>
      </c>
      <c r="AA43" s="80"/>
      <c r="AB43" s="80"/>
      <c r="AC43" s="88" t="s">
        <v>1264</v>
      </c>
      <c r="AD43" s="88" t="s">
        <v>1276</v>
      </c>
      <c r="AE43" s="80" t="b">
        <v>0</v>
      </c>
      <c r="AF43" s="80">
        <v>3</v>
      </c>
      <c r="AG43" s="88" t="s">
        <v>1283</v>
      </c>
      <c r="AH43" s="80" t="b">
        <v>0</v>
      </c>
      <c r="AI43" s="80" t="s">
        <v>632</v>
      </c>
      <c r="AJ43" s="80"/>
      <c r="AK43" s="88" t="s">
        <v>622</v>
      </c>
      <c r="AL43" s="80" t="b">
        <v>0</v>
      </c>
      <c r="AM43" s="80">
        <v>1</v>
      </c>
      <c r="AN43" s="88" t="s">
        <v>622</v>
      </c>
      <c r="AO43" s="80" t="s">
        <v>637</v>
      </c>
      <c r="AP43" s="80" t="b">
        <v>0</v>
      </c>
      <c r="AQ43" s="88" t="s">
        <v>1276</v>
      </c>
      <c r="AR43" s="80" t="s">
        <v>178</v>
      </c>
      <c r="AS43" s="80">
        <v>0</v>
      </c>
      <c r="AT43" s="80">
        <v>0</v>
      </c>
      <c r="AU43" s="80"/>
      <c r="AV43" s="80"/>
      <c r="AW43" s="80"/>
      <c r="AX43" s="80"/>
      <c r="AY43" s="80"/>
      <c r="AZ43" s="80"/>
      <c r="BA43" s="80"/>
      <c r="BB43" s="80"/>
      <c r="BC43" s="79">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1136</v>
      </c>
      <c r="B44" s="65" t="s">
        <v>1150</v>
      </c>
      <c r="C44" s="66" t="s">
        <v>2098</v>
      </c>
      <c r="D44" s="67">
        <v>3</v>
      </c>
      <c r="E44" s="68" t="s">
        <v>132</v>
      </c>
      <c r="F44" s="69">
        <v>32</v>
      </c>
      <c r="G44" s="66"/>
      <c r="H44" s="70"/>
      <c r="I44" s="71"/>
      <c r="J44" s="71"/>
      <c r="K44" s="34" t="s">
        <v>65</v>
      </c>
      <c r="L44" s="78">
        <v>44</v>
      </c>
      <c r="M44" s="78"/>
      <c r="N44" s="73"/>
      <c r="O44" s="80" t="s">
        <v>295</v>
      </c>
      <c r="P44" s="82">
        <v>43950.249918981484</v>
      </c>
      <c r="Q44" s="80" t="s">
        <v>1168</v>
      </c>
      <c r="R44" s="80"/>
      <c r="S44" s="80"/>
      <c r="T44" s="80"/>
      <c r="U44" s="80"/>
      <c r="V44" s="84" t="s">
        <v>1212</v>
      </c>
      <c r="W44" s="82">
        <v>43950.249918981484</v>
      </c>
      <c r="X44" s="86">
        <v>43950</v>
      </c>
      <c r="Y44" s="88" t="s">
        <v>1229</v>
      </c>
      <c r="Z44" s="84" t="s">
        <v>1247</v>
      </c>
      <c r="AA44" s="80"/>
      <c r="AB44" s="80"/>
      <c r="AC44" s="88" t="s">
        <v>1265</v>
      </c>
      <c r="AD44" s="80"/>
      <c r="AE44" s="80" t="b">
        <v>0</v>
      </c>
      <c r="AF44" s="80">
        <v>0</v>
      </c>
      <c r="AG44" s="88" t="s">
        <v>622</v>
      </c>
      <c r="AH44" s="80" t="b">
        <v>0</v>
      </c>
      <c r="AI44" s="80" t="s">
        <v>632</v>
      </c>
      <c r="AJ44" s="80"/>
      <c r="AK44" s="88" t="s">
        <v>622</v>
      </c>
      <c r="AL44" s="80" t="b">
        <v>0</v>
      </c>
      <c r="AM44" s="80">
        <v>1</v>
      </c>
      <c r="AN44" s="88" t="s">
        <v>1264</v>
      </c>
      <c r="AO44" s="80" t="s">
        <v>641</v>
      </c>
      <c r="AP44" s="80" t="b">
        <v>0</v>
      </c>
      <c r="AQ44" s="88" t="s">
        <v>1264</v>
      </c>
      <c r="AR44" s="80" t="s">
        <v>178</v>
      </c>
      <c r="AS44" s="80">
        <v>0</v>
      </c>
      <c r="AT44" s="80">
        <v>0</v>
      </c>
      <c r="AU44" s="80"/>
      <c r="AV44" s="80"/>
      <c r="AW44" s="80"/>
      <c r="AX44" s="80"/>
      <c r="AY44" s="80"/>
      <c r="AZ44" s="80"/>
      <c r="BA44" s="80"/>
      <c r="BB44" s="80"/>
      <c r="BC44" s="79">
        <v>1</v>
      </c>
      <c r="BD44" s="79" t="str">
        <f>REPLACE(INDEX(GroupVertices[Group],MATCH(Edges[[#This Row],[Vertex 1]],GroupVertices[Vertex],0)),1,1,"")</f>
        <v>2</v>
      </c>
      <c r="BE44" s="79" t="str">
        <f>REPLACE(INDEX(GroupVertices[Group],MATCH(Edges[[#This Row],[Vertex 2]],GroupVertices[Vertex],0)),1,1,"")</f>
        <v>2</v>
      </c>
      <c r="BF44" s="48"/>
      <c r="BG44" s="49"/>
      <c r="BH44" s="48"/>
      <c r="BI44" s="49"/>
      <c r="BJ44" s="48"/>
      <c r="BK44" s="49"/>
      <c r="BL44" s="48"/>
      <c r="BM44" s="49"/>
      <c r="BN44" s="48"/>
    </row>
    <row r="45" spans="1:66" ht="15">
      <c r="A45" s="65" t="s">
        <v>1135</v>
      </c>
      <c r="B45" s="65" t="s">
        <v>1146</v>
      </c>
      <c r="C45" s="66" t="s">
        <v>2098</v>
      </c>
      <c r="D45" s="67">
        <v>3</v>
      </c>
      <c r="E45" s="68" t="s">
        <v>132</v>
      </c>
      <c r="F45" s="69">
        <v>32</v>
      </c>
      <c r="G45" s="66"/>
      <c r="H45" s="70"/>
      <c r="I45" s="71"/>
      <c r="J45" s="71"/>
      <c r="K45" s="34" t="s">
        <v>65</v>
      </c>
      <c r="L45" s="78">
        <v>45</v>
      </c>
      <c r="M45" s="78"/>
      <c r="N45" s="73"/>
      <c r="O45" s="80" t="s">
        <v>292</v>
      </c>
      <c r="P45" s="82">
        <v>43949.84328703704</v>
      </c>
      <c r="Q45" s="80" t="s">
        <v>1168</v>
      </c>
      <c r="R45" s="84" t="s">
        <v>1182</v>
      </c>
      <c r="S45" s="80" t="s">
        <v>1192</v>
      </c>
      <c r="T45" s="80"/>
      <c r="U45" s="80"/>
      <c r="V45" s="84" t="s">
        <v>1211</v>
      </c>
      <c r="W45" s="82">
        <v>43949.84328703704</v>
      </c>
      <c r="X45" s="86">
        <v>43949</v>
      </c>
      <c r="Y45" s="88" t="s">
        <v>1228</v>
      </c>
      <c r="Z45" s="84" t="s">
        <v>1246</v>
      </c>
      <c r="AA45" s="80"/>
      <c r="AB45" s="80"/>
      <c r="AC45" s="88" t="s">
        <v>1264</v>
      </c>
      <c r="AD45" s="88" t="s">
        <v>1276</v>
      </c>
      <c r="AE45" s="80" t="b">
        <v>0</v>
      </c>
      <c r="AF45" s="80">
        <v>3</v>
      </c>
      <c r="AG45" s="88" t="s">
        <v>1283</v>
      </c>
      <c r="AH45" s="80" t="b">
        <v>0</v>
      </c>
      <c r="AI45" s="80" t="s">
        <v>632</v>
      </c>
      <c r="AJ45" s="80"/>
      <c r="AK45" s="88" t="s">
        <v>622</v>
      </c>
      <c r="AL45" s="80" t="b">
        <v>0</v>
      </c>
      <c r="AM45" s="80">
        <v>1</v>
      </c>
      <c r="AN45" s="88" t="s">
        <v>622</v>
      </c>
      <c r="AO45" s="80" t="s">
        <v>637</v>
      </c>
      <c r="AP45" s="80" t="b">
        <v>0</v>
      </c>
      <c r="AQ45" s="88" t="s">
        <v>1276</v>
      </c>
      <c r="AR45" s="80" t="s">
        <v>178</v>
      </c>
      <c r="AS45" s="80">
        <v>0</v>
      </c>
      <c r="AT45" s="80">
        <v>0</v>
      </c>
      <c r="AU45" s="80"/>
      <c r="AV45" s="80"/>
      <c r="AW45" s="80"/>
      <c r="AX45" s="80"/>
      <c r="AY45" s="80"/>
      <c r="AZ45" s="80"/>
      <c r="BA45" s="80"/>
      <c r="BB45" s="80"/>
      <c r="BC45" s="79">
        <v>1</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1136</v>
      </c>
      <c r="B46" s="65" t="s">
        <v>1146</v>
      </c>
      <c r="C46" s="66" t="s">
        <v>2098</v>
      </c>
      <c r="D46" s="67">
        <v>3</v>
      </c>
      <c r="E46" s="68" t="s">
        <v>132</v>
      </c>
      <c r="F46" s="69">
        <v>32</v>
      </c>
      <c r="G46" s="66"/>
      <c r="H46" s="70"/>
      <c r="I46" s="71"/>
      <c r="J46" s="71"/>
      <c r="K46" s="34" t="s">
        <v>65</v>
      </c>
      <c r="L46" s="78">
        <v>46</v>
      </c>
      <c r="M46" s="78"/>
      <c r="N46" s="73"/>
      <c r="O46" s="80" t="s">
        <v>295</v>
      </c>
      <c r="P46" s="82">
        <v>43950.249918981484</v>
      </c>
      <c r="Q46" s="80" t="s">
        <v>1168</v>
      </c>
      <c r="R46" s="80"/>
      <c r="S46" s="80"/>
      <c r="T46" s="80"/>
      <c r="U46" s="80"/>
      <c r="V46" s="84" t="s">
        <v>1212</v>
      </c>
      <c r="W46" s="82">
        <v>43950.249918981484</v>
      </c>
      <c r="X46" s="86">
        <v>43950</v>
      </c>
      <c r="Y46" s="88" t="s">
        <v>1229</v>
      </c>
      <c r="Z46" s="84" t="s">
        <v>1247</v>
      </c>
      <c r="AA46" s="80"/>
      <c r="AB46" s="80"/>
      <c r="AC46" s="88" t="s">
        <v>1265</v>
      </c>
      <c r="AD46" s="80"/>
      <c r="AE46" s="80" t="b">
        <v>0</v>
      </c>
      <c r="AF46" s="80">
        <v>0</v>
      </c>
      <c r="AG46" s="88" t="s">
        <v>622</v>
      </c>
      <c r="AH46" s="80" t="b">
        <v>0</v>
      </c>
      <c r="AI46" s="80" t="s">
        <v>632</v>
      </c>
      <c r="AJ46" s="80"/>
      <c r="AK46" s="88" t="s">
        <v>622</v>
      </c>
      <c r="AL46" s="80" t="b">
        <v>0</v>
      </c>
      <c r="AM46" s="80">
        <v>1</v>
      </c>
      <c r="AN46" s="88" t="s">
        <v>1264</v>
      </c>
      <c r="AO46" s="80" t="s">
        <v>641</v>
      </c>
      <c r="AP46" s="80" t="b">
        <v>0</v>
      </c>
      <c r="AQ46" s="88" t="s">
        <v>1264</v>
      </c>
      <c r="AR46" s="80" t="s">
        <v>178</v>
      </c>
      <c r="AS46" s="80">
        <v>0</v>
      </c>
      <c r="AT46" s="80">
        <v>0</v>
      </c>
      <c r="AU46" s="80"/>
      <c r="AV46" s="80"/>
      <c r="AW46" s="80"/>
      <c r="AX46" s="80"/>
      <c r="AY46" s="80"/>
      <c r="AZ46" s="80"/>
      <c r="BA46" s="80"/>
      <c r="BB46" s="80"/>
      <c r="BC46" s="79">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1135</v>
      </c>
      <c r="B47" s="65" t="s">
        <v>1151</v>
      </c>
      <c r="C47" s="66" t="s">
        <v>2098</v>
      </c>
      <c r="D47" s="67">
        <v>3</v>
      </c>
      <c r="E47" s="68" t="s">
        <v>132</v>
      </c>
      <c r="F47" s="69">
        <v>32</v>
      </c>
      <c r="G47" s="66"/>
      <c r="H47" s="70"/>
      <c r="I47" s="71"/>
      <c r="J47" s="71"/>
      <c r="K47" s="34" t="s">
        <v>65</v>
      </c>
      <c r="L47" s="78">
        <v>47</v>
      </c>
      <c r="M47" s="78"/>
      <c r="N47" s="73"/>
      <c r="O47" s="80" t="s">
        <v>292</v>
      </c>
      <c r="P47" s="82">
        <v>43949.84328703704</v>
      </c>
      <c r="Q47" s="80" t="s">
        <v>1168</v>
      </c>
      <c r="R47" s="84" t="s">
        <v>1182</v>
      </c>
      <c r="S47" s="80" t="s">
        <v>1192</v>
      </c>
      <c r="T47" s="80"/>
      <c r="U47" s="80"/>
      <c r="V47" s="84" t="s">
        <v>1211</v>
      </c>
      <c r="W47" s="82">
        <v>43949.84328703704</v>
      </c>
      <c r="X47" s="86">
        <v>43949</v>
      </c>
      <c r="Y47" s="88" t="s">
        <v>1228</v>
      </c>
      <c r="Z47" s="84" t="s">
        <v>1246</v>
      </c>
      <c r="AA47" s="80"/>
      <c r="AB47" s="80"/>
      <c r="AC47" s="88" t="s">
        <v>1264</v>
      </c>
      <c r="AD47" s="88" t="s">
        <v>1276</v>
      </c>
      <c r="AE47" s="80" t="b">
        <v>0</v>
      </c>
      <c r="AF47" s="80">
        <v>3</v>
      </c>
      <c r="AG47" s="88" t="s">
        <v>1283</v>
      </c>
      <c r="AH47" s="80" t="b">
        <v>0</v>
      </c>
      <c r="AI47" s="80" t="s">
        <v>632</v>
      </c>
      <c r="AJ47" s="80"/>
      <c r="AK47" s="88" t="s">
        <v>622</v>
      </c>
      <c r="AL47" s="80" t="b">
        <v>0</v>
      </c>
      <c r="AM47" s="80">
        <v>1</v>
      </c>
      <c r="AN47" s="88" t="s">
        <v>622</v>
      </c>
      <c r="AO47" s="80" t="s">
        <v>637</v>
      </c>
      <c r="AP47" s="80" t="b">
        <v>0</v>
      </c>
      <c r="AQ47" s="88" t="s">
        <v>1276</v>
      </c>
      <c r="AR47" s="80" t="s">
        <v>178</v>
      </c>
      <c r="AS47" s="80">
        <v>0</v>
      </c>
      <c r="AT47" s="80">
        <v>0</v>
      </c>
      <c r="AU47" s="80"/>
      <c r="AV47" s="80"/>
      <c r="AW47" s="80"/>
      <c r="AX47" s="80"/>
      <c r="AY47" s="80"/>
      <c r="AZ47" s="80"/>
      <c r="BA47" s="80"/>
      <c r="BB47" s="80"/>
      <c r="BC47" s="79">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1135</v>
      </c>
      <c r="B48" s="65" t="s">
        <v>1152</v>
      </c>
      <c r="C48" s="66" t="s">
        <v>2098</v>
      </c>
      <c r="D48" s="67">
        <v>3</v>
      </c>
      <c r="E48" s="68" t="s">
        <v>132</v>
      </c>
      <c r="F48" s="69">
        <v>32</v>
      </c>
      <c r="G48" s="66"/>
      <c r="H48" s="70"/>
      <c r="I48" s="71"/>
      <c r="J48" s="71"/>
      <c r="K48" s="34" t="s">
        <v>65</v>
      </c>
      <c r="L48" s="78">
        <v>48</v>
      </c>
      <c r="M48" s="78"/>
      <c r="N48" s="73"/>
      <c r="O48" s="80" t="s">
        <v>293</v>
      </c>
      <c r="P48" s="82">
        <v>43949.84328703704</v>
      </c>
      <c r="Q48" s="80" t="s">
        <v>1168</v>
      </c>
      <c r="R48" s="84" t="s">
        <v>1182</v>
      </c>
      <c r="S48" s="80" t="s">
        <v>1192</v>
      </c>
      <c r="T48" s="80"/>
      <c r="U48" s="80"/>
      <c r="V48" s="84" t="s">
        <v>1211</v>
      </c>
      <c r="W48" s="82">
        <v>43949.84328703704</v>
      </c>
      <c r="X48" s="86">
        <v>43949</v>
      </c>
      <c r="Y48" s="88" t="s">
        <v>1228</v>
      </c>
      <c r="Z48" s="84" t="s">
        <v>1246</v>
      </c>
      <c r="AA48" s="80"/>
      <c r="AB48" s="80"/>
      <c r="AC48" s="88" t="s">
        <v>1264</v>
      </c>
      <c r="AD48" s="88" t="s">
        <v>1276</v>
      </c>
      <c r="AE48" s="80" t="b">
        <v>0</v>
      </c>
      <c r="AF48" s="80">
        <v>3</v>
      </c>
      <c r="AG48" s="88" t="s">
        <v>1283</v>
      </c>
      <c r="AH48" s="80" t="b">
        <v>0</v>
      </c>
      <c r="AI48" s="80" t="s">
        <v>632</v>
      </c>
      <c r="AJ48" s="80"/>
      <c r="AK48" s="88" t="s">
        <v>622</v>
      </c>
      <c r="AL48" s="80" t="b">
        <v>0</v>
      </c>
      <c r="AM48" s="80">
        <v>1</v>
      </c>
      <c r="AN48" s="88" t="s">
        <v>622</v>
      </c>
      <c r="AO48" s="80" t="s">
        <v>637</v>
      </c>
      <c r="AP48" s="80" t="b">
        <v>0</v>
      </c>
      <c r="AQ48" s="88" t="s">
        <v>1276</v>
      </c>
      <c r="AR48" s="80" t="s">
        <v>178</v>
      </c>
      <c r="AS48" s="80">
        <v>0</v>
      </c>
      <c r="AT48" s="80">
        <v>0</v>
      </c>
      <c r="AU48" s="80"/>
      <c r="AV48" s="80"/>
      <c r="AW48" s="80"/>
      <c r="AX48" s="80"/>
      <c r="AY48" s="80"/>
      <c r="AZ48" s="80"/>
      <c r="BA48" s="80"/>
      <c r="BB48" s="80"/>
      <c r="BC48" s="79">
        <v>1</v>
      </c>
      <c r="BD48" s="79" t="str">
        <f>REPLACE(INDEX(GroupVertices[Group],MATCH(Edges[[#This Row],[Vertex 1]],GroupVertices[Vertex],0)),1,1,"")</f>
        <v>2</v>
      </c>
      <c r="BE48" s="79" t="str">
        <f>REPLACE(INDEX(GroupVertices[Group],MATCH(Edges[[#This Row],[Vertex 2]],GroupVertices[Vertex],0)),1,1,"")</f>
        <v>2</v>
      </c>
      <c r="BF48" s="48">
        <v>0</v>
      </c>
      <c r="BG48" s="49">
        <v>0</v>
      </c>
      <c r="BH48" s="48">
        <v>0</v>
      </c>
      <c r="BI48" s="49">
        <v>0</v>
      </c>
      <c r="BJ48" s="48">
        <v>0</v>
      </c>
      <c r="BK48" s="49">
        <v>0</v>
      </c>
      <c r="BL48" s="48">
        <v>18</v>
      </c>
      <c r="BM48" s="49">
        <v>100</v>
      </c>
      <c r="BN48" s="48">
        <v>18</v>
      </c>
    </row>
    <row r="49" spans="1:66" ht="15">
      <c r="A49" s="65" t="s">
        <v>1136</v>
      </c>
      <c r="B49" s="65" t="s">
        <v>1135</v>
      </c>
      <c r="C49" s="66" t="s">
        <v>2098</v>
      </c>
      <c r="D49" s="67">
        <v>3</v>
      </c>
      <c r="E49" s="68" t="s">
        <v>132</v>
      </c>
      <c r="F49" s="69">
        <v>32</v>
      </c>
      <c r="G49" s="66"/>
      <c r="H49" s="70"/>
      <c r="I49" s="71"/>
      <c r="J49" s="71"/>
      <c r="K49" s="34" t="s">
        <v>65</v>
      </c>
      <c r="L49" s="78">
        <v>49</v>
      </c>
      <c r="M49" s="78"/>
      <c r="N49" s="73"/>
      <c r="O49" s="80" t="s">
        <v>294</v>
      </c>
      <c r="P49" s="82">
        <v>43950.249918981484</v>
      </c>
      <c r="Q49" s="80" t="s">
        <v>1168</v>
      </c>
      <c r="R49" s="80"/>
      <c r="S49" s="80"/>
      <c r="T49" s="80"/>
      <c r="U49" s="80"/>
      <c r="V49" s="84" t="s">
        <v>1212</v>
      </c>
      <c r="W49" s="82">
        <v>43950.249918981484</v>
      </c>
      <c r="X49" s="86">
        <v>43950</v>
      </c>
      <c r="Y49" s="88" t="s">
        <v>1229</v>
      </c>
      <c r="Z49" s="84" t="s">
        <v>1247</v>
      </c>
      <c r="AA49" s="80"/>
      <c r="AB49" s="80"/>
      <c r="AC49" s="88" t="s">
        <v>1265</v>
      </c>
      <c r="AD49" s="80"/>
      <c r="AE49" s="80" t="b">
        <v>0</v>
      </c>
      <c r="AF49" s="80">
        <v>0</v>
      </c>
      <c r="AG49" s="88" t="s">
        <v>622</v>
      </c>
      <c r="AH49" s="80" t="b">
        <v>0</v>
      </c>
      <c r="AI49" s="80" t="s">
        <v>632</v>
      </c>
      <c r="AJ49" s="80"/>
      <c r="AK49" s="88" t="s">
        <v>622</v>
      </c>
      <c r="AL49" s="80" t="b">
        <v>0</v>
      </c>
      <c r="AM49" s="80">
        <v>1</v>
      </c>
      <c r="AN49" s="88" t="s">
        <v>1264</v>
      </c>
      <c r="AO49" s="80" t="s">
        <v>641</v>
      </c>
      <c r="AP49" s="80" t="b">
        <v>0</v>
      </c>
      <c r="AQ49" s="88" t="s">
        <v>1264</v>
      </c>
      <c r="AR49" s="80" t="s">
        <v>178</v>
      </c>
      <c r="AS49" s="80">
        <v>0</v>
      </c>
      <c r="AT49" s="80">
        <v>0</v>
      </c>
      <c r="AU49" s="80"/>
      <c r="AV49" s="80"/>
      <c r="AW49" s="80"/>
      <c r="AX49" s="80"/>
      <c r="AY49" s="80"/>
      <c r="AZ49" s="80"/>
      <c r="BA49" s="80"/>
      <c r="BB49" s="80"/>
      <c r="BC49" s="7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1136</v>
      </c>
      <c r="B50" s="65" t="s">
        <v>1152</v>
      </c>
      <c r="C50" s="66" t="s">
        <v>2098</v>
      </c>
      <c r="D50" s="67">
        <v>3</v>
      </c>
      <c r="E50" s="68" t="s">
        <v>132</v>
      </c>
      <c r="F50" s="69">
        <v>32</v>
      </c>
      <c r="G50" s="66"/>
      <c r="H50" s="70"/>
      <c r="I50" s="71"/>
      <c r="J50" s="71"/>
      <c r="K50" s="34" t="s">
        <v>65</v>
      </c>
      <c r="L50" s="78">
        <v>50</v>
      </c>
      <c r="M50" s="78"/>
      <c r="N50" s="73"/>
      <c r="O50" s="80" t="s">
        <v>293</v>
      </c>
      <c r="P50" s="82">
        <v>43950.249918981484</v>
      </c>
      <c r="Q50" s="80" t="s">
        <v>1168</v>
      </c>
      <c r="R50" s="80"/>
      <c r="S50" s="80"/>
      <c r="T50" s="80"/>
      <c r="U50" s="80"/>
      <c r="V50" s="84" t="s">
        <v>1212</v>
      </c>
      <c r="W50" s="82">
        <v>43950.249918981484</v>
      </c>
      <c r="X50" s="86">
        <v>43950</v>
      </c>
      <c r="Y50" s="88" t="s">
        <v>1229</v>
      </c>
      <c r="Z50" s="84" t="s">
        <v>1247</v>
      </c>
      <c r="AA50" s="80"/>
      <c r="AB50" s="80"/>
      <c r="AC50" s="88" t="s">
        <v>1265</v>
      </c>
      <c r="AD50" s="80"/>
      <c r="AE50" s="80" t="b">
        <v>0</v>
      </c>
      <c r="AF50" s="80">
        <v>0</v>
      </c>
      <c r="AG50" s="88" t="s">
        <v>622</v>
      </c>
      <c r="AH50" s="80" t="b">
        <v>0</v>
      </c>
      <c r="AI50" s="80" t="s">
        <v>632</v>
      </c>
      <c r="AJ50" s="80"/>
      <c r="AK50" s="88" t="s">
        <v>622</v>
      </c>
      <c r="AL50" s="80" t="b">
        <v>0</v>
      </c>
      <c r="AM50" s="80">
        <v>1</v>
      </c>
      <c r="AN50" s="88" t="s">
        <v>1264</v>
      </c>
      <c r="AO50" s="80" t="s">
        <v>641</v>
      </c>
      <c r="AP50" s="80" t="b">
        <v>0</v>
      </c>
      <c r="AQ50" s="88" t="s">
        <v>1264</v>
      </c>
      <c r="AR50" s="80" t="s">
        <v>178</v>
      </c>
      <c r="AS50" s="80">
        <v>0</v>
      </c>
      <c r="AT50" s="80">
        <v>0</v>
      </c>
      <c r="AU50" s="80"/>
      <c r="AV50" s="80"/>
      <c r="AW50" s="80"/>
      <c r="AX50" s="80"/>
      <c r="AY50" s="80"/>
      <c r="AZ50" s="80"/>
      <c r="BA50" s="80"/>
      <c r="BB50" s="80"/>
      <c r="BC50" s="79">
        <v>1</v>
      </c>
      <c r="BD50" s="79" t="str">
        <f>REPLACE(INDEX(GroupVertices[Group],MATCH(Edges[[#This Row],[Vertex 1]],GroupVertices[Vertex],0)),1,1,"")</f>
        <v>2</v>
      </c>
      <c r="BE50" s="79" t="str">
        <f>REPLACE(INDEX(GroupVertices[Group],MATCH(Edges[[#This Row],[Vertex 2]],GroupVertices[Vertex],0)),1,1,"")</f>
        <v>2</v>
      </c>
      <c r="BF50" s="48">
        <v>0</v>
      </c>
      <c r="BG50" s="49">
        <v>0</v>
      </c>
      <c r="BH50" s="48">
        <v>0</v>
      </c>
      <c r="BI50" s="49">
        <v>0</v>
      </c>
      <c r="BJ50" s="48">
        <v>0</v>
      </c>
      <c r="BK50" s="49">
        <v>0</v>
      </c>
      <c r="BL50" s="48">
        <v>18</v>
      </c>
      <c r="BM50" s="49">
        <v>100</v>
      </c>
      <c r="BN50" s="48">
        <v>18</v>
      </c>
    </row>
    <row r="51" spans="1:66" ht="15">
      <c r="A51" s="65" t="s">
        <v>1136</v>
      </c>
      <c r="B51" s="65" t="s">
        <v>1151</v>
      </c>
      <c r="C51" s="66" t="s">
        <v>2098</v>
      </c>
      <c r="D51" s="67">
        <v>3</v>
      </c>
      <c r="E51" s="68" t="s">
        <v>132</v>
      </c>
      <c r="F51" s="69">
        <v>32</v>
      </c>
      <c r="G51" s="66"/>
      <c r="H51" s="70"/>
      <c r="I51" s="71"/>
      <c r="J51" s="71"/>
      <c r="K51" s="34" t="s">
        <v>65</v>
      </c>
      <c r="L51" s="78">
        <v>51</v>
      </c>
      <c r="M51" s="78"/>
      <c r="N51" s="73"/>
      <c r="O51" s="80" t="s">
        <v>295</v>
      </c>
      <c r="P51" s="82">
        <v>43950.249918981484</v>
      </c>
      <c r="Q51" s="80" t="s">
        <v>1168</v>
      </c>
      <c r="R51" s="80"/>
      <c r="S51" s="80"/>
      <c r="T51" s="80"/>
      <c r="U51" s="80"/>
      <c r="V51" s="84" t="s">
        <v>1212</v>
      </c>
      <c r="W51" s="82">
        <v>43950.249918981484</v>
      </c>
      <c r="X51" s="86">
        <v>43950</v>
      </c>
      <c r="Y51" s="88" t="s">
        <v>1229</v>
      </c>
      <c r="Z51" s="84" t="s">
        <v>1247</v>
      </c>
      <c r="AA51" s="80"/>
      <c r="AB51" s="80"/>
      <c r="AC51" s="88" t="s">
        <v>1265</v>
      </c>
      <c r="AD51" s="80"/>
      <c r="AE51" s="80" t="b">
        <v>0</v>
      </c>
      <c r="AF51" s="80">
        <v>0</v>
      </c>
      <c r="AG51" s="88" t="s">
        <v>622</v>
      </c>
      <c r="AH51" s="80" t="b">
        <v>0</v>
      </c>
      <c r="AI51" s="80" t="s">
        <v>632</v>
      </c>
      <c r="AJ51" s="80"/>
      <c r="AK51" s="88" t="s">
        <v>622</v>
      </c>
      <c r="AL51" s="80" t="b">
        <v>0</v>
      </c>
      <c r="AM51" s="80">
        <v>1</v>
      </c>
      <c r="AN51" s="88" t="s">
        <v>1264</v>
      </c>
      <c r="AO51" s="80" t="s">
        <v>641</v>
      </c>
      <c r="AP51" s="80" t="b">
        <v>0</v>
      </c>
      <c r="AQ51" s="88" t="s">
        <v>1264</v>
      </c>
      <c r="AR51" s="80" t="s">
        <v>178</v>
      </c>
      <c r="AS51" s="80">
        <v>0</v>
      </c>
      <c r="AT51" s="80">
        <v>0</v>
      </c>
      <c r="AU51" s="80"/>
      <c r="AV51" s="80"/>
      <c r="AW51" s="80"/>
      <c r="AX51" s="80"/>
      <c r="AY51" s="80"/>
      <c r="AZ51" s="80"/>
      <c r="BA51" s="80"/>
      <c r="BB51" s="80"/>
      <c r="BC51" s="79">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238</v>
      </c>
      <c r="B52" s="65" t="s">
        <v>270</v>
      </c>
      <c r="C52" s="66" t="s">
        <v>2098</v>
      </c>
      <c r="D52" s="67">
        <v>3</v>
      </c>
      <c r="E52" s="68" t="s">
        <v>132</v>
      </c>
      <c r="F52" s="69">
        <v>32</v>
      </c>
      <c r="G52" s="66"/>
      <c r="H52" s="70"/>
      <c r="I52" s="71"/>
      <c r="J52" s="71"/>
      <c r="K52" s="34" t="s">
        <v>65</v>
      </c>
      <c r="L52" s="78">
        <v>52</v>
      </c>
      <c r="M52" s="78"/>
      <c r="N52" s="73"/>
      <c r="O52" s="80" t="s">
        <v>294</v>
      </c>
      <c r="P52" s="82">
        <v>43950.31321759259</v>
      </c>
      <c r="Q52" s="80" t="s">
        <v>305</v>
      </c>
      <c r="R52" s="80"/>
      <c r="S52" s="80"/>
      <c r="T52" s="80" t="s">
        <v>338</v>
      </c>
      <c r="U52" s="80"/>
      <c r="V52" s="84" t="s">
        <v>367</v>
      </c>
      <c r="W52" s="82">
        <v>43950.31321759259</v>
      </c>
      <c r="X52" s="86">
        <v>43950</v>
      </c>
      <c r="Y52" s="88" t="s">
        <v>425</v>
      </c>
      <c r="Z52" s="84" t="s">
        <v>495</v>
      </c>
      <c r="AA52" s="80"/>
      <c r="AB52" s="80"/>
      <c r="AC52" s="88" t="s">
        <v>565</v>
      </c>
      <c r="AD52" s="80"/>
      <c r="AE52" s="80" t="b">
        <v>0</v>
      </c>
      <c r="AF52" s="80">
        <v>0</v>
      </c>
      <c r="AG52" s="88" t="s">
        <v>622</v>
      </c>
      <c r="AH52" s="80" t="b">
        <v>0</v>
      </c>
      <c r="AI52" s="80" t="s">
        <v>632</v>
      </c>
      <c r="AJ52" s="80"/>
      <c r="AK52" s="88" t="s">
        <v>622</v>
      </c>
      <c r="AL52" s="80" t="b">
        <v>0</v>
      </c>
      <c r="AM52" s="80">
        <v>6</v>
      </c>
      <c r="AN52" s="88" t="s">
        <v>606</v>
      </c>
      <c r="AO52" s="80" t="s">
        <v>641</v>
      </c>
      <c r="AP52" s="80" t="b">
        <v>0</v>
      </c>
      <c r="AQ52" s="88" t="s">
        <v>606</v>
      </c>
      <c r="AR52" s="80" t="s">
        <v>178</v>
      </c>
      <c r="AS52" s="80">
        <v>0</v>
      </c>
      <c r="AT52" s="80">
        <v>0</v>
      </c>
      <c r="AU52" s="80"/>
      <c r="AV52" s="80"/>
      <c r="AW52" s="80"/>
      <c r="AX52" s="80"/>
      <c r="AY52" s="80"/>
      <c r="AZ52" s="80"/>
      <c r="BA52" s="80"/>
      <c r="BB52" s="80"/>
      <c r="BC52" s="79">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238</v>
      </c>
      <c r="B53" s="65" t="s">
        <v>278</v>
      </c>
      <c r="C53" s="66" t="s">
        <v>2098</v>
      </c>
      <c r="D53" s="67">
        <v>3</v>
      </c>
      <c r="E53" s="68" t="s">
        <v>132</v>
      </c>
      <c r="F53" s="69">
        <v>32</v>
      </c>
      <c r="G53" s="66"/>
      <c r="H53" s="70"/>
      <c r="I53" s="71"/>
      <c r="J53" s="71"/>
      <c r="K53" s="34" t="s">
        <v>65</v>
      </c>
      <c r="L53" s="78">
        <v>53</v>
      </c>
      <c r="M53" s="78"/>
      <c r="N53" s="73"/>
      <c r="O53" s="80" t="s">
        <v>293</v>
      </c>
      <c r="P53" s="82">
        <v>43950.31321759259</v>
      </c>
      <c r="Q53" s="80" t="s">
        <v>305</v>
      </c>
      <c r="R53" s="80"/>
      <c r="S53" s="80"/>
      <c r="T53" s="80" t="s">
        <v>338</v>
      </c>
      <c r="U53" s="80"/>
      <c r="V53" s="84" t="s">
        <v>367</v>
      </c>
      <c r="W53" s="82">
        <v>43950.31321759259</v>
      </c>
      <c r="X53" s="86">
        <v>43950</v>
      </c>
      <c r="Y53" s="88" t="s">
        <v>425</v>
      </c>
      <c r="Z53" s="84" t="s">
        <v>495</v>
      </c>
      <c r="AA53" s="80"/>
      <c r="AB53" s="80"/>
      <c r="AC53" s="88" t="s">
        <v>565</v>
      </c>
      <c r="AD53" s="80"/>
      <c r="AE53" s="80" t="b">
        <v>0</v>
      </c>
      <c r="AF53" s="80">
        <v>0</v>
      </c>
      <c r="AG53" s="88" t="s">
        <v>622</v>
      </c>
      <c r="AH53" s="80" t="b">
        <v>0</v>
      </c>
      <c r="AI53" s="80" t="s">
        <v>632</v>
      </c>
      <c r="AJ53" s="80"/>
      <c r="AK53" s="88" t="s">
        <v>622</v>
      </c>
      <c r="AL53" s="80" t="b">
        <v>0</v>
      </c>
      <c r="AM53" s="80">
        <v>6</v>
      </c>
      <c r="AN53" s="88" t="s">
        <v>606</v>
      </c>
      <c r="AO53" s="80" t="s">
        <v>641</v>
      </c>
      <c r="AP53" s="80" t="b">
        <v>0</v>
      </c>
      <c r="AQ53" s="88" t="s">
        <v>606</v>
      </c>
      <c r="AR53" s="80" t="s">
        <v>178</v>
      </c>
      <c r="AS53" s="80">
        <v>0</v>
      </c>
      <c r="AT53" s="80">
        <v>0</v>
      </c>
      <c r="AU53" s="80"/>
      <c r="AV53" s="80"/>
      <c r="AW53" s="80"/>
      <c r="AX53" s="80"/>
      <c r="AY53" s="80"/>
      <c r="AZ53" s="80"/>
      <c r="BA53" s="80"/>
      <c r="BB53" s="80"/>
      <c r="BC53" s="79">
        <v>1</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36</v>
      </c>
      <c r="BM53" s="49">
        <v>100</v>
      </c>
      <c r="BN53" s="48">
        <v>36</v>
      </c>
    </row>
    <row r="54" spans="1:66" ht="15">
      <c r="A54" s="65" t="s">
        <v>239</v>
      </c>
      <c r="B54" s="65" t="s">
        <v>270</v>
      </c>
      <c r="C54" s="66" t="s">
        <v>2098</v>
      </c>
      <c r="D54" s="67">
        <v>3</v>
      </c>
      <c r="E54" s="68" t="s">
        <v>132</v>
      </c>
      <c r="F54" s="69">
        <v>32</v>
      </c>
      <c r="G54" s="66"/>
      <c r="H54" s="70"/>
      <c r="I54" s="71"/>
      <c r="J54" s="71"/>
      <c r="K54" s="34" t="s">
        <v>65</v>
      </c>
      <c r="L54" s="78">
        <v>54</v>
      </c>
      <c r="M54" s="78"/>
      <c r="N54" s="73"/>
      <c r="O54" s="80" t="s">
        <v>294</v>
      </c>
      <c r="P54" s="82">
        <v>43950.31450231482</v>
      </c>
      <c r="Q54" s="80" t="s">
        <v>306</v>
      </c>
      <c r="R54" s="80"/>
      <c r="S54" s="80"/>
      <c r="T54" s="80" t="s">
        <v>339</v>
      </c>
      <c r="U54" s="80"/>
      <c r="V54" s="84" t="s">
        <v>368</v>
      </c>
      <c r="W54" s="82">
        <v>43950.31450231482</v>
      </c>
      <c r="X54" s="86">
        <v>43950</v>
      </c>
      <c r="Y54" s="88" t="s">
        <v>426</v>
      </c>
      <c r="Z54" s="84" t="s">
        <v>496</v>
      </c>
      <c r="AA54" s="80"/>
      <c r="AB54" s="80"/>
      <c r="AC54" s="88" t="s">
        <v>566</v>
      </c>
      <c r="AD54" s="80"/>
      <c r="AE54" s="80" t="b">
        <v>0</v>
      </c>
      <c r="AF54" s="80">
        <v>0</v>
      </c>
      <c r="AG54" s="88" t="s">
        <v>622</v>
      </c>
      <c r="AH54" s="80" t="b">
        <v>1</v>
      </c>
      <c r="AI54" s="80" t="s">
        <v>632</v>
      </c>
      <c r="AJ54" s="80"/>
      <c r="AK54" s="88" t="s">
        <v>621</v>
      </c>
      <c r="AL54" s="80" t="b">
        <v>0</v>
      </c>
      <c r="AM54" s="80">
        <v>11</v>
      </c>
      <c r="AN54" s="88" t="s">
        <v>610</v>
      </c>
      <c r="AO54" s="80" t="s">
        <v>637</v>
      </c>
      <c r="AP54" s="80" t="b">
        <v>0</v>
      </c>
      <c r="AQ54" s="88" t="s">
        <v>610</v>
      </c>
      <c r="AR54" s="80" t="s">
        <v>178</v>
      </c>
      <c r="AS54" s="80">
        <v>0</v>
      </c>
      <c r="AT54" s="80">
        <v>0</v>
      </c>
      <c r="AU54" s="80"/>
      <c r="AV54" s="80"/>
      <c r="AW54" s="80"/>
      <c r="AX54" s="80"/>
      <c r="AY54" s="80"/>
      <c r="AZ54" s="80"/>
      <c r="BA54" s="80"/>
      <c r="BB54" s="80"/>
      <c r="BC54" s="79">
        <v>1</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21</v>
      </c>
      <c r="BM54" s="49">
        <v>100</v>
      </c>
      <c r="BN54" s="48">
        <v>21</v>
      </c>
    </row>
    <row r="55" spans="1:66" ht="15">
      <c r="A55" s="65" t="s">
        <v>240</v>
      </c>
      <c r="B55" s="65" t="s">
        <v>270</v>
      </c>
      <c r="C55" s="66" t="s">
        <v>2098</v>
      </c>
      <c r="D55" s="67">
        <v>3</v>
      </c>
      <c r="E55" s="68" t="s">
        <v>132</v>
      </c>
      <c r="F55" s="69">
        <v>32</v>
      </c>
      <c r="G55" s="66"/>
      <c r="H55" s="70"/>
      <c r="I55" s="71"/>
      <c r="J55" s="71"/>
      <c r="K55" s="34" t="s">
        <v>65</v>
      </c>
      <c r="L55" s="78">
        <v>55</v>
      </c>
      <c r="M55" s="78"/>
      <c r="N55" s="73"/>
      <c r="O55" s="80" t="s">
        <v>294</v>
      </c>
      <c r="P55" s="82">
        <v>43950.31607638889</v>
      </c>
      <c r="Q55" s="80" t="s">
        <v>306</v>
      </c>
      <c r="R55" s="80"/>
      <c r="S55" s="80"/>
      <c r="T55" s="80" t="s">
        <v>339</v>
      </c>
      <c r="U55" s="80"/>
      <c r="V55" s="84" t="s">
        <v>369</v>
      </c>
      <c r="W55" s="82">
        <v>43950.31607638889</v>
      </c>
      <c r="X55" s="86">
        <v>43950</v>
      </c>
      <c r="Y55" s="88" t="s">
        <v>427</v>
      </c>
      <c r="Z55" s="84" t="s">
        <v>497</v>
      </c>
      <c r="AA55" s="80"/>
      <c r="AB55" s="80"/>
      <c r="AC55" s="88" t="s">
        <v>567</v>
      </c>
      <c r="AD55" s="80"/>
      <c r="AE55" s="80" t="b">
        <v>0</v>
      </c>
      <c r="AF55" s="80">
        <v>0</v>
      </c>
      <c r="AG55" s="88" t="s">
        <v>622</v>
      </c>
      <c r="AH55" s="80" t="b">
        <v>1</v>
      </c>
      <c r="AI55" s="80" t="s">
        <v>632</v>
      </c>
      <c r="AJ55" s="80"/>
      <c r="AK55" s="88" t="s">
        <v>621</v>
      </c>
      <c r="AL55" s="80" t="b">
        <v>0</v>
      </c>
      <c r="AM55" s="80">
        <v>11</v>
      </c>
      <c r="AN55" s="88" t="s">
        <v>610</v>
      </c>
      <c r="AO55" s="80" t="s">
        <v>636</v>
      </c>
      <c r="AP55" s="80" t="b">
        <v>0</v>
      </c>
      <c r="AQ55" s="88" t="s">
        <v>610</v>
      </c>
      <c r="AR55" s="80" t="s">
        <v>178</v>
      </c>
      <c r="AS55" s="80">
        <v>0</v>
      </c>
      <c r="AT55" s="80">
        <v>0</v>
      </c>
      <c r="AU55" s="80"/>
      <c r="AV55" s="80"/>
      <c r="AW55" s="80"/>
      <c r="AX55" s="80"/>
      <c r="AY55" s="80"/>
      <c r="AZ55" s="80"/>
      <c r="BA55" s="80"/>
      <c r="BB55" s="80"/>
      <c r="BC55" s="79">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21</v>
      </c>
      <c r="BM55" s="49">
        <v>100</v>
      </c>
      <c r="BN55" s="48">
        <v>21</v>
      </c>
    </row>
    <row r="56" spans="1:66" ht="15">
      <c r="A56" s="65" t="s">
        <v>241</v>
      </c>
      <c r="B56" s="65" t="s">
        <v>278</v>
      </c>
      <c r="C56" s="66" t="s">
        <v>2098</v>
      </c>
      <c r="D56" s="67">
        <v>3</v>
      </c>
      <c r="E56" s="68" t="s">
        <v>132</v>
      </c>
      <c r="F56" s="69">
        <v>32</v>
      </c>
      <c r="G56" s="66"/>
      <c r="H56" s="70"/>
      <c r="I56" s="71"/>
      <c r="J56" s="71"/>
      <c r="K56" s="34" t="s">
        <v>65</v>
      </c>
      <c r="L56" s="78">
        <v>56</v>
      </c>
      <c r="M56" s="78"/>
      <c r="N56" s="73"/>
      <c r="O56" s="80" t="s">
        <v>295</v>
      </c>
      <c r="P56" s="82">
        <v>43950.320555555554</v>
      </c>
      <c r="Q56" s="80" t="s">
        <v>303</v>
      </c>
      <c r="R56" s="80"/>
      <c r="S56" s="80"/>
      <c r="T56" s="80"/>
      <c r="U56" s="80"/>
      <c r="V56" s="84" t="s">
        <v>370</v>
      </c>
      <c r="W56" s="82">
        <v>43950.320555555554</v>
      </c>
      <c r="X56" s="86">
        <v>43950</v>
      </c>
      <c r="Y56" s="88" t="s">
        <v>428</v>
      </c>
      <c r="Z56" s="84" t="s">
        <v>498</v>
      </c>
      <c r="AA56" s="80"/>
      <c r="AB56" s="80"/>
      <c r="AC56" s="88" t="s">
        <v>568</v>
      </c>
      <c r="AD56" s="80"/>
      <c r="AE56" s="80" t="b">
        <v>0</v>
      </c>
      <c r="AF56" s="80">
        <v>0</v>
      </c>
      <c r="AG56" s="88" t="s">
        <v>622</v>
      </c>
      <c r="AH56" s="80" t="b">
        <v>0</v>
      </c>
      <c r="AI56" s="80" t="s">
        <v>632</v>
      </c>
      <c r="AJ56" s="80"/>
      <c r="AK56" s="88" t="s">
        <v>622</v>
      </c>
      <c r="AL56" s="80" t="b">
        <v>0</v>
      </c>
      <c r="AM56" s="80">
        <v>19</v>
      </c>
      <c r="AN56" s="88" t="s">
        <v>605</v>
      </c>
      <c r="AO56" s="80" t="s">
        <v>636</v>
      </c>
      <c r="AP56" s="80" t="b">
        <v>0</v>
      </c>
      <c r="AQ56" s="88" t="s">
        <v>605</v>
      </c>
      <c r="AR56" s="80" t="s">
        <v>178</v>
      </c>
      <c r="AS56" s="80">
        <v>0</v>
      </c>
      <c r="AT56" s="80">
        <v>0</v>
      </c>
      <c r="AU56" s="80"/>
      <c r="AV56" s="80"/>
      <c r="AW56" s="80"/>
      <c r="AX56" s="80"/>
      <c r="AY56" s="80"/>
      <c r="AZ56" s="80"/>
      <c r="BA56" s="80"/>
      <c r="BB56" s="80"/>
      <c r="BC56" s="79">
        <v>1</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5" t="s">
        <v>241</v>
      </c>
      <c r="B57" s="65" t="s">
        <v>270</v>
      </c>
      <c r="C57" s="66" t="s">
        <v>2098</v>
      </c>
      <c r="D57" s="67">
        <v>3</v>
      </c>
      <c r="E57" s="68" t="s">
        <v>132</v>
      </c>
      <c r="F57" s="69">
        <v>32</v>
      </c>
      <c r="G57" s="66"/>
      <c r="H57" s="70"/>
      <c r="I57" s="71"/>
      <c r="J57" s="71"/>
      <c r="K57" s="34" t="s">
        <v>65</v>
      </c>
      <c r="L57" s="78">
        <v>57</v>
      </c>
      <c r="M57" s="78"/>
      <c r="N57" s="73"/>
      <c r="O57" s="80" t="s">
        <v>294</v>
      </c>
      <c r="P57" s="82">
        <v>43950.320555555554</v>
      </c>
      <c r="Q57" s="80" t="s">
        <v>303</v>
      </c>
      <c r="R57" s="80"/>
      <c r="S57" s="80"/>
      <c r="T57" s="80"/>
      <c r="U57" s="80"/>
      <c r="V57" s="84" t="s">
        <v>370</v>
      </c>
      <c r="W57" s="82">
        <v>43950.320555555554</v>
      </c>
      <c r="X57" s="86">
        <v>43950</v>
      </c>
      <c r="Y57" s="88" t="s">
        <v>428</v>
      </c>
      <c r="Z57" s="84" t="s">
        <v>498</v>
      </c>
      <c r="AA57" s="80"/>
      <c r="AB57" s="80"/>
      <c r="AC57" s="88" t="s">
        <v>568</v>
      </c>
      <c r="AD57" s="80"/>
      <c r="AE57" s="80" t="b">
        <v>0</v>
      </c>
      <c r="AF57" s="80">
        <v>0</v>
      </c>
      <c r="AG57" s="88" t="s">
        <v>622</v>
      </c>
      <c r="AH57" s="80" t="b">
        <v>0</v>
      </c>
      <c r="AI57" s="80" t="s">
        <v>632</v>
      </c>
      <c r="AJ57" s="80"/>
      <c r="AK57" s="88" t="s">
        <v>622</v>
      </c>
      <c r="AL57" s="80" t="b">
        <v>0</v>
      </c>
      <c r="AM57" s="80">
        <v>19</v>
      </c>
      <c r="AN57" s="88" t="s">
        <v>605</v>
      </c>
      <c r="AO57" s="80" t="s">
        <v>636</v>
      </c>
      <c r="AP57" s="80" t="b">
        <v>0</v>
      </c>
      <c r="AQ57" s="88" t="s">
        <v>605</v>
      </c>
      <c r="AR57" s="80" t="s">
        <v>178</v>
      </c>
      <c r="AS57" s="80">
        <v>0</v>
      </c>
      <c r="AT57" s="80">
        <v>0</v>
      </c>
      <c r="AU57" s="80"/>
      <c r="AV57" s="80"/>
      <c r="AW57" s="80"/>
      <c r="AX57" s="80"/>
      <c r="AY57" s="80"/>
      <c r="AZ57" s="80"/>
      <c r="BA57" s="80"/>
      <c r="BB57" s="80"/>
      <c r="BC57" s="79">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22</v>
      </c>
      <c r="BM57" s="49">
        <v>100</v>
      </c>
      <c r="BN57" s="48">
        <v>22</v>
      </c>
    </row>
    <row r="58" spans="1:66" ht="15">
      <c r="A58" s="65" t="s">
        <v>242</v>
      </c>
      <c r="B58" s="65" t="s">
        <v>278</v>
      </c>
      <c r="C58" s="66" t="s">
        <v>2098</v>
      </c>
      <c r="D58" s="67">
        <v>3</v>
      </c>
      <c r="E58" s="68" t="s">
        <v>132</v>
      </c>
      <c r="F58" s="69">
        <v>32</v>
      </c>
      <c r="G58" s="66"/>
      <c r="H58" s="70"/>
      <c r="I58" s="71"/>
      <c r="J58" s="71"/>
      <c r="K58" s="34" t="s">
        <v>65</v>
      </c>
      <c r="L58" s="78">
        <v>58</v>
      </c>
      <c r="M58" s="78"/>
      <c r="N58" s="73"/>
      <c r="O58" s="80" t="s">
        <v>295</v>
      </c>
      <c r="P58" s="82">
        <v>43950.328726851854</v>
      </c>
      <c r="Q58" s="80" t="s">
        <v>303</v>
      </c>
      <c r="R58" s="80"/>
      <c r="S58" s="80"/>
      <c r="T58" s="80"/>
      <c r="U58" s="80"/>
      <c r="V58" s="84" t="s">
        <v>371</v>
      </c>
      <c r="W58" s="82">
        <v>43950.328726851854</v>
      </c>
      <c r="X58" s="86">
        <v>43950</v>
      </c>
      <c r="Y58" s="88" t="s">
        <v>429</v>
      </c>
      <c r="Z58" s="84" t="s">
        <v>499</v>
      </c>
      <c r="AA58" s="80"/>
      <c r="AB58" s="80"/>
      <c r="AC58" s="88" t="s">
        <v>569</v>
      </c>
      <c r="AD58" s="80"/>
      <c r="AE58" s="80" t="b">
        <v>0</v>
      </c>
      <c r="AF58" s="80">
        <v>0</v>
      </c>
      <c r="AG58" s="88" t="s">
        <v>622</v>
      </c>
      <c r="AH58" s="80" t="b">
        <v>0</v>
      </c>
      <c r="AI58" s="80" t="s">
        <v>632</v>
      </c>
      <c r="AJ58" s="80"/>
      <c r="AK58" s="88" t="s">
        <v>622</v>
      </c>
      <c r="AL58" s="80" t="b">
        <v>0</v>
      </c>
      <c r="AM58" s="80">
        <v>19</v>
      </c>
      <c r="AN58" s="88" t="s">
        <v>605</v>
      </c>
      <c r="AO58" s="80" t="s">
        <v>637</v>
      </c>
      <c r="AP58" s="80" t="b">
        <v>0</v>
      </c>
      <c r="AQ58" s="88" t="s">
        <v>605</v>
      </c>
      <c r="AR58" s="80" t="s">
        <v>178</v>
      </c>
      <c r="AS58" s="80">
        <v>0</v>
      </c>
      <c r="AT58" s="80">
        <v>0</v>
      </c>
      <c r="AU58" s="80"/>
      <c r="AV58" s="80"/>
      <c r="AW58" s="80"/>
      <c r="AX58" s="80"/>
      <c r="AY58" s="80"/>
      <c r="AZ58" s="80"/>
      <c r="BA58" s="80"/>
      <c r="BB58" s="80"/>
      <c r="BC58" s="79">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242</v>
      </c>
      <c r="B59" s="65" t="s">
        <v>270</v>
      </c>
      <c r="C59" s="66" t="s">
        <v>2098</v>
      </c>
      <c r="D59" s="67">
        <v>3</v>
      </c>
      <c r="E59" s="68" t="s">
        <v>132</v>
      </c>
      <c r="F59" s="69">
        <v>32</v>
      </c>
      <c r="G59" s="66"/>
      <c r="H59" s="70"/>
      <c r="I59" s="71"/>
      <c r="J59" s="71"/>
      <c r="K59" s="34" t="s">
        <v>65</v>
      </c>
      <c r="L59" s="78">
        <v>59</v>
      </c>
      <c r="M59" s="78"/>
      <c r="N59" s="73"/>
      <c r="O59" s="80" t="s">
        <v>294</v>
      </c>
      <c r="P59" s="82">
        <v>43950.328726851854</v>
      </c>
      <c r="Q59" s="80" t="s">
        <v>303</v>
      </c>
      <c r="R59" s="80"/>
      <c r="S59" s="80"/>
      <c r="T59" s="80"/>
      <c r="U59" s="80"/>
      <c r="V59" s="84" t="s">
        <v>371</v>
      </c>
      <c r="W59" s="82">
        <v>43950.328726851854</v>
      </c>
      <c r="X59" s="86">
        <v>43950</v>
      </c>
      <c r="Y59" s="88" t="s">
        <v>429</v>
      </c>
      <c r="Z59" s="84" t="s">
        <v>499</v>
      </c>
      <c r="AA59" s="80"/>
      <c r="AB59" s="80"/>
      <c r="AC59" s="88" t="s">
        <v>569</v>
      </c>
      <c r="AD59" s="80"/>
      <c r="AE59" s="80" t="b">
        <v>0</v>
      </c>
      <c r="AF59" s="80">
        <v>0</v>
      </c>
      <c r="AG59" s="88" t="s">
        <v>622</v>
      </c>
      <c r="AH59" s="80" t="b">
        <v>0</v>
      </c>
      <c r="AI59" s="80" t="s">
        <v>632</v>
      </c>
      <c r="AJ59" s="80"/>
      <c r="AK59" s="88" t="s">
        <v>622</v>
      </c>
      <c r="AL59" s="80" t="b">
        <v>0</v>
      </c>
      <c r="AM59" s="80">
        <v>19</v>
      </c>
      <c r="AN59" s="88" t="s">
        <v>605</v>
      </c>
      <c r="AO59" s="80" t="s">
        <v>637</v>
      </c>
      <c r="AP59" s="80" t="b">
        <v>0</v>
      </c>
      <c r="AQ59" s="88" t="s">
        <v>605</v>
      </c>
      <c r="AR59" s="80" t="s">
        <v>178</v>
      </c>
      <c r="AS59" s="80">
        <v>0</v>
      </c>
      <c r="AT59" s="80">
        <v>0</v>
      </c>
      <c r="AU59" s="80"/>
      <c r="AV59" s="80"/>
      <c r="AW59" s="80"/>
      <c r="AX59" s="80"/>
      <c r="AY59" s="80"/>
      <c r="AZ59" s="80"/>
      <c r="BA59" s="80"/>
      <c r="BB59" s="80"/>
      <c r="BC59" s="7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22</v>
      </c>
      <c r="BM59" s="49">
        <v>100</v>
      </c>
      <c r="BN59" s="48">
        <v>22</v>
      </c>
    </row>
    <row r="60" spans="1:66" ht="15">
      <c r="A60" s="65" t="s">
        <v>243</v>
      </c>
      <c r="B60" s="65" t="s">
        <v>270</v>
      </c>
      <c r="C60" s="66" t="s">
        <v>2100</v>
      </c>
      <c r="D60" s="67">
        <v>10</v>
      </c>
      <c r="E60" s="68" t="s">
        <v>136</v>
      </c>
      <c r="F60" s="69">
        <v>6</v>
      </c>
      <c r="G60" s="66"/>
      <c r="H60" s="70"/>
      <c r="I60" s="71"/>
      <c r="J60" s="71"/>
      <c r="K60" s="34" t="s">
        <v>65</v>
      </c>
      <c r="L60" s="78">
        <v>60</v>
      </c>
      <c r="M60" s="78"/>
      <c r="N60" s="73"/>
      <c r="O60" s="80" t="s">
        <v>294</v>
      </c>
      <c r="P60" s="82">
        <v>43950.327314814815</v>
      </c>
      <c r="Q60" s="80" t="s">
        <v>306</v>
      </c>
      <c r="R60" s="80"/>
      <c r="S60" s="80"/>
      <c r="T60" s="80" t="s">
        <v>339</v>
      </c>
      <c r="U60" s="80"/>
      <c r="V60" s="84" t="s">
        <v>372</v>
      </c>
      <c r="W60" s="82">
        <v>43950.327314814815</v>
      </c>
      <c r="X60" s="86">
        <v>43950</v>
      </c>
      <c r="Y60" s="88" t="s">
        <v>430</v>
      </c>
      <c r="Z60" s="84" t="s">
        <v>500</v>
      </c>
      <c r="AA60" s="80"/>
      <c r="AB60" s="80"/>
      <c r="AC60" s="88" t="s">
        <v>570</v>
      </c>
      <c r="AD60" s="80"/>
      <c r="AE60" s="80" t="b">
        <v>0</v>
      </c>
      <c r="AF60" s="80">
        <v>0</v>
      </c>
      <c r="AG60" s="88" t="s">
        <v>622</v>
      </c>
      <c r="AH60" s="80" t="b">
        <v>1</v>
      </c>
      <c r="AI60" s="80" t="s">
        <v>632</v>
      </c>
      <c r="AJ60" s="80"/>
      <c r="AK60" s="88" t="s">
        <v>621</v>
      </c>
      <c r="AL60" s="80" t="b">
        <v>0</v>
      </c>
      <c r="AM60" s="80">
        <v>11</v>
      </c>
      <c r="AN60" s="88" t="s">
        <v>610</v>
      </c>
      <c r="AO60" s="80" t="s">
        <v>636</v>
      </c>
      <c r="AP60" s="80" t="b">
        <v>0</v>
      </c>
      <c r="AQ60" s="88" t="s">
        <v>610</v>
      </c>
      <c r="AR60" s="80" t="s">
        <v>178</v>
      </c>
      <c r="AS60" s="80">
        <v>0</v>
      </c>
      <c r="AT60" s="80">
        <v>0</v>
      </c>
      <c r="AU60" s="80"/>
      <c r="AV60" s="80"/>
      <c r="AW60" s="80"/>
      <c r="AX60" s="80"/>
      <c r="AY60" s="80"/>
      <c r="AZ60" s="80"/>
      <c r="BA60" s="80"/>
      <c r="BB60" s="80"/>
      <c r="BC60" s="79">
        <v>9</v>
      </c>
      <c r="BD60" s="79" t="str">
        <f>REPLACE(INDEX(GroupVertices[Group],MATCH(Edges[[#This Row],[Vertex 1]],GroupVertices[Vertex],0)),1,1,"")</f>
        <v>1</v>
      </c>
      <c r="BE60" s="79" t="str">
        <f>REPLACE(INDEX(GroupVertices[Group],MATCH(Edges[[#This Row],[Vertex 2]],GroupVertices[Vertex],0)),1,1,"")</f>
        <v>1</v>
      </c>
      <c r="BF60" s="48">
        <v>0</v>
      </c>
      <c r="BG60" s="49">
        <v>0</v>
      </c>
      <c r="BH60" s="48">
        <v>0</v>
      </c>
      <c r="BI60" s="49">
        <v>0</v>
      </c>
      <c r="BJ60" s="48">
        <v>0</v>
      </c>
      <c r="BK60" s="49">
        <v>0</v>
      </c>
      <c r="BL60" s="48">
        <v>21</v>
      </c>
      <c r="BM60" s="49">
        <v>100</v>
      </c>
      <c r="BN60" s="48">
        <v>21</v>
      </c>
    </row>
    <row r="61" spans="1:66" ht="15">
      <c r="A61" s="65" t="s">
        <v>243</v>
      </c>
      <c r="B61" s="65" t="s">
        <v>278</v>
      </c>
      <c r="C61" s="66" t="s">
        <v>2098</v>
      </c>
      <c r="D61" s="67">
        <v>3</v>
      </c>
      <c r="E61" s="68" t="s">
        <v>132</v>
      </c>
      <c r="F61" s="69">
        <v>32</v>
      </c>
      <c r="G61" s="66"/>
      <c r="H61" s="70"/>
      <c r="I61" s="71"/>
      <c r="J61" s="71"/>
      <c r="K61" s="34" t="s">
        <v>65</v>
      </c>
      <c r="L61" s="78">
        <v>61</v>
      </c>
      <c r="M61" s="78"/>
      <c r="N61" s="73"/>
      <c r="O61" s="80" t="s">
        <v>295</v>
      </c>
      <c r="P61" s="82">
        <v>43950.32747685185</v>
      </c>
      <c r="Q61" s="80" t="s">
        <v>303</v>
      </c>
      <c r="R61" s="80"/>
      <c r="S61" s="80"/>
      <c r="T61" s="80"/>
      <c r="U61" s="80"/>
      <c r="V61" s="84" t="s">
        <v>372</v>
      </c>
      <c r="W61" s="82">
        <v>43950.32747685185</v>
      </c>
      <c r="X61" s="86">
        <v>43950</v>
      </c>
      <c r="Y61" s="88" t="s">
        <v>431</v>
      </c>
      <c r="Z61" s="84" t="s">
        <v>501</v>
      </c>
      <c r="AA61" s="80"/>
      <c r="AB61" s="80"/>
      <c r="AC61" s="88" t="s">
        <v>571</v>
      </c>
      <c r="AD61" s="80"/>
      <c r="AE61" s="80" t="b">
        <v>0</v>
      </c>
      <c r="AF61" s="80">
        <v>0</v>
      </c>
      <c r="AG61" s="88" t="s">
        <v>622</v>
      </c>
      <c r="AH61" s="80" t="b">
        <v>0</v>
      </c>
      <c r="AI61" s="80" t="s">
        <v>632</v>
      </c>
      <c r="AJ61" s="80"/>
      <c r="AK61" s="88" t="s">
        <v>622</v>
      </c>
      <c r="AL61" s="80" t="b">
        <v>0</v>
      </c>
      <c r="AM61" s="80">
        <v>19</v>
      </c>
      <c r="AN61" s="88" t="s">
        <v>605</v>
      </c>
      <c r="AO61" s="80" t="s">
        <v>636</v>
      </c>
      <c r="AP61" s="80" t="b">
        <v>0</v>
      </c>
      <c r="AQ61" s="88" t="s">
        <v>605</v>
      </c>
      <c r="AR61" s="80" t="s">
        <v>178</v>
      </c>
      <c r="AS61" s="80">
        <v>0</v>
      </c>
      <c r="AT61" s="80">
        <v>0</v>
      </c>
      <c r="AU61" s="80"/>
      <c r="AV61" s="80"/>
      <c r="AW61" s="80"/>
      <c r="AX61" s="80"/>
      <c r="AY61" s="80"/>
      <c r="AZ61" s="80"/>
      <c r="BA61" s="80"/>
      <c r="BB61" s="80"/>
      <c r="BC61" s="79">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243</v>
      </c>
      <c r="B62" s="65" t="s">
        <v>270</v>
      </c>
      <c r="C62" s="66" t="s">
        <v>2100</v>
      </c>
      <c r="D62" s="67">
        <v>10</v>
      </c>
      <c r="E62" s="68" t="s">
        <v>136</v>
      </c>
      <c r="F62" s="69">
        <v>6</v>
      </c>
      <c r="G62" s="66"/>
      <c r="H62" s="70"/>
      <c r="I62" s="71"/>
      <c r="J62" s="71"/>
      <c r="K62" s="34" t="s">
        <v>65</v>
      </c>
      <c r="L62" s="78">
        <v>62</v>
      </c>
      <c r="M62" s="78"/>
      <c r="N62" s="73"/>
      <c r="O62" s="80" t="s">
        <v>294</v>
      </c>
      <c r="P62" s="82">
        <v>43950.32747685185</v>
      </c>
      <c r="Q62" s="80" t="s">
        <v>303</v>
      </c>
      <c r="R62" s="80"/>
      <c r="S62" s="80"/>
      <c r="T62" s="80"/>
      <c r="U62" s="80"/>
      <c r="V62" s="84" t="s">
        <v>372</v>
      </c>
      <c r="W62" s="82">
        <v>43950.32747685185</v>
      </c>
      <c r="X62" s="86">
        <v>43950</v>
      </c>
      <c r="Y62" s="88" t="s">
        <v>431</v>
      </c>
      <c r="Z62" s="84" t="s">
        <v>501</v>
      </c>
      <c r="AA62" s="80"/>
      <c r="AB62" s="80"/>
      <c r="AC62" s="88" t="s">
        <v>571</v>
      </c>
      <c r="AD62" s="80"/>
      <c r="AE62" s="80" t="b">
        <v>0</v>
      </c>
      <c r="AF62" s="80">
        <v>0</v>
      </c>
      <c r="AG62" s="88" t="s">
        <v>622</v>
      </c>
      <c r="AH62" s="80" t="b">
        <v>0</v>
      </c>
      <c r="AI62" s="80" t="s">
        <v>632</v>
      </c>
      <c r="AJ62" s="80"/>
      <c r="AK62" s="88" t="s">
        <v>622</v>
      </c>
      <c r="AL62" s="80" t="b">
        <v>0</v>
      </c>
      <c r="AM62" s="80">
        <v>19</v>
      </c>
      <c r="AN62" s="88" t="s">
        <v>605</v>
      </c>
      <c r="AO62" s="80" t="s">
        <v>636</v>
      </c>
      <c r="AP62" s="80" t="b">
        <v>0</v>
      </c>
      <c r="AQ62" s="88" t="s">
        <v>605</v>
      </c>
      <c r="AR62" s="80" t="s">
        <v>178</v>
      </c>
      <c r="AS62" s="80">
        <v>0</v>
      </c>
      <c r="AT62" s="80">
        <v>0</v>
      </c>
      <c r="AU62" s="80"/>
      <c r="AV62" s="80"/>
      <c r="AW62" s="80"/>
      <c r="AX62" s="80"/>
      <c r="AY62" s="80"/>
      <c r="AZ62" s="80"/>
      <c r="BA62" s="80"/>
      <c r="BB62" s="80"/>
      <c r="BC62" s="79">
        <v>9</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22</v>
      </c>
      <c r="BM62" s="49">
        <v>100</v>
      </c>
      <c r="BN62" s="48">
        <v>22</v>
      </c>
    </row>
    <row r="63" spans="1:66" ht="15">
      <c r="A63" s="65" t="s">
        <v>243</v>
      </c>
      <c r="B63" s="65" t="s">
        <v>270</v>
      </c>
      <c r="C63" s="66" t="s">
        <v>2100</v>
      </c>
      <c r="D63" s="67">
        <v>10</v>
      </c>
      <c r="E63" s="68" t="s">
        <v>136</v>
      </c>
      <c r="F63" s="69">
        <v>6</v>
      </c>
      <c r="G63" s="66"/>
      <c r="H63" s="70"/>
      <c r="I63" s="71"/>
      <c r="J63" s="71"/>
      <c r="K63" s="34" t="s">
        <v>65</v>
      </c>
      <c r="L63" s="78">
        <v>63</v>
      </c>
      <c r="M63" s="78"/>
      <c r="N63" s="73"/>
      <c r="O63" s="80" t="s">
        <v>294</v>
      </c>
      <c r="P63" s="82">
        <v>43950.3290162037</v>
      </c>
      <c r="Q63" s="80" t="s">
        <v>305</v>
      </c>
      <c r="R63" s="80"/>
      <c r="S63" s="80"/>
      <c r="T63" s="80" t="s">
        <v>338</v>
      </c>
      <c r="U63" s="80"/>
      <c r="V63" s="84" t="s">
        <v>372</v>
      </c>
      <c r="W63" s="82">
        <v>43950.3290162037</v>
      </c>
      <c r="X63" s="86">
        <v>43950</v>
      </c>
      <c r="Y63" s="88" t="s">
        <v>432</v>
      </c>
      <c r="Z63" s="84" t="s">
        <v>502</v>
      </c>
      <c r="AA63" s="80"/>
      <c r="AB63" s="80"/>
      <c r="AC63" s="88" t="s">
        <v>572</v>
      </c>
      <c r="AD63" s="80"/>
      <c r="AE63" s="80" t="b">
        <v>0</v>
      </c>
      <c r="AF63" s="80">
        <v>0</v>
      </c>
      <c r="AG63" s="88" t="s">
        <v>622</v>
      </c>
      <c r="AH63" s="80" t="b">
        <v>0</v>
      </c>
      <c r="AI63" s="80" t="s">
        <v>632</v>
      </c>
      <c r="AJ63" s="80"/>
      <c r="AK63" s="88" t="s">
        <v>622</v>
      </c>
      <c r="AL63" s="80" t="b">
        <v>0</v>
      </c>
      <c r="AM63" s="80">
        <v>6</v>
      </c>
      <c r="AN63" s="88" t="s">
        <v>606</v>
      </c>
      <c r="AO63" s="80" t="s">
        <v>636</v>
      </c>
      <c r="AP63" s="80" t="b">
        <v>0</v>
      </c>
      <c r="AQ63" s="88" t="s">
        <v>606</v>
      </c>
      <c r="AR63" s="80" t="s">
        <v>178</v>
      </c>
      <c r="AS63" s="80">
        <v>0</v>
      </c>
      <c r="AT63" s="80">
        <v>0</v>
      </c>
      <c r="AU63" s="80"/>
      <c r="AV63" s="80"/>
      <c r="AW63" s="80"/>
      <c r="AX63" s="80"/>
      <c r="AY63" s="80"/>
      <c r="AZ63" s="80"/>
      <c r="BA63" s="80"/>
      <c r="BB63" s="80"/>
      <c r="BC63" s="79">
        <v>9</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243</v>
      </c>
      <c r="B64" s="65" t="s">
        <v>278</v>
      </c>
      <c r="C64" s="66" t="s">
        <v>2098</v>
      </c>
      <c r="D64" s="67">
        <v>3</v>
      </c>
      <c r="E64" s="68" t="s">
        <v>132</v>
      </c>
      <c r="F64" s="69">
        <v>32</v>
      </c>
      <c r="G64" s="66"/>
      <c r="H64" s="70"/>
      <c r="I64" s="71"/>
      <c r="J64" s="71"/>
      <c r="K64" s="34" t="s">
        <v>65</v>
      </c>
      <c r="L64" s="78">
        <v>64</v>
      </c>
      <c r="M64" s="78"/>
      <c r="N64" s="73"/>
      <c r="O64" s="80" t="s">
        <v>293</v>
      </c>
      <c r="P64" s="82">
        <v>43950.3290162037</v>
      </c>
      <c r="Q64" s="80" t="s">
        <v>305</v>
      </c>
      <c r="R64" s="80"/>
      <c r="S64" s="80"/>
      <c r="T64" s="80" t="s">
        <v>338</v>
      </c>
      <c r="U64" s="80"/>
      <c r="V64" s="84" t="s">
        <v>372</v>
      </c>
      <c r="W64" s="82">
        <v>43950.3290162037</v>
      </c>
      <c r="X64" s="86">
        <v>43950</v>
      </c>
      <c r="Y64" s="88" t="s">
        <v>432</v>
      </c>
      <c r="Z64" s="84" t="s">
        <v>502</v>
      </c>
      <c r="AA64" s="80"/>
      <c r="AB64" s="80"/>
      <c r="AC64" s="88" t="s">
        <v>572</v>
      </c>
      <c r="AD64" s="80"/>
      <c r="AE64" s="80" t="b">
        <v>0</v>
      </c>
      <c r="AF64" s="80">
        <v>0</v>
      </c>
      <c r="AG64" s="88" t="s">
        <v>622</v>
      </c>
      <c r="AH64" s="80" t="b">
        <v>0</v>
      </c>
      <c r="AI64" s="80" t="s">
        <v>632</v>
      </c>
      <c r="AJ64" s="80"/>
      <c r="AK64" s="88" t="s">
        <v>622</v>
      </c>
      <c r="AL64" s="80" t="b">
        <v>0</v>
      </c>
      <c r="AM64" s="80">
        <v>6</v>
      </c>
      <c r="AN64" s="88" t="s">
        <v>606</v>
      </c>
      <c r="AO64" s="80" t="s">
        <v>636</v>
      </c>
      <c r="AP64" s="80" t="b">
        <v>0</v>
      </c>
      <c r="AQ64" s="88" t="s">
        <v>606</v>
      </c>
      <c r="AR64" s="80" t="s">
        <v>178</v>
      </c>
      <c r="AS64" s="80">
        <v>0</v>
      </c>
      <c r="AT64" s="80">
        <v>0</v>
      </c>
      <c r="AU64" s="80"/>
      <c r="AV64" s="80"/>
      <c r="AW64" s="80"/>
      <c r="AX64" s="80"/>
      <c r="AY64" s="80"/>
      <c r="AZ64" s="80"/>
      <c r="BA64" s="80"/>
      <c r="BB64" s="80"/>
      <c r="BC64" s="79">
        <v>1</v>
      </c>
      <c r="BD64" s="79" t="str">
        <f>REPLACE(INDEX(GroupVertices[Group],MATCH(Edges[[#This Row],[Vertex 1]],GroupVertices[Vertex],0)),1,1,"")</f>
        <v>1</v>
      </c>
      <c r="BE64" s="79" t="str">
        <f>REPLACE(INDEX(GroupVertices[Group],MATCH(Edges[[#This Row],[Vertex 2]],GroupVertices[Vertex],0)),1,1,"")</f>
        <v>1</v>
      </c>
      <c r="BF64" s="48">
        <v>0</v>
      </c>
      <c r="BG64" s="49">
        <v>0</v>
      </c>
      <c r="BH64" s="48">
        <v>0</v>
      </c>
      <c r="BI64" s="49">
        <v>0</v>
      </c>
      <c r="BJ64" s="48">
        <v>0</v>
      </c>
      <c r="BK64" s="49">
        <v>0</v>
      </c>
      <c r="BL64" s="48">
        <v>36</v>
      </c>
      <c r="BM64" s="49">
        <v>100</v>
      </c>
      <c r="BN64" s="48">
        <v>36</v>
      </c>
    </row>
    <row r="65" spans="1:66" ht="15">
      <c r="A65" s="65" t="s">
        <v>244</v>
      </c>
      <c r="B65" s="65" t="s">
        <v>270</v>
      </c>
      <c r="C65" s="66" t="s">
        <v>2098</v>
      </c>
      <c r="D65" s="67">
        <v>3</v>
      </c>
      <c r="E65" s="68" t="s">
        <v>132</v>
      </c>
      <c r="F65" s="69">
        <v>32</v>
      </c>
      <c r="G65" s="66"/>
      <c r="H65" s="70"/>
      <c r="I65" s="71"/>
      <c r="J65" s="71"/>
      <c r="K65" s="34" t="s">
        <v>65</v>
      </c>
      <c r="L65" s="78">
        <v>65</v>
      </c>
      <c r="M65" s="78"/>
      <c r="N65" s="73"/>
      <c r="O65" s="80" t="s">
        <v>294</v>
      </c>
      <c r="P65" s="82">
        <v>43950.34878472222</v>
      </c>
      <c r="Q65" s="80" t="s">
        <v>306</v>
      </c>
      <c r="R65" s="80"/>
      <c r="S65" s="80"/>
      <c r="T65" s="80" t="s">
        <v>339</v>
      </c>
      <c r="U65" s="80"/>
      <c r="V65" s="84" t="s">
        <v>373</v>
      </c>
      <c r="W65" s="82">
        <v>43950.34878472222</v>
      </c>
      <c r="X65" s="86">
        <v>43950</v>
      </c>
      <c r="Y65" s="88" t="s">
        <v>433</v>
      </c>
      <c r="Z65" s="84" t="s">
        <v>503</v>
      </c>
      <c r="AA65" s="80"/>
      <c r="AB65" s="80"/>
      <c r="AC65" s="88" t="s">
        <v>573</v>
      </c>
      <c r="AD65" s="80"/>
      <c r="AE65" s="80" t="b">
        <v>0</v>
      </c>
      <c r="AF65" s="80">
        <v>0</v>
      </c>
      <c r="AG65" s="88" t="s">
        <v>622</v>
      </c>
      <c r="AH65" s="80" t="b">
        <v>1</v>
      </c>
      <c r="AI65" s="80" t="s">
        <v>632</v>
      </c>
      <c r="AJ65" s="80"/>
      <c r="AK65" s="88" t="s">
        <v>621</v>
      </c>
      <c r="AL65" s="80" t="b">
        <v>0</v>
      </c>
      <c r="AM65" s="80">
        <v>11</v>
      </c>
      <c r="AN65" s="88" t="s">
        <v>610</v>
      </c>
      <c r="AO65" s="80" t="s">
        <v>641</v>
      </c>
      <c r="AP65" s="80" t="b">
        <v>0</v>
      </c>
      <c r="AQ65" s="88" t="s">
        <v>610</v>
      </c>
      <c r="AR65" s="80" t="s">
        <v>178</v>
      </c>
      <c r="AS65" s="80">
        <v>0</v>
      </c>
      <c r="AT65" s="80">
        <v>0</v>
      </c>
      <c r="AU65" s="80"/>
      <c r="AV65" s="80"/>
      <c r="AW65" s="80"/>
      <c r="AX65" s="80"/>
      <c r="AY65" s="80"/>
      <c r="AZ65" s="80"/>
      <c r="BA65" s="80"/>
      <c r="BB65" s="80"/>
      <c r="BC65" s="79">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21</v>
      </c>
      <c r="BM65" s="49">
        <v>100</v>
      </c>
      <c r="BN65" s="48">
        <v>21</v>
      </c>
    </row>
    <row r="66" spans="1:66" ht="15">
      <c r="A66" s="65" t="s">
        <v>245</v>
      </c>
      <c r="B66" s="65" t="s">
        <v>270</v>
      </c>
      <c r="C66" s="66" t="s">
        <v>2736</v>
      </c>
      <c r="D66" s="67">
        <v>10</v>
      </c>
      <c r="E66" s="68" t="s">
        <v>136</v>
      </c>
      <c r="F66" s="69">
        <v>22.25</v>
      </c>
      <c r="G66" s="66"/>
      <c r="H66" s="70"/>
      <c r="I66" s="71"/>
      <c r="J66" s="71"/>
      <c r="K66" s="34" t="s">
        <v>65</v>
      </c>
      <c r="L66" s="78">
        <v>66</v>
      </c>
      <c r="M66" s="78"/>
      <c r="N66" s="73"/>
      <c r="O66" s="80" t="s">
        <v>294</v>
      </c>
      <c r="P66" s="82">
        <v>43950.35952546296</v>
      </c>
      <c r="Q66" s="80" t="s">
        <v>305</v>
      </c>
      <c r="R66" s="80"/>
      <c r="S66" s="80"/>
      <c r="T66" s="80" t="s">
        <v>338</v>
      </c>
      <c r="U66" s="80"/>
      <c r="V66" s="84" t="s">
        <v>374</v>
      </c>
      <c r="W66" s="82">
        <v>43950.35952546296</v>
      </c>
      <c r="X66" s="86">
        <v>43950</v>
      </c>
      <c r="Y66" s="88" t="s">
        <v>434</v>
      </c>
      <c r="Z66" s="84" t="s">
        <v>504</v>
      </c>
      <c r="AA66" s="80"/>
      <c r="AB66" s="80"/>
      <c r="AC66" s="88" t="s">
        <v>574</v>
      </c>
      <c r="AD66" s="80"/>
      <c r="AE66" s="80" t="b">
        <v>0</v>
      </c>
      <c r="AF66" s="80">
        <v>0</v>
      </c>
      <c r="AG66" s="88" t="s">
        <v>622</v>
      </c>
      <c r="AH66" s="80" t="b">
        <v>0</v>
      </c>
      <c r="AI66" s="80" t="s">
        <v>632</v>
      </c>
      <c r="AJ66" s="80"/>
      <c r="AK66" s="88" t="s">
        <v>622</v>
      </c>
      <c r="AL66" s="80" t="b">
        <v>0</v>
      </c>
      <c r="AM66" s="80">
        <v>6</v>
      </c>
      <c r="AN66" s="88" t="s">
        <v>606</v>
      </c>
      <c r="AO66" s="80" t="s">
        <v>636</v>
      </c>
      <c r="AP66" s="80" t="b">
        <v>0</v>
      </c>
      <c r="AQ66" s="88" t="s">
        <v>606</v>
      </c>
      <c r="AR66" s="80" t="s">
        <v>178</v>
      </c>
      <c r="AS66" s="80">
        <v>0</v>
      </c>
      <c r="AT66" s="80">
        <v>0</v>
      </c>
      <c r="AU66" s="80"/>
      <c r="AV66" s="80"/>
      <c r="AW66" s="80"/>
      <c r="AX66" s="80"/>
      <c r="AY66" s="80"/>
      <c r="AZ66" s="80"/>
      <c r="BA66" s="80"/>
      <c r="BB66" s="80"/>
      <c r="BC66" s="79">
        <v>4</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245</v>
      </c>
      <c r="B67" s="65" t="s">
        <v>278</v>
      </c>
      <c r="C67" s="66" t="s">
        <v>2098</v>
      </c>
      <c r="D67" s="67">
        <v>3</v>
      </c>
      <c r="E67" s="68" t="s">
        <v>132</v>
      </c>
      <c r="F67" s="69">
        <v>32</v>
      </c>
      <c r="G67" s="66"/>
      <c r="H67" s="70"/>
      <c r="I67" s="71"/>
      <c r="J67" s="71"/>
      <c r="K67" s="34" t="s">
        <v>65</v>
      </c>
      <c r="L67" s="78">
        <v>67</v>
      </c>
      <c r="M67" s="78"/>
      <c r="N67" s="73"/>
      <c r="O67" s="80" t="s">
        <v>293</v>
      </c>
      <c r="P67" s="82">
        <v>43950.35952546296</v>
      </c>
      <c r="Q67" s="80" t="s">
        <v>305</v>
      </c>
      <c r="R67" s="80"/>
      <c r="S67" s="80"/>
      <c r="T67" s="80" t="s">
        <v>338</v>
      </c>
      <c r="U67" s="80"/>
      <c r="V67" s="84" t="s">
        <v>374</v>
      </c>
      <c r="W67" s="82">
        <v>43950.35952546296</v>
      </c>
      <c r="X67" s="86">
        <v>43950</v>
      </c>
      <c r="Y67" s="88" t="s">
        <v>434</v>
      </c>
      <c r="Z67" s="84" t="s">
        <v>504</v>
      </c>
      <c r="AA67" s="80"/>
      <c r="AB67" s="80"/>
      <c r="AC67" s="88" t="s">
        <v>574</v>
      </c>
      <c r="AD67" s="80"/>
      <c r="AE67" s="80" t="b">
        <v>0</v>
      </c>
      <c r="AF67" s="80">
        <v>0</v>
      </c>
      <c r="AG67" s="88" t="s">
        <v>622</v>
      </c>
      <c r="AH67" s="80" t="b">
        <v>0</v>
      </c>
      <c r="AI67" s="80" t="s">
        <v>632</v>
      </c>
      <c r="AJ67" s="80"/>
      <c r="AK67" s="88" t="s">
        <v>622</v>
      </c>
      <c r="AL67" s="80" t="b">
        <v>0</v>
      </c>
      <c r="AM67" s="80">
        <v>6</v>
      </c>
      <c r="AN67" s="88" t="s">
        <v>606</v>
      </c>
      <c r="AO67" s="80" t="s">
        <v>636</v>
      </c>
      <c r="AP67" s="80" t="b">
        <v>0</v>
      </c>
      <c r="AQ67" s="88" t="s">
        <v>606</v>
      </c>
      <c r="AR67" s="80" t="s">
        <v>178</v>
      </c>
      <c r="AS67" s="80">
        <v>0</v>
      </c>
      <c r="AT67" s="80">
        <v>0</v>
      </c>
      <c r="AU67" s="80"/>
      <c r="AV67" s="80"/>
      <c r="AW67" s="80"/>
      <c r="AX67" s="80"/>
      <c r="AY67" s="80"/>
      <c r="AZ67" s="80"/>
      <c r="BA67" s="80"/>
      <c r="BB67" s="80"/>
      <c r="BC67" s="79">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36</v>
      </c>
      <c r="BM67" s="49">
        <v>100</v>
      </c>
      <c r="BN67" s="48">
        <v>36</v>
      </c>
    </row>
    <row r="68" spans="1:66" ht="15">
      <c r="A68" s="65" t="s">
        <v>245</v>
      </c>
      <c r="B68" s="65" t="s">
        <v>278</v>
      </c>
      <c r="C68" s="66" t="s">
        <v>2098</v>
      </c>
      <c r="D68" s="67">
        <v>3</v>
      </c>
      <c r="E68" s="68" t="s">
        <v>132</v>
      </c>
      <c r="F68" s="69">
        <v>32</v>
      </c>
      <c r="G68" s="66"/>
      <c r="H68" s="70"/>
      <c r="I68" s="71"/>
      <c r="J68" s="71"/>
      <c r="K68" s="34" t="s">
        <v>65</v>
      </c>
      <c r="L68" s="78">
        <v>68</v>
      </c>
      <c r="M68" s="78"/>
      <c r="N68" s="73"/>
      <c r="O68" s="80" t="s">
        <v>295</v>
      </c>
      <c r="P68" s="82">
        <v>43950.36079861111</v>
      </c>
      <c r="Q68" s="80" t="s">
        <v>303</v>
      </c>
      <c r="R68" s="80"/>
      <c r="S68" s="80"/>
      <c r="T68" s="80"/>
      <c r="U68" s="80"/>
      <c r="V68" s="84" t="s">
        <v>374</v>
      </c>
      <c r="W68" s="82">
        <v>43950.36079861111</v>
      </c>
      <c r="X68" s="86">
        <v>43950</v>
      </c>
      <c r="Y68" s="88" t="s">
        <v>435</v>
      </c>
      <c r="Z68" s="84" t="s">
        <v>505</v>
      </c>
      <c r="AA68" s="80"/>
      <c r="AB68" s="80"/>
      <c r="AC68" s="88" t="s">
        <v>575</v>
      </c>
      <c r="AD68" s="80"/>
      <c r="AE68" s="80" t="b">
        <v>0</v>
      </c>
      <c r="AF68" s="80">
        <v>0</v>
      </c>
      <c r="AG68" s="88" t="s">
        <v>622</v>
      </c>
      <c r="AH68" s="80" t="b">
        <v>0</v>
      </c>
      <c r="AI68" s="80" t="s">
        <v>632</v>
      </c>
      <c r="AJ68" s="80"/>
      <c r="AK68" s="88" t="s">
        <v>622</v>
      </c>
      <c r="AL68" s="80" t="b">
        <v>0</v>
      </c>
      <c r="AM68" s="80">
        <v>19</v>
      </c>
      <c r="AN68" s="88" t="s">
        <v>605</v>
      </c>
      <c r="AO68" s="80" t="s">
        <v>636</v>
      </c>
      <c r="AP68" s="80" t="b">
        <v>0</v>
      </c>
      <c r="AQ68" s="88" t="s">
        <v>605</v>
      </c>
      <c r="AR68" s="80" t="s">
        <v>178</v>
      </c>
      <c r="AS68" s="80">
        <v>0</v>
      </c>
      <c r="AT68" s="80">
        <v>0</v>
      </c>
      <c r="AU68" s="80"/>
      <c r="AV68" s="80"/>
      <c r="AW68" s="80"/>
      <c r="AX68" s="80"/>
      <c r="AY68" s="80"/>
      <c r="AZ68" s="80"/>
      <c r="BA68" s="80"/>
      <c r="BB68" s="80"/>
      <c r="BC68" s="79">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245</v>
      </c>
      <c r="B69" s="65" t="s">
        <v>270</v>
      </c>
      <c r="C69" s="66" t="s">
        <v>2736</v>
      </c>
      <c r="D69" s="67">
        <v>10</v>
      </c>
      <c r="E69" s="68" t="s">
        <v>136</v>
      </c>
      <c r="F69" s="69">
        <v>22.25</v>
      </c>
      <c r="G69" s="66"/>
      <c r="H69" s="70"/>
      <c r="I69" s="71"/>
      <c r="J69" s="71"/>
      <c r="K69" s="34" t="s">
        <v>65</v>
      </c>
      <c r="L69" s="78">
        <v>69</v>
      </c>
      <c r="M69" s="78"/>
      <c r="N69" s="73"/>
      <c r="O69" s="80" t="s">
        <v>294</v>
      </c>
      <c r="P69" s="82">
        <v>43950.36079861111</v>
      </c>
      <c r="Q69" s="80" t="s">
        <v>303</v>
      </c>
      <c r="R69" s="80"/>
      <c r="S69" s="80"/>
      <c r="T69" s="80"/>
      <c r="U69" s="80"/>
      <c r="V69" s="84" t="s">
        <v>374</v>
      </c>
      <c r="W69" s="82">
        <v>43950.36079861111</v>
      </c>
      <c r="X69" s="86">
        <v>43950</v>
      </c>
      <c r="Y69" s="88" t="s">
        <v>435</v>
      </c>
      <c r="Z69" s="84" t="s">
        <v>505</v>
      </c>
      <c r="AA69" s="80"/>
      <c r="AB69" s="80"/>
      <c r="AC69" s="88" t="s">
        <v>575</v>
      </c>
      <c r="AD69" s="80"/>
      <c r="AE69" s="80" t="b">
        <v>0</v>
      </c>
      <c r="AF69" s="80">
        <v>0</v>
      </c>
      <c r="AG69" s="88" t="s">
        <v>622</v>
      </c>
      <c r="AH69" s="80" t="b">
        <v>0</v>
      </c>
      <c r="AI69" s="80" t="s">
        <v>632</v>
      </c>
      <c r="AJ69" s="80"/>
      <c r="AK69" s="88" t="s">
        <v>622</v>
      </c>
      <c r="AL69" s="80" t="b">
        <v>0</v>
      </c>
      <c r="AM69" s="80">
        <v>19</v>
      </c>
      <c r="AN69" s="88" t="s">
        <v>605</v>
      </c>
      <c r="AO69" s="80" t="s">
        <v>636</v>
      </c>
      <c r="AP69" s="80" t="b">
        <v>0</v>
      </c>
      <c r="AQ69" s="88" t="s">
        <v>605</v>
      </c>
      <c r="AR69" s="80" t="s">
        <v>178</v>
      </c>
      <c r="AS69" s="80">
        <v>0</v>
      </c>
      <c r="AT69" s="80">
        <v>0</v>
      </c>
      <c r="AU69" s="80"/>
      <c r="AV69" s="80"/>
      <c r="AW69" s="80"/>
      <c r="AX69" s="80"/>
      <c r="AY69" s="80"/>
      <c r="AZ69" s="80"/>
      <c r="BA69" s="80"/>
      <c r="BB69" s="80"/>
      <c r="BC69" s="79">
        <v>4</v>
      </c>
      <c r="BD69" s="79" t="str">
        <f>REPLACE(INDEX(GroupVertices[Group],MATCH(Edges[[#This Row],[Vertex 1]],GroupVertices[Vertex],0)),1,1,"")</f>
        <v>1</v>
      </c>
      <c r="BE69" s="79" t="str">
        <f>REPLACE(INDEX(GroupVertices[Group],MATCH(Edges[[#This Row],[Vertex 2]],GroupVertices[Vertex],0)),1,1,"")</f>
        <v>1</v>
      </c>
      <c r="BF69" s="48">
        <v>0</v>
      </c>
      <c r="BG69" s="49">
        <v>0</v>
      </c>
      <c r="BH69" s="48">
        <v>0</v>
      </c>
      <c r="BI69" s="49">
        <v>0</v>
      </c>
      <c r="BJ69" s="48">
        <v>0</v>
      </c>
      <c r="BK69" s="49">
        <v>0</v>
      </c>
      <c r="BL69" s="48">
        <v>22</v>
      </c>
      <c r="BM69" s="49">
        <v>100</v>
      </c>
      <c r="BN69" s="48">
        <v>22</v>
      </c>
    </row>
    <row r="70" spans="1:66" ht="15">
      <c r="A70" s="65" t="s">
        <v>246</v>
      </c>
      <c r="B70" s="65" t="s">
        <v>278</v>
      </c>
      <c r="C70" s="66" t="s">
        <v>2098</v>
      </c>
      <c r="D70" s="67">
        <v>3</v>
      </c>
      <c r="E70" s="68" t="s">
        <v>132</v>
      </c>
      <c r="F70" s="69">
        <v>32</v>
      </c>
      <c r="G70" s="66"/>
      <c r="H70" s="70"/>
      <c r="I70" s="71"/>
      <c r="J70" s="71"/>
      <c r="K70" s="34" t="s">
        <v>65</v>
      </c>
      <c r="L70" s="78">
        <v>70</v>
      </c>
      <c r="M70" s="78"/>
      <c r="N70" s="73"/>
      <c r="O70" s="80" t="s">
        <v>295</v>
      </c>
      <c r="P70" s="82">
        <v>43950.394895833335</v>
      </c>
      <c r="Q70" s="80" t="s">
        <v>303</v>
      </c>
      <c r="R70" s="80"/>
      <c r="S70" s="80"/>
      <c r="T70" s="80"/>
      <c r="U70" s="80"/>
      <c r="V70" s="84" t="s">
        <v>375</v>
      </c>
      <c r="W70" s="82">
        <v>43950.394895833335</v>
      </c>
      <c r="X70" s="86">
        <v>43950</v>
      </c>
      <c r="Y70" s="88" t="s">
        <v>436</v>
      </c>
      <c r="Z70" s="84" t="s">
        <v>506</v>
      </c>
      <c r="AA70" s="80"/>
      <c r="AB70" s="80"/>
      <c r="AC70" s="88" t="s">
        <v>576</v>
      </c>
      <c r="AD70" s="80"/>
      <c r="AE70" s="80" t="b">
        <v>0</v>
      </c>
      <c r="AF70" s="80">
        <v>0</v>
      </c>
      <c r="AG70" s="88" t="s">
        <v>622</v>
      </c>
      <c r="AH70" s="80" t="b">
        <v>0</v>
      </c>
      <c r="AI70" s="80" t="s">
        <v>632</v>
      </c>
      <c r="AJ70" s="80"/>
      <c r="AK70" s="88" t="s">
        <v>622</v>
      </c>
      <c r="AL70" s="80" t="b">
        <v>0</v>
      </c>
      <c r="AM70" s="80">
        <v>19</v>
      </c>
      <c r="AN70" s="88" t="s">
        <v>605</v>
      </c>
      <c r="AO70" s="80" t="s">
        <v>637</v>
      </c>
      <c r="AP70" s="80" t="b">
        <v>0</v>
      </c>
      <c r="AQ70" s="88" t="s">
        <v>605</v>
      </c>
      <c r="AR70" s="80" t="s">
        <v>178</v>
      </c>
      <c r="AS70" s="80">
        <v>0</v>
      </c>
      <c r="AT70" s="80">
        <v>0</v>
      </c>
      <c r="AU70" s="80"/>
      <c r="AV70" s="80"/>
      <c r="AW70" s="80"/>
      <c r="AX70" s="80"/>
      <c r="AY70" s="80"/>
      <c r="AZ70" s="80"/>
      <c r="BA70" s="80"/>
      <c r="BB70" s="80"/>
      <c r="BC70" s="79">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246</v>
      </c>
      <c r="B71" s="65" t="s">
        <v>270</v>
      </c>
      <c r="C71" s="66" t="s">
        <v>2098</v>
      </c>
      <c r="D71" s="67">
        <v>3</v>
      </c>
      <c r="E71" s="68" t="s">
        <v>132</v>
      </c>
      <c r="F71" s="69">
        <v>32</v>
      </c>
      <c r="G71" s="66"/>
      <c r="H71" s="70"/>
      <c r="I71" s="71"/>
      <c r="J71" s="71"/>
      <c r="K71" s="34" t="s">
        <v>65</v>
      </c>
      <c r="L71" s="78">
        <v>71</v>
      </c>
      <c r="M71" s="78"/>
      <c r="N71" s="73"/>
      <c r="O71" s="80" t="s">
        <v>294</v>
      </c>
      <c r="P71" s="82">
        <v>43950.394895833335</v>
      </c>
      <c r="Q71" s="80" t="s">
        <v>303</v>
      </c>
      <c r="R71" s="80"/>
      <c r="S71" s="80"/>
      <c r="T71" s="80"/>
      <c r="U71" s="80"/>
      <c r="V71" s="84" t="s">
        <v>375</v>
      </c>
      <c r="W71" s="82">
        <v>43950.394895833335</v>
      </c>
      <c r="X71" s="86">
        <v>43950</v>
      </c>
      <c r="Y71" s="88" t="s">
        <v>436</v>
      </c>
      <c r="Z71" s="84" t="s">
        <v>506</v>
      </c>
      <c r="AA71" s="80"/>
      <c r="AB71" s="80"/>
      <c r="AC71" s="88" t="s">
        <v>576</v>
      </c>
      <c r="AD71" s="80"/>
      <c r="AE71" s="80" t="b">
        <v>0</v>
      </c>
      <c r="AF71" s="80">
        <v>0</v>
      </c>
      <c r="AG71" s="88" t="s">
        <v>622</v>
      </c>
      <c r="AH71" s="80" t="b">
        <v>0</v>
      </c>
      <c r="AI71" s="80" t="s">
        <v>632</v>
      </c>
      <c r="AJ71" s="80"/>
      <c r="AK71" s="88" t="s">
        <v>622</v>
      </c>
      <c r="AL71" s="80" t="b">
        <v>0</v>
      </c>
      <c r="AM71" s="80">
        <v>19</v>
      </c>
      <c r="AN71" s="88" t="s">
        <v>605</v>
      </c>
      <c r="AO71" s="80" t="s">
        <v>637</v>
      </c>
      <c r="AP71" s="80" t="b">
        <v>0</v>
      </c>
      <c r="AQ71" s="88" t="s">
        <v>605</v>
      </c>
      <c r="AR71" s="80" t="s">
        <v>178</v>
      </c>
      <c r="AS71" s="80">
        <v>0</v>
      </c>
      <c r="AT71" s="80">
        <v>0</v>
      </c>
      <c r="AU71" s="80"/>
      <c r="AV71" s="80"/>
      <c r="AW71" s="80"/>
      <c r="AX71" s="80"/>
      <c r="AY71" s="80"/>
      <c r="AZ71" s="80"/>
      <c r="BA71" s="80"/>
      <c r="BB71" s="80"/>
      <c r="BC71" s="79">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22</v>
      </c>
      <c r="BM71" s="49">
        <v>100</v>
      </c>
      <c r="BN71" s="48">
        <v>22</v>
      </c>
    </row>
    <row r="72" spans="1:66" ht="15">
      <c r="A72" s="65" t="s">
        <v>247</v>
      </c>
      <c r="B72" s="65" t="s">
        <v>270</v>
      </c>
      <c r="C72" s="66" t="s">
        <v>2098</v>
      </c>
      <c r="D72" s="67">
        <v>3</v>
      </c>
      <c r="E72" s="68" t="s">
        <v>132</v>
      </c>
      <c r="F72" s="69">
        <v>32</v>
      </c>
      <c r="G72" s="66"/>
      <c r="H72" s="70"/>
      <c r="I72" s="71"/>
      <c r="J72" s="71"/>
      <c r="K72" s="34" t="s">
        <v>65</v>
      </c>
      <c r="L72" s="78">
        <v>72</v>
      </c>
      <c r="M72" s="78"/>
      <c r="N72" s="73"/>
      <c r="O72" s="80" t="s">
        <v>294</v>
      </c>
      <c r="P72" s="82">
        <v>43950.40320601852</v>
      </c>
      <c r="Q72" s="80" t="s">
        <v>306</v>
      </c>
      <c r="R72" s="80"/>
      <c r="S72" s="80"/>
      <c r="T72" s="80" t="s">
        <v>339</v>
      </c>
      <c r="U72" s="80"/>
      <c r="V72" s="84" t="s">
        <v>376</v>
      </c>
      <c r="W72" s="82">
        <v>43950.40320601852</v>
      </c>
      <c r="X72" s="86">
        <v>43950</v>
      </c>
      <c r="Y72" s="88" t="s">
        <v>437</v>
      </c>
      <c r="Z72" s="84" t="s">
        <v>507</v>
      </c>
      <c r="AA72" s="80"/>
      <c r="AB72" s="80"/>
      <c r="AC72" s="88" t="s">
        <v>577</v>
      </c>
      <c r="AD72" s="80"/>
      <c r="AE72" s="80" t="b">
        <v>0</v>
      </c>
      <c r="AF72" s="80">
        <v>0</v>
      </c>
      <c r="AG72" s="88" t="s">
        <v>622</v>
      </c>
      <c r="AH72" s="80" t="b">
        <v>1</v>
      </c>
      <c r="AI72" s="80" t="s">
        <v>632</v>
      </c>
      <c r="AJ72" s="80"/>
      <c r="AK72" s="88" t="s">
        <v>621</v>
      </c>
      <c r="AL72" s="80" t="b">
        <v>0</v>
      </c>
      <c r="AM72" s="80">
        <v>11</v>
      </c>
      <c r="AN72" s="88" t="s">
        <v>610</v>
      </c>
      <c r="AO72" s="80" t="s">
        <v>637</v>
      </c>
      <c r="AP72" s="80" t="b">
        <v>0</v>
      </c>
      <c r="AQ72" s="88" t="s">
        <v>610</v>
      </c>
      <c r="AR72" s="80" t="s">
        <v>178</v>
      </c>
      <c r="AS72" s="80">
        <v>0</v>
      </c>
      <c r="AT72" s="80">
        <v>0</v>
      </c>
      <c r="AU72" s="80"/>
      <c r="AV72" s="80"/>
      <c r="AW72" s="80"/>
      <c r="AX72" s="80"/>
      <c r="AY72" s="80"/>
      <c r="AZ72" s="80"/>
      <c r="BA72" s="80"/>
      <c r="BB72" s="80"/>
      <c r="BC72" s="79">
        <v>1</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21</v>
      </c>
      <c r="BM72" s="49">
        <v>100</v>
      </c>
      <c r="BN72" s="48">
        <v>21</v>
      </c>
    </row>
    <row r="73" spans="1:66" ht="15">
      <c r="A73" s="65" t="s">
        <v>1137</v>
      </c>
      <c r="B73" s="65" t="s">
        <v>1153</v>
      </c>
      <c r="C73" s="66" t="s">
        <v>2098</v>
      </c>
      <c r="D73" s="67">
        <v>3</v>
      </c>
      <c r="E73" s="68" t="s">
        <v>132</v>
      </c>
      <c r="F73" s="69">
        <v>32</v>
      </c>
      <c r="G73" s="66"/>
      <c r="H73" s="70"/>
      <c r="I73" s="71"/>
      <c r="J73" s="71"/>
      <c r="K73" s="34" t="s">
        <v>65</v>
      </c>
      <c r="L73" s="78">
        <v>73</v>
      </c>
      <c r="M73" s="78"/>
      <c r="N73" s="73"/>
      <c r="O73" s="80" t="s">
        <v>292</v>
      </c>
      <c r="P73" s="82">
        <v>43950.43255787037</v>
      </c>
      <c r="Q73" s="80" t="s">
        <v>1169</v>
      </c>
      <c r="R73" s="84" t="s">
        <v>1183</v>
      </c>
      <c r="S73" s="80" t="s">
        <v>328</v>
      </c>
      <c r="T73" s="80" t="s">
        <v>1200</v>
      </c>
      <c r="U73" s="80"/>
      <c r="V73" s="84" t="s">
        <v>1213</v>
      </c>
      <c r="W73" s="82">
        <v>43950.43255787037</v>
      </c>
      <c r="X73" s="86">
        <v>43950</v>
      </c>
      <c r="Y73" s="88" t="s">
        <v>1230</v>
      </c>
      <c r="Z73" s="84" t="s">
        <v>1248</v>
      </c>
      <c r="AA73" s="80"/>
      <c r="AB73" s="80"/>
      <c r="AC73" s="88" t="s">
        <v>1266</v>
      </c>
      <c r="AD73" s="80"/>
      <c r="AE73" s="80" t="b">
        <v>0</v>
      </c>
      <c r="AF73" s="80">
        <v>0</v>
      </c>
      <c r="AG73" s="88" t="s">
        <v>622</v>
      </c>
      <c r="AH73" s="80" t="b">
        <v>0</v>
      </c>
      <c r="AI73" s="80" t="s">
        <v>632</v>
      </c>
      <c r="AJ73" s="80"/>
      <c r="AK73" s="88" t="s">
        <v>622</v>
      </c>
      <c r="AL73" s="80" t="b">
        <v>0</v>
      </c>
      <c r="AM73" s="80">
        <v>0</v>
      </c>
      <c r="AN73" s="88" t="s">
        <v>622</v>
      </c>
      <c r="AO73" s="80" t="s">
        <v>636</v>
      </c>
      <c r="AP73" s="80" t="b">
        <v>0</v>
      </c>
      <c r="AQ73" s="88" t="s">
        <v>1266</v>
      </c>
      <c r="AR73" s="80" t="s">
        <v>178</v>
      </c>
      <c r="AS73" s="80">
        <v>0</v>
      </c>
      <c r="AT73" s="80">
        <v>0</v>
      </c>
      <c r="AU73" s="80"/>
      <c r="AV73" s="80"/>
      <c r="AW73" s="80"/>
      <c r="AX73" s="80"/>
      <c r="AY73" s="80"/>
      <c r="AZ73" s="80"/>
      <c r="BA73" s="80"/>
      <c r="BB73" s="80"/>
      <c r="BC73" s="79">
        <v>1</v>
      </c>
      <c r="BD73" s="79" t="str">
        <f>REPLACE(INDEX(GroupVertices[Group],MATCH(Edges[[#This Row],[Vertex 1]],GroupVertices[Vertex],0)),1,1,"")</f>
        <v>16</v>
      </c>
      <c r="BE73" s="79" t="str">
        <f>REPLACE(INDEX(GroupVertices[Group],MATCH(Edges[[#This Row],[Vertex 2]],GroupVertices[Vertex],0)),1,1,"")</f>
        <v>16</v>
      </c>
      <c r="BF73" s="48">
        <v>0</v>
      </c>
      <c r="BG73" s="49">
        <v>0</v>
      </c>
      <c r="BH73" s="48">
        <v>0</v>
      </c>
      <c r="BI73" s="49">
        <v>0</v>
      </c>
      <c r="BJ73" s="48">
        <v>0</v>
      </c>
      <c r="BK73" s="49">
        <v>0</v>
      </c>
      <c r="BL73" s="48">
        <v>22</v>
      </c>
      <c r="BM73" s="49">
        <v>100</v>
      </c>
      <c r="BN73" s="48">
        <v>22</v>
      </c>
    </row>
    <row r="74" spans="1:66" ht="15">
      <c r="A74" s="65" t="s">
        <v>248</v>
      </c>
      <c r="B74" s="65" t="s">
        <v>270</v>
      </c>
      <c r="C74" s="66" t="s">
        <v>2098</v>
      </c>
      <c r="D74" s="67">
        <v>3</v>
      </c>
      <c r="E74" s="68" t="s">
        <v>132</v>
      </c>
      <c r="F74" s="69">
        <v>32</v>
      </c>
      <c r="G74" s="66"/>
      <c r="H74" s="70"/>
      <c r="I74" s="71"/>
      <c r="J74" s="71"/>
      <c r="K74" s="34" t="s">
        <v>65</v>
      </c>
      <c r="L74" s="78">
        <v>74</v>
      </c>
      <c r="M74" s="78"/>
      <c r="N74" s="73"/>
      <c r="O74" s="80" t="s">
        <v>294</v>
      </c>
      <c r="P74" s="82">
        <v>43950.43540509259</v>
      </c>
      <c r="Q74" s="80" t="s">
        <v>305</v>
      </c>
      <c r="R74" s="80"/>
      <c r="S74" s="80"/>
      <c r="T74" s="80" t="s">
        <v>338</v>
      </c>
      <c r="U74" s="80"/>
      <c r="V74" s="84" t="s">
        <v>377</v>
      </c>
      <c r="W74" s="82">
        <v>43950.43540509259</v>
      </c>
      <c r="X74" s="86">
        <v>43950</v>
      </c>
      <c r="Y74" s="88" t="s">
        <v>438</v>
      </c>
      <c r="Z74" s="84" t="s">
        <v>508</v>
      </c>
      <c r="AA74" s="80"/>
      <c r="AB74" s="80"/>
      <c r="AC74" s="88" t="s">
        <v>578</v>
      </c>
      <c r="AD74" s="80"/>
      <c r="AE74" s="80" t="b">
        <v>0</v>
      </c>
      <c r="AF74" s="80">
        <v>0</v>
      </c>
      <c r="AG74" s="88" t="s">
        <v>622</v>
      </c>
      <c r="AH74" s="80" t="b">
        <v>0</v>
      </c>
      <c r="AI74" s="80" t="s">
        <v>632</v>
      </c>
      <c r="AJ74" s="80"/>
      <c r="AK74" s="88" t="s">
        <v>622</v>
      </c>
      <c r="AL74" s="80" t="b">
        <v>0</v>
      </c>
      <c r="AM74" s="80">
        <v>6</v>
      </c>
      <c r="AN74" s="88" t="s">
        <v>606</v>
      </c>
      <c r="AO74" s="80" t="s">
        <v>641</v>
      </c>
      <c r="AP74" s="80" t="b">
        <v>0</v>
      </c>
      <c r="AQ74" s="88" t="s">
        <v>606</v>
      </c>
      <c r="AR74" s="80" t="s">
        <v>178</v>
      </c>
      <c r="AS74" s="80">
        <v>0</v>
      </c>
      <c r="AT74" s="80">
        <v>0</v>
      </c>
      <c r="AU74" s="80"/>
      <c r="AV74" s="80"/>
      <c r="AW74" s="80"/>
      <c r="AX74" s="80"/>
      <c r="AY74" s="80"/>
      <c r="AZ74" s="80"/>
      <c r="BA74" s="80"/>
      <c r="BB74" s="80"/>
      <c r="BC74" s="79">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248</v>
      </c>
      <c r="B75" s="65" t="s">
        <v>278</v>
      </c>
      <c r="C75" s="66" t="s">
        <v>2098</v>
      </c>
      <c r="D75" s="67">
        <v>3</v>
      </c>
      <c r="E75" s="68" t="s">
        <v>132</v>
      </c>
      <c r="F75" s="69">
        <v>32</v>
      </c>
      <c r="G75" s="66"/>
      <c r="H75" s="70"/>
      <c r="I75" s="71"/>
      <c r="J75" s="71"/>
      <c r="K75" s="34" t="s">
        <v>65</v>
      </c>
      <c r="L75" s="78">
        <v>75</v>
      </c>
      <c r="M75" s="78"/>
      <c r="N75" s="73"/>
      <c r="O75" s="80" t="s">
        <v>293</v>
      </c>
      <c r="P75" s="82">
        <v>43950.43540509259</v>
      </c>
      <c r="Q75" s="80" t="s">
        <v>305</v>
      </c>
      <c r="R75" s="80"/>
      <c r="S75" s="80"/>
      <c r="T75" s="80" t="s">
        <v>338</v>
      </c>
      <c r="U75" s="80"/>
      <c r="V75" s="84" t="s">
        <v>377</v>
      </c>
      <c r="W75" s="82">
        <v>43950.43540509259</v>
      </c>
      <c r="X75" s="86">
        <v>43950</v>
      </c>
      <c r="Y75" s="88" t="s">
        <v>438</v>
      </c>
      <c r="Z75" s="84" t="s">
        <v>508</v>
      </c>
      <c r="AA75" s="80"/>
      <c r="AB75" s="80"/>
      <c r="AC75" s="88" t="s">
        <v>578</v>
      </c>
      <c r="AD75" s="80"/>
      <c r="AE75" s="80" t="b">
        <v>0</v>
      </c>
      <c r="AF75" s="80">
        <v>0</v>
      </c>
      <c r="AG75" s="88" t="s">
        <v>622</v>
      </c>
      <c r="AH75" s="80" t="b">
        <v>0</v>
      </c>
      <c r="AI75" s="80" t="s">
        <v>632</v>
      </c>
      <c r="AJ75" s="80"/>
      <c r="AK75" s="88" t="s">
        <v>622</v>
      </c>
      <c r="AL75" s="80" t="b">
        <v>0</v>
      </c>
      <c r="AM75" s="80">
        <v>6</v>
      </c>
      <c r="AN75" s="88" t="s">
        <v>606</v>
      </c>
      <c r="AO75" s="80" t="s">
        <v>641</v>
      </c>
      <c r="AP75" s="80" t="b">
        <v>0</v>
      </c>
      <c r="AQ75" s="88" t="s">
        <v>606</v>
      </c>
      <c r="AR75" s="80" t="s">
        <v>178</v>
      </c>
      <c r="AS75" s="80">
        <v>0</v>
      </c>
      <c r="AT75" s="80">
        <v>0</v>
      </c>
      <c r="AU75" s="80"/>
      <c r="AV75" s="80"/>
      <c r="AW75" s="80"/>
      <c r="AX75" s="80"/>
      <c r="AY75" s="80"/>
      <c r="AZ75" s="80"/>
      <c r="BA75" s="80"/>
      <c r="BB75" s="80"/>
      <c r="BC75" s="79">
        <v>1</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36</v>
      </c>
      <c r="BM75" s="49">
        <v>100</v>
      </c>
      <c r="BN75" s="48">
        <v>36</v>
      </c>
    </row>
    <row r="76" spans="1:66" ht="15">
      <c r="A76" s="65" t="s">
        <v>249</v>
      </c>
      <c r="B76" s="65" t="s">
        <v>278</v>
      </c>
      <c r="C76" s="66" t="s">
        <v>2098</v>
      </c>
      <c r="D76" s="67">
        <v>3</v>
      </c>
      <c r="E76" s="68" t="s">
        <v>132</v>
      </c>
      <c r="F76" s="69">
        <v>32</v>
      </c>
      <c r="G76" s="66"/>
      <c r="H76" s="70"/>
      <c r="I76" s="71"/>
      <c r="J76" s="71"/>
      <c r="K76" s="34" t="s">
        <v>65</v>
      </c>
      <c r="L76" s="78">
        <v>76</v>
      </c>
      <c r="M76" s="78"/>
      <c r="N76" s="73"/>
      <c r="O76" s="80" t="s">
        <v>295</v>
      </c>
      <c r="P76" s="82">
        <v>43950.477743055555</v>
      </c>
      <c r="Q76" s="80" t="s">
        <v>303</v>
      </c>
      <c r="R76" s="80"/>
      <c r="S76" s="80"/>
      <c r="T76" s="80"/>
      <c r="U76" s="80"/>
      <c r="V76" s="84" t="s">
        <v>378</v>
      </c>
      <c r="W76" s="82">
        <v>43950.477743055555</v>
      </c>
      <c r="X76" s="86">
        <v>43950</v>
      </c>
      <c r="Y76" s="88" t="s">
        <v>439</v>
      </c>
      <c r="Z76" s="84" t="s">
        <v>509</v>
      </c>
      <c r="AA76" s="80"/>
      <c r="AB76" s="80"/>
      <c r="AC76" s="88" t="s">
        <v>579</v>
      </c>
      <c r="AD76" s="80"/>
      <c r="AE76" s="80" t="b">
        <v>0</v>
      </c>
      <c r="AF76" s="80">
        <v>0</v>
      </c>
      <c r="AG76" s="88" t="s">
        <v>622</v>
      </c>
      <c r="AH76" s="80" t="b">
        <v>0</v>
      </c>
      <c r="AI76" s="80" t="s">
        <v>632</v>
      </c>
      <c r="AJ76" s="80"/>
      <c r="AK76" s="88" t="s">
        <v>622</v>
      </c>
      <c r="AL76" s="80" t="b">
        <v>0</v>
      </c>
      <c r="AM76" s="80">
        <v>19</v>
      </c>
      <c r="AN76" s="88" t="s">
        <v>605</v>
      </c>
      <c r="AO76" s="80" t="s">
        <v>637</v>
      </c>
      <c r="AP76" s="80" t="b">
        <v>0</v>
      </c>
      <c r="AQ76" s="88" t="s">
        <v>605</v>
      </c>
      <c r="AR76" s="80" t="s">
        <v>178</v>
      </c>
      <c r="AS76" s="80">
        <v>0</v>
      </c>
      <c r="AT76" s="80">
        <v>0</v>
      </c>
      <c r="AU76" s="80"/>
      <c r="AV76" s="80"/>
      <c r="AW76" s="80"/>
      <c r="AX76" s="80"/>
      <c r="AY76" s="80"/>
      <c r="AZ76" s="80"/>
      <c r="BA76" s="80"/>
      <c r="BB76" s="80"/>
      <c r="BC76" s="79">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249</v>
      </c>
      <c r="B77" s="65" t="s">
        <v>270</v>
      </c>
      <c r="C77" s="66" t="s">
        <v>2098</v>
      </c>
      <c r="D77" s="67">
        <v>3</v>
      </c>
      <c r="E77" s="68" t="s">
        <v>132</v>
      </c>
      <c r="F77" s="69">
        <v>32</v>
      </c>
      <c r="G77" s="66"/>
      <c r="H77" s="70"/>
      <c r="I77" s="71"/>
      <c r="J77" s="71"/>
      <c r="K77" s="34" t="s">
        <v>65</v>
      </c>
      <c r="L77" s="78">
        <v>77</v>
      </c>
      <c r="M77" s="78"/>
      <c r="N77" s="73"/>
      <c r="O77" s="80" t="s">
        <v>294</v>
      </c>
      <c r="P77" s="82">
        <v>43950.477743055555</v>
      </c>
      <c r="Q77" s="80" t="s">
        <v>303</v>
      </c>
      <c r="R77" s="80"/>
      <c r="S77" s="80"/>
      <c r="T77" s="80"/>
      <c r="U77" s="80"/>
      <c r="V77" s="84" t="s">
        <v>378</v>
      </c>
      <c r="W77" s="82">
        <v>43950.477743055555</v>
      </c>
      <c r="X77" s="86">
        <v>43950</v>
      </c>
      <c r="Y77" s="88" t="s">
        <v>439</v>
      </c>
      <c r="Z77" s="84" t="s">
        <v>509</v>
      </c>
      <c r="AA77" s="80"/>
      <c r="AB77" s="80"/>
      <c r="AC77" s="88" t="s">
        <v>579</v>
      </c>
      <c r="AD77" s="80"/>
      <c r="AE77" s="80" t="b">
        <v>0</v>
      </c>
      <c r="AF77" s="80">
        <v>0</v>
      </c>
      <c r="AG77" s="88" t="s">
        <v>622</v>
      </c>
      <c r="AH77" s="80" t="b">
        <v>0</v>
      </c>
      <c r="AI77" s="80" t="s">
        <v>632</v>
      </c>
      <c r="AJ77" s="80"/>
      <c r="AK77" s="88" t="s">
        <v>622</v>
      </c>
      <c r="AL77" s="80" t="b">
        <v>0</v>
      </c>
      <c r="AM77" s="80">
        <v>19</v>
      </c>
      <c r="AN77" s="88" t="s">
        <v>605</v>
      </c>
      <c r="AO77" s="80" t="s">
        <v>637</v>
      </c>
      <c r="AP77" s="80" t="b">
        <v>0</v>
      </c>
      <c r="AQ77" s="88" t="s">
        <v>605</v>
      </c>
      <c r="AR77" s="80" t="s">
        <v>178</v>
      </c>
      <c r="AS77" s="80">
        <v>0</v>
      </c>
      <c r="AT77" s="80">
        <v>0</v>
      </c>
      <c r="AU77" s="80"/>
      <c r="AV77" s="80"/>
      <c r="AW77" s="80"/>
      <c r="AX77" s="80"/>
      <c r="AY77" s="80"/>
      <c r="AZ77" s="80"/>
      <c r="BA77" s="80"/>
      <c r="BB77" s="80"/>
      <c r="BC77" s="79">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22</v>
      </c>
      <c r="BM77" s="49">
        <v>100</v>
      </c>
      <c r="BN77" s="48">
        <v>22</v>
      </c>
    </row>
    <row r="78" spans="1:66" ht="15">
      <c r="A78" s="65" t="s">
        <v>250</v>
      </c>
      <c r="B78" s="65" t="s">
        <v>270</v>
      </c>
      <c r="C78" s="66" t="s">
        <v>2098</v>
      </c>
      <c r="D78" s="67">
        <v>3</v>
      </c>
      <c r="E78" s="68" t="s">
        <v>132</v>
      </c>
      <c r="F78" s="69">
        <v>32</v>
      </c>
      <c r="G78" s="66"/>
      <c r="H78" s="70"/>
      <c r="I78" s="71"/>
      <c r="J78" s="71"/>
      <c r="K78" s="34" t="s">
        <v>65</v>
      </c>
      <c r="L78" s="78">
        <v>78</v>
      </c>
      <c r="M78" s="78"/>
      <c r="N78" s="73"/>
      <c r="O78" s="80" t="s">
        <v>294</v>
      </c>
      <c r="P78" s="82">
        <v>43950.481828703705</v>
      </c>
      <c r="Q78" s="80" t="s">
        <v>306</v>
      </c>
      <c r="R78" s="80"/>
      <c r="S78" s="80"/>
      <c r="T78" s="80" t="s">
        <v>339</v>
      </c>
      <c r="U78" s="80"/>
      <c r="V78" s="84" t="s">
        <v>379</v>
      </c>
      <c r="W78" s="82">
        <v>43950.481828703705</v>
      </c>
      <c r="X78" s="86">
        <v>43950</v>
      </c>
      <c r="Y78" s="88" t="s">
        <v>440</v>
      </c>
      <c r="Z78" s="84" t="s">
        <v>510</v>
      </c>
      <c r="AA78" s="80"/>
      <c r="AB78" s="80"/>
      <c r="AC78" s="88" t="s">
        <v>580</v>
      </c>
      <c r="AD78" s="80"/>
      <c r="AE78" s="80" t="b">
        <v>0</v>
      </c>
      <c r="AF78" s="80">
        <v>0</v>
      </c>
      <c r="AG78" s="88" t="s">
        <v>622</v>
      </c>
      <c r="AH78" s="80" t="b">
        <v>1</v>
      </c>
      <c r="AI78" s="80" t="s">
        <v>632</v>
      </c>
      <c r="AJ78" s="80"/>
      <c r="AK78" s="88" t="s">
        <v>621</v>
      </c>
      <c r="AL78" s="80" t="b">
        <v>0</v>
      </c>
      <c r="AM78" s="80">
        <v>11</v>
      </c>
      <c r="AN78" s="88" t="s">
        <v>610</v>
      </c>
      <c r="AO78" s="80" t="s">
        <v>636</v>
      </c>
      <c r="AP78" s="80" t="b">
        <v>0</v>
      </c>
      <c r="AQ78" s="88" t="s">
        <v>610</v>
      </c>
      <c r="AR78" s="80" t="s">
        <v>178</v>
      </c>
      <c r="AS78" s="80">
        <v>0</v>
      </c>
      <c r="AT78" s="80">
        <v>0</v>
      </c>
      <c r="AU78" s="80"/>
      <c r="AV78" s="80"/>
      <c r="AW78" s="80"/>
      <c r="AX78" s="80"/>
      <c r="AY78" s="80"/>
      <c r="AZ78" s="80"/>
      <c r="BA78" s="80"/>
      <c r="BB78" s="80"/>
      <c r="BC78" s="79">
        <v>1</v>
      </c>
      <c r="BD78" s="79" t="str">
        <f>REPLACE(INDEX(GroupVertices[Group],MATCH(Edges[[#This Row],[Vertex 1]],GroupVertices[Vertex],0)),1,1,"")</f>
        <v>1</v>
      </c>
      <c r="BE78" s="79" t="str">
        <f>REPLACE(INDEX(GroupVertices[Group],MATCH(Edges[[#This Row],[Vertex 2]],GroupVertices[Vertex],0)),1,1,"")</f>
        <v>1</v>
      </c>
      <c r="BF78" s="48">
        <v>0</v>
      </c>
      <c r="BG78" s="49">
        <v>0</v>
      </c>
      <c r="BH78" s="48">
        <v>0</v>
      </c>
      <c r="BI78" s="49">
        <v>0</v>
      </c>
      <c r="BJ78" s="48">
        <v>0</v>
      </c>
      <c r="BK78" s="49">
        <v>0</v>
      </c>
      <c r="BL78" s="48">
        <v>21</v>
      </c>
      <c r="BM78" s="49">
        <v>100</v>
      </c>
      <c r="BN78" s="48">
        <v>21</v>
      </c>
    </row>
    <row r="79" spans="1:66" ht="15">
      <c r="A79" s="65" t="s">
        <v>1138</v>
      </c>
      <c r="B79" s="65" t="s">
        <v>1154</v>
      </c>
      <c r="C79" s="66" t="s">
        <v>2098</v>
      </c>
      <c r="D79" s="67">
        <v>3</v>
      </c>
      <c r="E79" s="68" t="s">
        <v>132</v>
      </c>
      <c r="F79" s="69">
        <v>32</v>
      </c>
      <c r="G79" s="66"/>
      <c r="H79" s="70"/>
      <c r="I79" s="71"/>
      <c r="J79" s="71"/>
      <c r="K79" s="34" t="s">
        <v>65</v>
      </c>
      <c r="L79" s="78">
        <v>79</v>
      </c>
      <c r="M79" s="78"/>
      <c r="N79" s="73"/>
      <c r="O79" s="80" t="s">
        <v>292</v>
      </c>
      <c r="P79" s="82">
        <v>43950.484351851854</v>
      </c>
      <c r="Q79" s="80" t="s">
        <v>1170</v>
      </c>
      <c r="R79" s="80"/>
      <c r="S79" s="80"/>
      <c r="T79" s="80"/>
      <c r="U79" s="80"/>
      <c r="V79" s="84" t="s">
        <v>1214</v>
      </c>
      <c r="W79" s="82">
        <v>43950.484351851854</v>
      </c>
      <c r="X79" s="86">
        <v>43950</v>
      </c>
      <c r="Y79" s="88" t="s">
        <v>1231</v>
      </c>
      <c r="Z79" s="84" t="s">
        <v>1249</v>
      </c>
      <c r="AA79" s="80"/>
      <c r="AB79" s="80"/>
      <c r="AC79" s="88" t="s">
        <v>1267</v>
      </c>
      <c r="AD79" s="88" t="s">
        <v>1277</v>
      </c>
      <c r="AE79" s="80" t="b">
        <v>0</v>
      </c>
      <c r="AF79" s="80">
        <v>0</v>
      </c>
      <c r="AG79" s="88" t="s">
        <v>1284</v>
      </c>
      <c r="AH79" s="80" t="b">
        <v>0</v>
      </c>
      <c r="AI79" s="80" t="s">
        <v>632</v>
      </c>
      <c r="AJ79" s="80"/>
      <c r="AK79" s="88" t="s">
        <v>622</v>
      </c>
      <c r="AL79" s="80" t="b">
        <v>0</v>
      </c>
      <c r="AM79" s="80">
        <v>0</v>
      </c>
      <c r="AN79" s="88" t="s">
        <v>622</v>
      </c>
      <c r="AO79" s="80" t="s">
        <v>1289</v>
      </c>
      <c r="AP79" s="80" t="b">
        <v>0</v>
      </c>
      <c r="AQ79" s="88" t="s">
        <v>1277</v>
      </c>
      <c r="AR79" s="80" t="s">
        <v>178</v>
      </c>
      <c r="AS79" s="80">
        <v>0</v>
      </c>
      <c r="AT79" s="80">
        <v>0</v>
      </c>
      <c r="AU79" s="80"/>
      <c r="AV79" s="80"/>
      <c r="AW79" s="80"/>
      <c r="AX79" s="80"/>
      <c r="AY79" s="80"/>
      <c r="AZ79" s="80"/>
      <c r="BA79" s="80"/>
      <c r="BB79" s="80"/>
      <c r="BC79" s="79">
        <v>1</v>
      </c>
      <c r="BD79" s="79" t="str">
        <f>REPLACE(INDEX(GroupVertices[Group],MATCH(Edges[[#This Row],[Vertex 1]],GroupVertices[Vertex],0)),1,1,"")</f>
        <v>10</v>
      </c>
      <c r="BE79" s="79" t="str">
        <f>REPLACE(INDEX(GroupVertices[Group],MATCH(Edges[[#This Row],[Vertex 2]],GroupVertices[Vertex],0)),1,1,"")</f>
        <v>10</v>
      </c>
      <c r="BF79" s="48"/>
      <c r="BG79" s="49"/>
      <c r="BH79" s="48"/>
      <c r="BI79" s="49"/>
      <c r="BJ79" s="48"/>
      <c r="BK79" s="49"/>
      <c r="BL79" s="48"/>
      <c r="BM79" s="49"/>
      <c r="BN79" s="48"/>
    </row>
    <row r="80" spans="1:66" ht="15">
      <c r="A80" s="65" t="s">
        <v>1138</v>
      </c>
      <c r="B80" s="65" t="s">
        <v>1155</v>
      </c>
      <c r="C80" s="66" t="s">
        <v>2098</v>
      </c>
      <c r="D80" s="67">
        <v>3</v>
      </c>
      <c r="E80" s="68" t="s">
        <v>132</v>
      </c>
      <c r="F80" s="69">
        <v>32</v>
      </c>
      <c r="G80" s="66"/>
      <c r="H80" s="70"/>
      <c r="I80" s="71"/>
      <c r="J80" s="71"/>
      <c r="K80" s="34" t="s">
        <v>65</v>
      </c>
      <c r="L80" s="78">
        <v>80</v>
      </c>
      <c r="M80" s="78"/>
      <c r="N80" s="73"/>
      <c r="O80" s="80" t="s">
        <v>293</v>
      </c>
      <c r="P80" s="82">
        <v>43950.484351851854</v>
      </c>
      <c r="Q80" s="80" t="s">
        <v>1170</v>
      </c>
      <c r="R80" s="80"/>
      <c r="S80" s="80"/>
      <c r="T80" s="80"/>
      <c r="U80" s="80"/>
      <c r="V80" s="84" t="s">
        <v>1214</v>
      </c>
      <c r="W80" s="82">
        <v>43950.484351851854</v>
      </c>
      <c r="X80" s="86">
        <v>43950</v>
      </c>
      <c r="Y80" s="88" t="s">
        <v>1231</v>
      </c>
      <c r="Z80" s="84" t="s">
        <v>1249</v>
      </c>
      <c r="AA80" s="80"/>
      <c r="AB80" s="80"/>
      <c r="AC80" s="88" t="s">
        <v>1267</v>
      </c>
      <c r="AD80" s="88" t="s">
        <v>1277</v>
      </c>
      <c r="AE80" s="80" t="b">
        <v>0</v>
      </c>
      <c r="AF80" s="80">
        <v>0</v>
      </c>
      <c r="AG80" s="88" t="s">
        <v>1284</v>
      </c>
      <c r="AH80" s="80" t="b">
        <v>0</v>
      </c>
      <c r="AI80" s="80" t="s">
        <v>632</v>
      </c>
      <c r="AJ80" s="80"/>
      <c r="AK80" s="88" t="s">
        <v>622</v>
      </c>
      <c r="AL80" s="80" t="b">
        <v>0</v>
      </c>
      <c r="AM80" s="80">
        <v>0</v>
      </c>
      <c r="AN80" s="88" t="s">
        <v>622</v>
      </c>
      <c r="AO80" s="80" t="s">
        <v>1289</v>
      </c>
      <c r="AP80" s="80" t="b">
        <v>0</v>
      </c>
      <c r="AQ80" s="88" t="s">
        <v>1277</v>
      </c>
      <c r="AR80" s="80" t="s">
        <v>178</v>
      </c>
      <c r="AS80" s="80">
        <v>0</v>
      </c>
      <c r="AT80" s="80">
        <v>0</v>
      </c>
      <c r="AU80" s="80"/>
      <c r="AV80" s="80"/>
      <c r="AW80" s="80"/>
      <c r="AX80" s="80"/>
      <c r="AY80" s="80"/>
      <c r="AZ80" s="80"/>
      <c r="BA80" s="80"/>
      <c r="BB80" s="80"/>
      <c r="BC80" s="79">
        <v>1</v>
      </c>
      <c r="BD80" s="79" t="str">
        <f>REPLACE(INDEX(GroupVertices[Group],MATCH(Edges[[#This Row],[Vertex 1]],GroupVertices[Vertex],0)),1,1,"")</f>
        <v>10</v>
      </c>
      <c r="BE80" s="79" t="str">
        <f>REPLACE(INDEX(GroupVertices[Group],MATCH(Edges[[#This Row],[Vertex 2]],GroupVertices[Vertex],0)),1,1,"")</f>
        <v>10</v>
      </c>
      <c r="BF80" s="48">
        <v>0</v>
      </c>
      <c r="BG80" s="49">
        <v>0</v>
      </c>
      <c r="BH80" s="48">
        <v>0</v>
      </c>
      <c r="BI80" s="49">
        <v>0</v>
      </c>
      <c r="BJ80" s="48">
        <v>0</v>
      </c>
      <c r="BK80" s="49">
        <v>0</v>
      </c>
      <c r="BL80" s="48">
        <v>39</v>
      </c>
      <c r="BM80" s="49">
        <v>100</v>
      </c>
      <c r="BN80" s="48">
        <v>39</v>
      </c>
    </row>
    <row r="81" spans="1:66" ht="15">
      <c r="A81" s="65" t="s">
        <v>251</v>
      </c>
      <c r="B81" s="65" t="s">
        <v>270</v>
      </c>
      <c r="C81" s="66" t="s">
        <v>2098</v>
      </c>
      <c r="D81" s="67">
        <v>3</v>
      </c>
      <c r="E81" s="68" t="s">
        <v>132</v>
      </c>
      <c r="F81" s="69">
        <v>32</v>
      </c>
      <c r="G81" s="66"/>
      <c r="H81" s="70"/>
      <c r="I81" s="71"/>
      <c r="J81" s="71"/>
      <c r="K81" s="34" t="s">
        <v>65</v>
      </c>
      <c r="L81" s="78">
        <v>81</v>
      </c>
      <c r="M81" s="78"/>
      <c r="N81" s="73"/>
      <c r="O81" s="80" t="s">
        <v>294</v>
      </c>
      <c r="P81" s="82">
        <v>43950.51484953704</v>
      </c>
      <c r="Q81" s="80" t="s">
        <v>306</v>
      </c>
      <c r="R81" s="80"/>
      <c r="S81" s="80"/>
      <c r="T81" s="80" t="s">
        <v>339</v>
      </c>
      <c r="U81" s="80"/>
      <c r="V81" s="84" t="s">
        <v>380</v>
      </c>
      <c r="W81" s="82">
        <v>43950.51484953704</v>
      </c>
      <c r="X81" s="86">
        <v>43950</v>
      </c>
      <c r="Y81" s="88" t="s">
        <v>441</v>
      </c>
      <c r="Z81" s="84" t="s">
        <v>511</v>
      </c>
      <c r="AA81" s="80"/>
      <c r="AB81" s="80"/>
      <c r="AC81" s="88" t="s">
        <v>581</v>
      </c>
      <c r="AD81" s="80"/>
      <c r="AE81" s="80" t="b">
        <v>0</v>
      </c>
      <c r="AF81" s="80">
        <v>0</v>
      </c>
      <c r="AG81" s="88" t="s">
        <v>622</v>
      </c>
      <c r="AH81" s="80" t="b">
        <v>1</v>
      </c>
      <c r="AI81" s="80" t="s">
        <v>632</v>
      </c>
      <c r="AJ81" s="80"/>
      <c r="AK81" s="88" t="s">
        <v>621</v>
      </c>
      <c r="AL81" s="80" t="b">
        <v>0</v>
      </c>
      <c r="AM81" s="80">
        <v>11</v>
      </c>
      <c r="AN81" s="88" t="s">
        <v>610</v>
      </c>
      <c r="AO81" s="80" t="s">
        <v>637</v>
      </c>
      <c r="AP81" s="80" t="b">
        <v>0</v>
      </c>
      <c r="AQ81" s="88" t="s">
        <v>610</v>
      </c>
      <c r="AR81" s="80" t="s">
        <v>178</v>
      </c>
      <c r="AS81" s="80">
        <v>0</v>
      </c>
      <c r="AT81" s="80">
        <v>0</v>
      </c>
      <c r="AU81" s="80"/>
      <c r="AV81" s="80"/>
      <c r="AW81" s="80"/>
      <c r="AX81" s="80"/>
      <c r="AY81" s="80"/>
      <c r="AZ81" s="80"/>
      <c r="BA81" s="80"/>
      <c r="BB81" s="80"/>
      <c r="BC81" s="79">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21</v>
      </c>
      <c r="BM81" s="49">
        <v>100</v>
      </c>
      <c r="BN81" s="48">
        <v>21</v>
      </c>
    </row>
    <row r="82" spans="1:66" ht="15">
      <c r="A82" s="65" t="s">
        <v>252</v>
      </c>
      <c r="B82" s="65" t="s">
        <v>278</v>
      </c>
      <c r="C82" s="66" t="s">
        <v>2098</v>
      </c>
      <c r="D82" s="67">
        <v>3</v>
      </c>
      <c r="E82" s="68" t="s">
        <v>132</v>
      </c>
      <c r="F82" s="69">
        <v>32</v>
      </c>
      <c r="G82" s="66"/>
      <c r="H82" s="70"/>
      <c r="I82" s="71"/>
      <c r="J82" s="71"/>
      <c r="K82" s="34" t="s">
        <v>65</v>
      </c>
      <c r="L82" s="78">
        <v>82</v>
      </c>
      <c r="M82" s="78"/>
      <c r="N82" s="73"/>
      <c r="O82" s="80" t="s">
        <v>295</v>
      </c>
      <c r="P82" s="82">
        <v>43950.51648148148</v>
      </c>
      <c r="Q82" s="80" t="s">
        <v>303</v>
      </c>
      <c r="R82" s="80"/>
      <c r="S82" s="80"/>
      <c r="T82" s="80"/>
      <c r="U82" s="80"/>
      <c r="V82" s="84" t="s">
        <v>381</v>
      </c>
      <c r="W82" s="82">
        <v>43950.51648148148</v>
      </c>
      <c r="X82" s="86">
        <v>43950</v>
      </c>
      <c r="Y82" s="88" t="s">
        <v>442</v>
      </c>
      <c r="Z82" s="84" t="s">
        <v>512</v>
      </c>
      <c r="AA82" s="80"/>
      <c r="AB82" s="80"/>
      <c r="AC82" s="88" t="s">
        <v>582</v>
      </c>
      <c r="AD82" s="80"/>
      <c r="AE82" s="80" t="b">
        <v>0</v>
      </c>
      <c r="AF82" s="80">
        <v>0</v>
      </c>
      <c r="AG82" s="88" t="s">
        <v>622</v>
      </c>
      <c r="AH82" s="80" t="b">
        <v>0</v>
      </c>
      <c r="AI82" s="80" t="s">
        <v>632</v>
      </c>
      <c r="AJ82" s="80"/>
      <c r="AK82" s="88" t="s">
        <v>622</v>
      </c>
      <c r="AL82" s="80" t="b">
        <v>0</v>
      </c>
      <c r="AM82" s="80">
        <v>19</v>
      </c>
      <c r="AN82" s="88" t="s">
        <v>605</v>
      </c>
      <c r="AO82" s="80" t="s">
        <v>641</v>
      </c>
      <c r="AP82" s="80" t="b">
        <v>0</v>
      </c>
      <c r="AQ82" s="88" t="s">
        <v>605</v>
      </c>
      <c r="AR82" s="80" t="s">
        <v>178</v>
      </c>
      <c r="AS82" s="80">
        <v>0</v>
      </c>
      <c r="AT82" s="80">
        <v>0</v>
      </c>
      <c r="AU82" s="80"/>
      <c r="AV82" s="80"/>
      <c r="AW82" s="80"/>
      <c r="AX82" s="80"/>
      <c r="AY82" s="80"/>
      <c r="AZ82" s="80"/>
      <c r="BA82" s="80"/>
      <c r="BB82" s="80"/>
      <c r="BC82" s="79">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252</v>
      </c>
      <c r="B83" s="65" t="s">
        <v>270</v>
      </c>
      <c r="C83" s="66" t="s">
        <v>2098</v>
      </c>
      <c r="D83" s="67">
        <v>3</v>
      </c>
      <c r="E83" s="68" t="s">
        <v>132</v>
      </c>
      <c r="F83" s="69">
        <v>32</v>
      </c>
      <c r="G83" s="66"/>
      <c r="H83" s="70"/>
      <c r="I83" s="71"/>
      <c r="J83" s="71"/>
      <c r="K83" s="34" t="s">
        <v>65</v>
      </c>
      <c r="L83" s="78">
        <v>83</v>
      </c>
      <c r="M83" s="78"/>
      <c r="N83" s="73"/>
      <c r="O83" s="80" t="s">
        <v>294</v>
      </c>
      <c r="P83" s="82">
        <v>43950.51648148148</v>
      </c>
      <c r="Q83" s="80" t="s">
        <v>303</v>
      </c>
      <c r="R83" s="80"/>
      <c r="S83" s="80"/>
      <c r="T83" s="80"/>
      <c r="U83" s="80"/>
      <c r="V83" s="84" t="s">
        <v>381</v>
      </c>
      <c r="W83" s="82">
        <v>43950.51648148148</v>
      </c>
      <c r="X83" s="86">
        <v>43950</v>
      </c>
      <c r="Y83" s="88" t="s">
        <v>442</v>
      </c>
      <c r="Z83" s="84" t="s">
        <v>512</v>
      </c>
      <c r="AA83" s="80"/>
      <c r="AB83" s="80"/>
      <c r="AC83" s="88" t="s">
        <v>582</v>
      </c>
      <c r="AD83" s="80"/>
      <c r="AE83" s="80" t="b">
        <v>0</v>
      </c>
      <c r="AF83" s="80">
        <v>0</v>
      </c>
      <c r="AG83" s="88" t="s">
        <v>622</v>
      </c>
      <c r="AH83" s="80" t="b">
        <v>0</v>
      </c>
      <c r="AI83" s="80" t="s">
        <v>632</v>
      </c>
      <c r="AJ83" s="80"/>
      <c r="AK83" s="88" t="s">
        <v>622</v>
      </c>
      <c r="AL83" s="80" t="b">
        <v>0</v>
      </c>
      <c r="AM83" s="80">
        <v>19</v>
      </c>
      <c r="AN83" s="88" t="s">
        <v>605</v>
      </c>
      <c r="AO83" s="80" t="s">
        <v>641</v>
      </c>
      <c r="AP83" s="80" t="b">
        <v>0</v>
      </c>
      <c r="AQ83" s="88" t="s">
        <v>605</v>
      </c>
      <c r="AR83" s="80" t="s">
        <v>178</v>
      </c>
      <c r="AS83" s="80">
        <v>0</v>
      </c>
      <c r="AT83" s="80">
        <v>0</v>
      </c>
      <c r="AU83" s="80"/>
      <c r="AV83" s="80"/>
      <c r="AW83" s="80"/>
      <c r="AX83" s="80"/>
      <c r="AY83" s="80"/>
      <c r="AZ83" s="80"/>
      <c r="BA83" s="80"/>
      <c r="BB83" s="80"/>
      <c r="BC83" s="79">
        <v>1</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22</v>
      </c>
      <c r="BM83" s="49">
        <v>100</v>
      </c>
      <c r="BN83" s="48">
        <v>22</v>
      </c>
    </row>
    <row r="84" spans="1:66" ht="15">
      <c r="A84" s="65" t="s">
        <v>253</v>
      </c>
      <c r="B84" s="65" t="s">
        <v>278</v>
      </c>
      <c r="C84" s="66" t="s">
        <v>2098</v>
      </c>
      <c r="D84" s="67">
        <v>3</v>
      </c>
      <c r="E84" s="68" t="s">
        <v>132</v>
      </c>
      <c r="F84" s="69">
        <v>32</v>
      </c>
      <c r="G84" s="66"/>
      <c r="H84" s="70"/>
      <c r="I84" s="71"/>
      <c r="J84" s="71"/>
      <c r="K84" s="34" t="s">
        <v>65</v>
      </c>
      <c r="L84" s="78">
        <v>84</v>
      </c>
      <c r="M84" s="78"/>
      <c r="N84" s="73"/>
      <c r="O84" s="80" t="s">
        <v>295</v>
      </c>
      <c r="P84" s="82">
        <v>43950.55907407407</v>
      </c>
      <c r="Q84" s="80" t="s">
        <v>303</v>
      </c>
      <c r="R84" s="80"/>
      <c r="S84" s="80"/>
      <c r="T84" s="80"/>
      <c r="U84" s="80"/>
      <c r="V84" s="84" t="s">
        <v>382</v>
      </c>
      <c r="W84" s="82">
        <v>43950.55907407407</v>
      </c>
      <c r="X84" s="86">
        <v>43950</v>
      </c>
      <c r="Y84" s="88" t="s">
        <v>443</v>
      </c>
      <c r="Z84" s="84" t="s">
        <v>513</v>
      </c>
      <c r="AA84" s="80"/>
      <c r="AB84" s="80"/>
      <c r="AC84" s="88" t="s">
        <v>583</v>
      </c>
      <c r="AD84" s="80"/>
      <c r="AE84" s="80" t="b">
        <v>0</v>
      </c>
      <c r="AF84" s="80">
        <v>0</v>
      </c>
      <c r="AG84" s="88" t="s">
        <v>622</v>
      </c>
      <c r="AH84" s="80" t="b">
        <v>0</v>
      </c>
      <c r="AI84" s="80" t="s">
        <v>632</v>
      </c>
      <c r="AJ84" s="80"/>
      <c r="AK84" s="88" t="s">
        <v>622</v>
      </c>
      <c r="AL84" s="80" t="b">
        <v>0</v>
      </c>
      <c r="AM84" s="80">
        <v>19</v>
      </c>
      <c r="AN84" s="88" t="s">
        <v>605</v>
      </c>
      <c r="AO84" s="80" t="s">
        <v>637</v>
      </c>
      <c r="AP84" s="80" t="b">
        <v>0</v>
      </c>
      <c r="AQ84" s="88" t="s">
        <v>605</v>
      </c>
      <c r="AR84" s="80" t="s">
        <v>178</v>
      </c>
      <c r="AS84" s="80">
        <v>0</v>
      </c>
      <c r="AT84" s="80">
        <v>0</v>
      </c>
      <c r="AU84" s="80"/>
      <c r="AV84" s="80"/>
      <c r="AW84" s="80"/>
      <c r="AX84" s="80"/>
      <c r="AY84" s="80"/>
      <c r="AZ84" s="80"/>
      <c r="BA84" s="80"/>
      <c r="BB84" s="80"/>
      <c r="BC84" s="79">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253</v>
      </c>
      <c r="B85" s="65" t="s">
        <v>270</v>
      </c>
      <c r="C85" s="66" t="s">
        <v>2098</v>
      </c>
      <c r="D85" s="67">
        <v>3</v>
      </c>
      <c r="E85" s="68" t="s">
        <v>132</v>
      </c>
      <c r="F85" s="69">
        <v>32</v>
      </c>
      <c r="G85" s="66"/>
      <c r="H85" s="70"/>
      <c r="I85" s="71"/>
      <c r="J85" s="71"/>
      <c r="K85" s="34" t="s">
        <v>65</v>
      </c>
      <c r="L85" s="78">
        <v>85</v>
      </c>
      <c r="M85" s="78"/>
      <c r="N85" s="73"/>
      <c r="O85" s="80" t="s">
        <v>294</v>
      </c>
      <c r="P85" s="82">
        <v>43950.55907407407</v>
      </c>
      <c r="Q85" s="80" t="s">
        <v>303</v>
      </c>
      <c r="R85" s="80"/>
      <c r="S85" s="80"/>
      <c r="T85" s="80"/>
      <c r="U85" s="80"/>
      <c r="V85" s="84" t="s">
        <v>382</v>
      </c>
      <c r="W85" s="82">
        <v>43950.55907407407</v>
      </c>
      <c r="X85" s="86">
        <v>43950</v>
      </c>
      <c r="Y85" s="88" t="s">
        <v>443</v>
      </c>
      <c r="Z85" s="84" t="s">
        <v>513</v>
      </c>
      <c r="AA85" s="80"/>
      <c r="AB85" s="80"/>
      <c r="AC85" s="88" t="s">
        <v>583</v>
      </c>
      <c r="AD85" s="80"/>
      <c r="AE85" s="80" t="b">
        <v>0</v>
      </c>
      <c r="AF85" s="80">
        <v>0</v>
      </c>
      <c r="AG85" s="88" t="s">
        <v>622</v>
      </c>
      <c r="AH85" s="80" t="b">
        <v>0</v>
      </c>
      <c r="AI85" s="80" t="s">
        <v>632</v>
      </c>
      <c r="AJ85" s="80"/>
      <c r="AK85" s="88" t="s">
        <v>622</v>
      </c>
      <c r="AL85" s="80" t="b">
        <v>0</v>
      </c>
      <c r="AM85" s="80">
        <v>19</v>
      </c>
      <c r="AN85" s="88" t="s">
        <v>605</v>
      </c>
      <c r="AO85" s="80" t="s">
        <v>637</v>
      </c>
      <c r="AP85" s="80" t="b">
        <v>0</v>
      </c>
      <c r="AQ85" s="88" t="s">
        <v>605</v>
      </c>
      <c r="AR85" s="80" t="s">
        <v>178</v>
      </c>
      <c r="AS85" s="80">
        <v>0</v>
      </c>
      <c r="AT85" s="80">
        <v>0</v>
      </c>
      <c r="AU85" s="80"/>
      <c r="AV85" s="80"/>
      <c r="AW85" s="80"/>
      <c r="AX85" s="80"/>
      <c r="AY85" s="80"/>
      <c r="AZ85" s="80"/>
      <c r="BA85" s="80"/>
      <c r="BB85" s="80"/>
      <c r="BC85" s="79">
        <v>1</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22</v>
      </c>
      <c r="BM85" s="49">
        <v>100</v>
      </c>
      <c r="BN85" s="48">
        <v>22</v>
      </c>
    </row>
    <row r="86" spans="1:66" ht="15">
      <c r="A86" s="65" t="s">
        <v>1139</v>
      </c>
      <c r="B86" s="65" t="s">
        <v>1156</v>
      </c>
      <c r="C86" s="66" t="s">
        <v>2098</v>
      </c>
      <c r="D86" s="67">
        <v>3</v>
      </c>
      <c r="E86" s="68" t="s">
        <v>132</v>
      </c>
      <c r="F86" s="69">
        <v>32</v>
      </c>
      <c r="G86" s="66"/>
      <c r="H86" s="70"/>
      <c r="I86" s="71"/>
      <c r="J86" s="71"/>
      <c r="K86" s="34" t="s">
        <v>65</v>
      </c>
      <c r="L86" s="78">
        <v>86</v>
      </c>
      <c r="M86" s="78"/>
      <c r="N86" s="73"/>
      <c r="O86" s="80" t="s">
        <v>292</v>
      </c>
      <c r="P86" s="82">
        <v>43950.56302083333</v>
      </c>
      <c r="Q86" s="80" t="s">
        <v>1171</v>
      </c>
      <c r="R86" s="80"/>
      <c r="S86" s="80"/>
      <c r="T86" s="80"/>
      <c r="U86" s="80"/>
      <c r="V86" s="84" t="s">
        <v>1215</v>
      </c>
      <c r="W86" s="82">
        <v>43950.56302083333</v>
      </c>
      <c r="X86" s="86">
        <v>43950</v>
      </c>
      <c r="Y86" s="88" t="s">
        <v>1232</v>
      </c>
      <c r="Z86" s="84" t="s">
        <v>1250</v>
      </c>
      <c r="AA86" s="80"/>
      <c r="AB86" s="80"/>
      <c r="AC86" s="88" t="s">
        <v>1268</v>
      </c>
      <c r="AD86" s="88" t="s">
        <v>1278</v>
      </c>
      <c r="AE86" s="80" t="b">
        <v>0</v>
      </c>
      <c r="AF86" s="80">
        <v>1</v>
      </c>
      <c r="AG86" s="88" t="s">
        <v>1285</v>
      </c>
      <c r="AH86" s="80" t="b">
        <v>0</v>
      </c>
      <c r="AI86" s="80" t="s">
        <v>632</v>
      </c>
      <c r="AJ86" s="80"/>
      <c r="AK86" s="88" t="s">
        <v>622</v>
      </c>
      <c r="AL86" s="80" t="b">
        <v>0</v>
      </c>
      <c r="AM86" s="80">
        <v>0</v>
      </c>
      <c r="AN86" s="88" t="s">
        <v>622</v>
      </c>
      <c r="AO86" s="80" t="s">
        <v>636</v>
      </c>
      <c r="AP86" s="80" t="b">
        <v>0</v>
      </c>
      <c r="AQ86" s="88" t="s">
        <v>1278</v>
      </c>
      <c r="AR86" s="80" t="s">
        <v>178</v>
      </c>
      <c r="AS86" s="80">
        <v>0</v>
      </c>
      <c r="AT86" s="80">
        <v>0</v>
      </c>
      <c r="AU86" s="80"/>
      <c r="AV86" s="80"/>
      <c r="AW86" s="80"/>
      <c r="AX86" s="80"/>
      <c r="AY86" s="80"/>
      <c r="AZ86" s="80"/>
      <c r="BA86" s="80"/>
      <c r="BB86" s="80"/>
      <c r="BC86" s="79">
        <v>1</v>
      </c>
      <c r="BD86" s="79" t="str">
        <f>REPLACE(INDEX(GroupVertices[Group],MATCH(Edges[[#This Row],[Vertex 1]],GroupVertices[Vertex],0)),1,1,"")</f>
        <v>9</v>
      </c>
      <c r="BE86" s="79" t="str">
        <f>REPLACE(INDEX(GroupVertices[Group],MATCH(Edges[[#This Row],[Vertex 2]],GroupVertices[Vertex],0)),1,1,"")</f>
        <v>9</v>
      </c>
      <c r="BF86" s="48"/>
      <c r="BG86" s="49"/>
      <c r="BH86" s="48"/>
      <c r="BI86" s="49"/>
      <c r="BJ86" s="48"/>
      <c r="BK86" s="49"/>
      <c r="BL86" s="48"/>
      <c r="BM86" s="49"/>
      <c r="BN86" s="48"/>
    </row>
    <row r="87" spans="1:66" ht="15">
      <c r="A87" s="65" t="s">
        <v>1139</v>
      </c>
      <c r="B87" s="65" t="s">
        <v>1157</v>
      </c>
      <c r="C87" s="66" t="s">
        <v>2098</v>
      </c>
      <c r="D87" s="67">
        <v>3</v>
      </c>
      <c r="E87" s="68" t="s">
        <v>132</v>
      </c>
      <c r="F87" s="69">
        <v>32</v>
      </c>
      <c r="G87" s="66"/>
      <c r="H87" s="70"/>
      <c r="I87" s="71"/>
      <c r="J87" s="71"/>
      <c r="K87" s="34" t="s">
        <v>66</v>
      </c>
      <c r="L87" s="78">
        <v>87</v>
      </c>
      <c r="M87" s="78"/>
      <c r="N87" s="73"/>
      <c r="O87" s="80" t="s">
        <v>293</v>
      </c>
      <c r="P87" s="82">
        <v>43950.56302083333</v>
      </c>
      <c r="Q87" s="80" t="s">
        <v>1171</v>
      </c>
      <c r="R87" s="80"/>
      <c r="S87" s="80"/>
      <c r="T87" s="80"/>
      <c r="U87" s="80"/>
      <c r="V87" s="84" t="s">
        <v>1215</v>
      </c>
      <c r="W87" s="82">
        <v>43950.56302083333</v>
      </c>
      <c r="X87" s="86">
        <v>43950</v>
      </c>
      <c r="Y87" s="88" t="s">
        <v>1232</v>
      </c>
      <c r="Z87" s="84" t="s">
        <v>1250</v>
      </c>
      <c r="AA87" s="80"/>
      <c r="AB87" s="80"/>
      <c r="AC87" s="88" t="s">
        <v>1268</v>
      </c>
      <c r="AD87" s="88" t="s">
        <v>1278</v>
      </c>
      <c r="AE87" s="80" t="b">
        <v>0</v>
      </c>
      <c r="AF87" s="80">
        <v>1</v>
      </c>
      <c r="AG87" s="88" t="s">
        <v>1285</v>
      </c>
      <c r="AH87" s="80" t="b">
        <v>0</v>
      </c>
      <c r="AI87" s="80" t="s">
        <v>632</v>
      </c>
      <c r="AJ87" s="80"/>
      <c r="AK87" s="88" t="s">
        <v>622</v>
      </c>
      <c r="AL87" s="80" t="b">
        <v>0</v>
      </c>
      <c r="AM87" s="80">
        <v>0</v>
      </c>
      <c r="AN87" s="88" t="s">
        <v>622</v>
      </c>
      <c r="AO87" s="80" t="s">
        <v>636</v>
      </c>
      <c r="AP87" s="80" t="b">
        <v>0</v>
      </c>
      <c r="AQ87" s="88" t="s">
        <v>1278</v>
      </c>
      <c r="AR87" s="80" t="s">
        <v>178</v>
      </c>
      <c r="AS87" s="80">
        <v>0</v>
      </c>
      <c r="AT87" s="80">
        <v>0</v>
      </c>
      <c r="AU87" s="80"/>
      <c r="AV87" s="80"/>
      <c r="AW87" s="80"/>
      <c r="AX87" s="80"/>
      <c r="AY87" s="80"/>
      <c r="AZ87" s="80"/>
      <c r="BA87" s="80"/>
      <c r="BB87" s="80"/>
      <c r="BC87" s="79">
        <v>1</v>
      </c>
      <c r="BD87" s="79" t="str">
        <f>REPLACE(INDEX(GroupVertices[Group],MATCH(Edges[[#This Row],[Vertex 1]],GroupVertices[Vertex],0)),1,1,"")</f>
        <v>9</v>
      </c>
      <c r="BE87" s="79" t="str">
        <f>REPLACE(INDEX(GroupVertices[Group],MATCH(Edges[[#This Row],[Vertex 2]],GroupVertices[Vertex],0)),1,1,"")</f>
        <v>9</v>
      </c>
      <c r="BF87" s="48">
        <v>0</v>
      </c>
      <c r="BG87" s="49">
        <v>0</v>
      </c>
      <c r="BH87" s="48">
        <v>0</v>
      </c>
      <c r="BI87" s="49">
        <v>0</v>
      </c>
      <c r="BJ87" s="48">
        <v>0</v>
      </c>
      <c r="BK87" s="49">
        <v>0</v>
      </c>
      <c r="BL87" s="48">
        <v>41</v>
      </c>
      <c r="BM87" s="49">
        <v>100</v>
      </c>
      <c r="BN87" s="48">
        <v>41</v>
      </c>
    </row>
    <row r="88" spans="1:66" ht="15">
      <c r="A88" s="65" t="s">
        <v>254</v>
      </c>
      <c r="B88" s="65" t="s">
        <v>278</v>
      </c>
      <c r="C88" s="66" t="s">
        <v>2098</v>
      </c>
      <c r="D88" s="67">
        <v>3</v>
      </c>
      <c r="E88" s="68" t="s">
        <v>132</v>
      </c>
      <c r="F88" s="69">
        <v>32</v>
      </c>
      <c r="G88" s="66"/>
      <c r="H88" s="70"/>
      <c r="I88" s="71"/>
      <c r="J88" s="71"/>
      <c r="K88" s="34" t="s">
        <v>65</v>
      </c>
      <c r="L88" s="78">
        <v>88</v>
      </c>
      <c r="M88" s="78"/>
      <c r="N88" s="73"/>
      <c r="O88" s="80" t="s">
        <v>295</v>
      </c>
      <c r="P88" s="82">
        <v>43950.578831018516</v>
      </c>
      <c r="Q88" s="80" t="s">
        <v>303</v>
      </c>
      <c r="R88" s="80"/>
      <c r="S88" s="80"/>
      <c r="T88" s="80"/>
      <c r="U88" s="80"/>
      <c r="V88" s="84" t="s">
        <v>383</v>
      </c>
      <c r="W88" s="82">
        <v>43950.578831018516</v>
      </c>
      <c r="X88" s="86">
        <v>43950</v>
      </c>
      <c r="Y88" s="88" t="s">
        <v>444</v>
      </c>
      <c r="Z88" s="84" t="s">
        <v>514</v>
      </c>
      <c r="AA88" s="80"/>
      <c r="AB88" s="80"/>
      <c r="AC88" s="88" t="s">
        <v>584</v>
      </c>
      <c r="AD88" s="80"/>
      <c r="AE88" s="80" t="b">
        <v>0</v>
      </c>
      <c r="AF88" s="80">
        <v>0</v>
      </c>
      <c r="AG88" s="88" t="s">
        <v>622</v>
      </c>
      <c r="AH88" s="80" t="b">
        <v>0</v>
      </c>
      <c r="AI88" s="80" t="s">
        <v>632</v>
      </c>
      <c r="AJ88" s="80"/>
      <c r="AK88" s="88" t="s">
        <v>622</v>
      </c>
      <c r="AL88" s="80" t="b">
        <v>0</v>
      </c>
      <c r="AM88" s="80">
        <v>19</v>
      </c>
      <c r="AN88" s="88" t="s">
        <v>605</v>
      </c>
      <c r="AO88" s="80" t="s">
        <v>637</v>
      </c>
      <c r="AP88" s="80" t="b">
        <v>0</v>
      </c>
      <c r="AQ88" s="88" t="s">
        <v>605</v>
      </c>
      <c r="AR88" s="80" t="s">
        <v>178</v>
      </c>
      <c r="AS88" s="80">
        <v>0</v>
      </c>
      <c r="AT88" s="80">
        <v>0</v>
      </c>
      <c r="AU88" s="80"/>
      <c r="AV88" s="80"/>
      <c r="AW88" s="80"/>
      <c r="AX88" s="80"/>
      <c r="AY88" s="80"/>
      <c r="AZ88" s="80"/>
      <c r="BA88" s="80"/>
      <c r="BB88" s="80"/>
      <c r="BC88" s="79">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254</v>
      </c>
      <c r="B89" s="65" t="s">
        <v>270</v>
      </c>
      <c r="C89" s="66" t="s">
        <v>2098</v>
      </c>
      <c r="D89" s="67">
        <v>3</v>
      </c>
      <c r="E89" s="68" t="s">
        <v>132</v>
      </c>
      <c r="F89" s="69">
        <v>32</v>
      </c>
      <c r="G89" s="66"/>
      <c r="H89" s="70"/>
      <c r="I89" s="71"/>
      <c r="J89" s="71"/>
      <c r="K89" s="34" t="s">
        <v>65</v>
      </c>
      <c r="L89" s="78">
        <v>89</v>
      </c>
      <c r="M89" s="78"/>
      <c r="N89" s="73"/>
      <c r="O89" s="80" t="s">
        <v>294</v>
      </c>
      <c r="P89" s="82">
        <v>43950.578831018516</v>
      </c>
      <c r="Q89" s="80" t="s">
        <v>303</v>
      </c>
      <c r="R89" s="80"/>
      <c r="S89" s="80"/>
      <c r="T89" s="80"/>
      <c r="U89" s="80"/>
      <c r="V89" s="84" t="s">
        <v>383</v>
      </c>
      <c r="W89" s="82">
        <v>43950.578831018516</v>
      </c>
      <c r="X89" s="86">
        <v>43950</v>
      </c>
      <c r="Y89" s="88" t="s">
        <v>444</v>
      </c>
      <c r="Z89" s="84" t="s">
        <v>514</v>
      </c>
      <c r="AA89" s="80"/>
      <c r="AB89" s="80"/>
      <c r="AC89" s="88" t="s">
        <v>584</v>
      </c>
      <c r="AD89" s="80"/>
      <c r="AE89" s="80" t="b">
        <v>0</v>
      </c>
      <c r="AF89" s="80">
        <v>0</v>
      </c>
      <c r="AG89" s="88" t="s">
        <v>622</v>
      </c>
      <c r="AH89" s="80" t="b">
        <v>0</v>
      </c>
      <c r="AI89" s="80" t="s">
        <v>632</v>
      </c>
      <c r="AJ89" s="80"/>
      <c r="AK89" s="88" t="s">
        <v>622</v>
      </c>
      <c r="AL89" s="80" t="b">
        <v>0</v>
      </c>
      <c r="AM89" s="80">
        <v>19</v>
      </c>
      <c r="AN89" s="88" t="s">
        <v>605</v>
      </c>
      <c r="AO89" s="80" t="s">
        <v>637</v>
      </c>
      <c r="AP89" s="80" t="b">
        <v>0</v>
      </c>
      <c r="AQ89" s="88" t="s">
        <v>605</v>
      </c>
      <c r="AR89" s="80" t="s">
        <v>178</v>
      </c>
      <c r="AS89" s="80">
        <v>0</v>
      </c>
      <c r="AT89" s="80">
        <v>0</v>
      </c>
      <c r="AU89" s="80"/>
      <c r="AV89" s="80"/>
      <c r="AW89" s="80"/>
      <c r="AX89" s="80"/>
      <c r="AY89" s="80"/>
      <c r="AZ89" s="80"/>
      <c r="BA89" s="80"/>
      <c r="BB89" s="80"/>
      <c r="BC89" s="7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22</v>
      </c>
      <c r="BM89" s="49">
        <v>100</v>
      </c>
      <c r="BN89" s="48">
        <v>22</v>
      </c>
    </row>
    <row r="90" spans="1:66" ht="15">
      <c r="A90" s="65" t="s">
        <v>255</v>
      </c>
      <c r="B90" s="65" t="s">
        <v>279</v>
      </c>
      <c r="C90" s="66" t="s">
        <v>2098</v>
      </c>
      <c r="D90" s="67">
        <v>3</v>
      </c>
      <c r="E90" s="68" t="s">
        <v>132</v>
      </c>
      <c r="F90" s="69">
        <v>32</v>
      </c>
      <c r="G90" s="66"/>
      <c r="H90" s="70"/>
      <c r="I90" s="71"/>
      <c r="J90" s="71"/>
      <c r="K90" s="34" t="s">
        <v>65</v>
      </c>
      <c r="L90" s="78">
        <v>90</v>
      </c>
      <c r="M90" s="78"/>
      <c r="N90" s="73"/>
      <c r="O90" s="80" t="s">
        <v>295</v>
      </c>
      <c r="P90" s="82">
        <v>43950.625555555554</v>
      </c>
      <c r="Q90" s="80" t="s">
        <v>307</v>
      </c>
      <c r="R90" s="80"/>
      <c r="S90" s="80"/>
      <c r="T90" s="80"/>
      <c r="U90" s="80"/>
      <c r="V90" s="84" t="s">
        <v>384</v>
      </c>
      <c r="W90" s="82">
        <v>43950.625555555554</v>
      </c>
      <c r="X90" s="86">
        <v>43950</v>
      </c>
      <c r="Y90" s="88" t="s">
        <v>445</v>
      </c>
      <c r="Z90" s="84" t="s">
        <v>515</v>
      </c>
      <c r="AA90" s="80"/>
      <c r="AB90" s="80"/>
      <c r="AC90" s="88" t="s">
        <v>585</v>
      </c>
      <c r="AD90" s="80"/>
      <c r="AE90" s="80" t="b">
        <v>0</v>
      </c>
      <c r="AF90" s="80">
        <v>0</v>
      </c>
      <c r="AG90" s="88" t="s">
        <v>622</v>
      </c>
      <c r="AH90" s="80" t="b">
        <v>0</v>
      </c>
      <c r="AI90" s="80" t="s">
        <v>632</v>
      </c>
      <c r="AJ90" s="80"/>
      <c r="AK90" s="88" t="s">
        <v>622</v>
      </c>
      <c r="AL90" s="80" t="b">
        <v>0</v>
      </c>
      <c r="AM90" s="80">
        <v>4</v>
      </c>
      <c r="AN90" s="88" t="s">
        <v>591</v>
      </c>
      <c r="AO90" s="80" t="s">
        <v>637</v>
      </c>
      <c r="AP90" s="80" t="b">
        <v>0</v>
      </c>
      <c r="AQ90" s="88" t="s">
        <v>591</v>
      </c>
      <c r="AR90" s="80" t="s">
        <v>178</v>
      </c>
      <c r="AS90" s="80">
        <v>0</v>
      </c>
      <c r="AT90" s="80">
        <v>0</v>
      </c>
      <c r="AU90" s="80"/>
      <c r="AV90" s="80"/>
      <c r="AW90" s="80"/>
      <c r="AX90" s="80"/>
      <c r="AY90" s="80"/>
      <c r="AZ90" s="80"/>
      <c r="BA90" s="80"/>
      <c r="BB90" s="80"/>
      <c r="BC90" s="79">
        <v>1</v>
      </c>
      <c r="BD90" s="79" t="str">
        <f>REPLACE(INDEX(GroupVertices[Group],MATCH(Edges[[#This Row],[Vertex 1]],GroupVertices[Vertex],0)),1,1,"")</f>
        <v>4</v>
      </c>
      <c r="BE90" s="79" t="str">
        <f>REPLACE(INDEX(GroupVertices[Group],MATCH(Edges[[#This Row],[Vertex 2]],GroupVertices[Vertex],0)),1,1,"")</f>
        <v>4</v>
      </c>
      <c r="BF90" s="48"/>
      <c r="BG90" s="49"/>
      <c r="BH90" s="48"/>
      <c r="BI90" s="49"/>
      <c r="BJ90" s="48"/>
      <c r="BK90" s="49"/>
      <c r="BL90" s="48"/>
      <c r="BM90" s="49"/>
      <c r="BN90" s="48"/>
    </row>
    <row r="91" spans="1:66" ht="15">
      <c r="A91" s="65" t="s">
        <v>255</v>
      </c>
      <c r="B91" s="65" t="s">
        <v>280</v>
      </c>
      <c r="C91" s="66" t="s">
        <v>2098</v>
      </c>
      <c r="D91" s="67">
        <v>3</v>
      </c>
      <c r="E91" s="68" t="s">
        <v>132</v>
      </c>
      <c r="F91" s="69">
        <v>32</v>
      </c>
      <c r="G91" s="66"/>
      <c r="H91" s="70"/>
      <c r="I91" s="71"/>
      <c r="J91" s="71"/>
      <c r="K91" s="34" t="s">
        <v>65</v>
      </c>
      <c r="L91" s="78">
        <v>91</v>
      </c>
      <c r="M91" s="78"/>
      <c r="N91" s="73"/>
      <c r="O91" s="80" t="s">
        <v>295</v>
      </c>
      <c r="P91" s="82">
        <v>43950.625555555554</v>
      </c>
      <c r="Q91" s="80" t="s">
        <v>307</v>
      </c>
      <c r="R91" s="80"/>
      <c r="S91" s="80"/>
      <c r="T91" s="80"/>
      <c r="U91" s="80"/>
      <c r="V91" s="84" t="s">
        <v>384</v>
      </c>
      <c r="W91" s="82">
        <v>43950.625555555554</v>
      </c>
      <c r="X91" s="86">
        <v>43950</v>
      </c>
      <c r="Y91" s="88" t="s">
        <v>445</v>
      </c>
      <c r="Z91" s="84" t="s">
        <v>515</v>
      </c>
      <c r="AA91" s="80"/>
      <c r="AB91" s="80"/>
      <c r="AC91" s="88" t="s">
        <v>585</v>
      </c>
      <c r="AD91" s="80"/>
      <c r="AE91" s="80" t="b">
        <v>0</v>
      </c>
      <c r="AF91" s="80">
        <v>0</v>
      </c>
      <c r="AG91" s="88" t="s">
        <v>622</v>
      </c>
      <c r="AH91" s="80" t="b">
        <v>0</v>
      </c>
      <c r="AI91" s="80" t="s">
        <v>632</v>
      </c>
      <c r="AJ91" s="80"/>
      <c r="AK91" s="88" t="s">
        <v>622</v>
      </c>
      <c r="AL91" s="80" t="b">
        <v>0</v>
      </c>
      <c r="AM91" s="80">
        <v>4</v>
      </c>
      <c r="AN91" s="88" t="s">
        <v>591</v>
      </c>
      <c r="AO91" s="80" t="s">
        <v>637</v>
      </c>
      <c r="AP91" s="80" t="b">
        <v>0</v>
      </c>
      <c r="AQ91" s="88" t="s">
        <v>591</v>
      </c>
      <c r="AR91" s="80" t="s">
        <v>178</v>
      </c>
      <c r="AS91" s="80">
        <v>0</v>
      </c>
      <c r="AT91" s="80">
        <v>0</v>
      </c>
      <c r="AU91" s="80"/>
      <c r="AV91" s="80"/>
      <c r="AW91" s="80"/>
      <c r="AX91" s="80"/>
      <c r="AY91" s="80"/>
      <c r="AZ91" s="80"/>
      <c r="BA91" s="80"/>
      <c r="BB91" s="80"/>
      <c r="BC91" s="79">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255</v>
      </c>
      <c r="B92" s="65" t="s">
        <v>261</v>
      </c>
      <c r="C92" s="66" t="s">
        <v>2098</v>
      </c>
      <c r="D92" s="67">
        <v>3</v>
      </c>
      <c r="E92" s="68" t="s">
        <v>132</v>
      </c>
      <c r="F92" s="69">
        <v>32</v>
      </c>
      <c r="G92" s="66"/>
      <c r="H92" s="70"/>
      <c r="I92" s="71"/>
      <c r="J92" s="71"/>
      <c r="K92" s="34" t="s">
        <v>65</v>
      </c>
      <c r="L92" s="78">
        <v>92</v>
      </c>
      <c r="M92" s="78"/>
      <c r="N92" s="73"/>
      <c r="O92" s="80" t="s">
        <v>295</v>
      </c>
      <c r="P92" s="82">
        <v>43950.625555555554</v>
      </c>
      <c r="Q92" s="80" t="s">
        <v>307</v>
      </c>
      <c r="R92" s="80"/>
      <c r="S92" s="80"/>
      <c r="T92" s="80"/>
      <c r="U92" s="80"/>
      <c r="V92" s="84" t="s">
        <v>384</v>
      </c>
      <c r="W92" s="82">
        <v>43950.625555555554</v>
      </c>
      <c r="X92" s="86">
        <v>43950</v>
      </c>
      <c r="Y92" s="88" t="s">
        <v>445</v>
      </c>
      <c r="Z92" s="84" t="s">
        <v>515</v>
      </c>
      <c r="AA92" s="80"/>
      <c r="AB92" s="80"/>
      <c r="AC92" s="88" t="s">
        <v>585</v>
      </c>
      <c r="AD92" s="80"/>
      <c r="AE92" s="80" t="b">
        <v>0</v>
      </c>
      <c r="AF92" s="80">
        <v>0</v>
      </c>
      <c r="AG92" s="88" t="s">
        <v>622</v>
      </c>
      <c r="AH92" s="80" t="b">
        <v>0</v>
      </c>
      <c r="AI92" s="80" t="s">
        <v>632</v>
      </c>
      <c r="AJ92" s="80"/>
      <c r="AK92" s="88" t="s">
        <v>622</v>
      </c>
      <c r="AL92" s="80" t="b">
        <v>0</v>
      </c>
      <c r="AM92" s="80">
        <v>4</v>
      </c>
      <c r="AN92" s="88" t="s">
        <v>591</v>
      </c>
      <c r="AO92" s="80" t="s">
        <v>637</v>
      </c>
      <c r="AP92" s="80" t="b">
        <v>0</v>
      </c>
      <c r="AQ92" s="88" t="s">
        <v>591</v>
      </c>
      <c r="AR92" s="80" t="s">
        <v>178</v>
      </c>
      <c r="AS92" s="80">
        <v>0</v>
      </c>
      <c r="AT92" s="80">
        <v>0</v>
      </c>
      <c r="AU92" s="80"/>
      <c r="AV92" s="80"/>
      <c r="AW92" s="80"/>
      <c r="AX92" s="80"/>
      <c r="AY92" s="80"/>
      <c r="AZ92" s="80"/>
      <c r="BA92" s="80"/>
      <c r="BB92" s="80"/>
      <c r="BC92" s="79">
        <v>1</v>
      </c>
      <c r="BD92" s="79" t="str">
        <f>REPLACE(INDEX(GroupVertices[Group],MATCH(Edges[[#This Row],[Vertex 1]],GroupVertices[Vertex],0)),1,1,"")</f>
        <v>4</v>
      </c>
      <c r="BE92" s="79" t="str">
        <f>REPLACE(INDEX(GroupVertices[Group],MATCH(Edges[[#This Row],[Vertex 2]],GroupVertices[Vertex],0)),1,1,"")</f>
        <v>4</v>
      </c>
      <c r="BF92" s="48"/>
      <c r="BG92" s="49"/>
      <c r="BH92" s="48"/>
      <c r="BI92" s="49"/>
      <c r="BJ92" s="48"/>
      <c r="BK92" s="49"/>
      <c r="BL92" s="48"/>
      <c r="BM92" s="49"/>
      <c r="BN92" s="48"/>
    </row>
    <row r="93" spans="1:66" ht="15">
      <c r="A93" s="65" t="s">
        <v>255</v>
      </c>
      <c r="B93" s="65" t="s">
        <v>260</v>
      </c>
      <c r="C93" s="66" t="s">
        <v>2098</v>
      </c>
      <c r="D93" s="67">
        <v>3</v>
      </c>
      <c r="E93" s="68" t="s">
        <v>132</v>
      </c>
      <c r="F93" s="69">
        <v>32</v>
      </c>
      <c r="G93" s="66"/>
      <c r="H93" s="70"/>
      <c r="I93" s="71"/>
      <c r="J93" s="71"/>
      <c r="K93" s="34" t="s">
        <v>65</v>
      </c>
      <c r="L93" s="78">
        <v>93</v>
      </c>
      <c r="M93" s="78"/>
      <c r="N93" s="73"/>
      <c r="O93" s="80" t="s">
        <v>294</v>
      </c>
      <c r="P93" s="82">
        <v>43950.625555555554</v>
      </c>
      <c r="Q93" s="80" t="s">
        <v>307</v>
      </c>
      <c r="R93" s="80"/>
      <c r="S93" s="80"/>
      <c r="T93" s="80"/>
      <c r="U93" s="80"/>
      <c r="V93" s="84" t="s">
        <v>384</v>
      </c>
      <c r="W93" s="82">
        <v>43950.625555555554</v>
      </c>
      <c r="X93" s="86">
        <v>43950</v>
      </c>
      <c r="Y93" s="88" t="s">
        <v>445</v>
      </c>
      <c r="Z93" s="84" t="s">
        <v>515</v>
      </c>
      <c r="AA93" s="80"/>
      <c r="AB93" s="80"/>
      <c r="AC93" s="88" t="s">
        <v>585</v>
      </c>
      <c r="AD93" s="80"/>
      <c r="AE93" s="80" t="b">
        <v>0</v>
      </c>
      <c r="AF93" s="80">
        <v>0</v>
      </c>
      <c r="AG93" s="88" t="s">
        <v>622</v>
      </c>
      <c r="AH93" s="80" t="b">
        <v>0</v>
      </c>
      <c r="AI93" s="80" t="s">
        <v>632</v>
      </c>
      <c r="AJ93" s="80"/>
      <c r="AK93" s="88" t="s">
        <v>622</v>
      </c>
      <c r="AL93" s="80" t="b">
        <v>0</v>
      </c>
      <c r="AM93" s="80">
        <v>4</v>
      </c>
      <c r="AN93" s="88" t="s">
        <v>591</v>
      </c>
      <c r="AO93" s="80" t="s">
        <v>637</v>
      </c>
      <c r="AP93" s="80" t="b">
        <v>0</v>
      </c>
      <c r="AQ93" s="88" t="s">
        <v>591</v>
      </c>
      <c r="AR93" s="80" t="s">
        <v>178</v>
      </c>
      <c r="AS93" s="80">
        <v>0</v>
      </c>
      <c r="AT93" s="80">
        <v>0</v>
      </c>
      <c r="AU93" s="80"/>
      <c r="AV93" s="80"/>
      <c r="AW93" s="80"/>
      <c r="AX93" s="80"/>
      <c r="AY93" s="80"/>
      <c r="AZ93" s="80"/>
      <c r="BA93" s="80"/>
      <c r="BB93" s="80"/>
      <c r="BC93" s="79">
        <v>1</v>
      </c>
      <c r="BD93" s="79" t="str">
        <f>REPLACE(INDEX(GroupVertices[Group],MATCH(Edges[[#This Row],[Vertex 1]],GroupVertices[Vertex],0)),1,1,"")</f>
        <v>4</v>
      </c>
      <c r="BE93" s="79" t="str">
        <f>REPLACE(INDEX(GroupVertices[Group],MATCH(Edges[[#This Row],[Vertex 2]],GroupVertices[Vertex],0)),1,1,"")</f>
        <v>4</v>
      </c>
      <c r="BF93" s="48">
        <v>0</v>
      </c>
      <c r="BG93" s="49">
        <v>0</v>
      </c>
      <c r="BH93" s="48">
        <v>0</v>
      </c>
      <c r="BI93" s="49">
        <v>0</v>
      </c>
      <c r="BJ93" s="48">
        <v>0</v>
      </c>
      <c r="BK93" s="49">
        <v>0</v>
      </c>
      <c r="BL93" s="48">
        <v>26</v>
      </c>
      <c r="BM93" s="49">
        <v>100</v>
      </c>
      <c r="BN93" s="48">
        <v>26</v>
      </c>
    </row>
    <row r="94" spans="1:66" ht="15">
      <c r="A94" s="65" t="s">
        <v>256</v>
      </c>
      <c r="B94" s="65" t="s">
        <v>270</v>
      </c>
      <c r="C94" s="66" t="s">
        <v>2098</v>
      </c>
      <c r="D94" s="67">
        <v>3</v>
      </c>
      <c r="E94" s="68" t="s">
        <v>132</v>
      </c>
      <c r="F94" s="69">
        <v>32</v>
      </c>
      <c r="G94" s="66"/>
      <c r="H94" s="70"/>
      <c r="I94" s="71"/>
      <c r="J94" s="71"/>
      <c r="K94" s="34" t="s">
        <v>65</v>
      </c>
      <c r="L94" s="78">
        <v>94</v>
      </c>
      <c r="M94" s="78"/>
      <c r="N94" s="73"/>
      <c r="O94" s="80" t="s">
        <v>294</v>
      </c>
      <c r="P94" s="82">
        <v>43950.648726851854</v>
      </c>
      <c r="Q94" s="80" t="s">
        <v>306</v>
      </c>
      <c r="R94" s="80"/>
      <c r="S94" s="80"/>
      <c r="T94" s="80" t="s">
        <v>339</v>
      </c>
      <c r="U94" s="80"/>
      <c r="V94" s="84" t="s">
        <v>385</v>
      </c>
      <c r="W94" s="82">
        <v>43950.648726851854</v>
      </c>
      <c r="X94" s="86">
        <v>43950</v>
      </c>
      <c r="Y94" s="88" t="s">
        <v>446</v>
      </c>
      <c r="Z94" s="84" t="s">
        <v>516</v>
      </c>
      <c r="AA94" s="80"/>
      <c r="AB94" s="80"/>
      <c r="AC94" s="88" t="s">
        <v>586</v>
      </c>
      <c r="AD94" s="80"/>
      <c r="AE94" s="80" t="b">
        <v>0</v>
      </c>
      <c r="AF94" s="80">
        <v>0</v>
      </c>
      <c r="AG94" s="88" t="s">
        <v>622</v>
      </c>
      <c r="AH94" s="80" t="b">
        <v>1</v>
      </c>
      <c r="AI94" s="80" t="s">
        <v>632</v>
      </c>
      <c r="AJ94" s="80"/>
      <c r="AK94" s="88" t="s">
        <v>621</v>
      </c>
      <c r="AL94" s="80" t="b">
        <v>0</v>
      </c>
      <c r="AM94" s="80">
        <v>11</v>
      </c>
      <c r="AN94" s="88" t="s">
        <v>610</v>
      </c>
      <c r="AO94" s="80" t="s">
        <v>637</v>
      </c>
      <c r="AP94" s="80" t="b">
        <v>0</v>
      </c>
      <c r="AQ94" s="88" t="s">
        <v>610</v>
      </c>
      <c r="AR94" s="80" t="s">
        <v>178</v>
      </c>
      <c r="AS94" s="80">
        <v>0</v>
      </c>
      <c r="AT94" s="80">
        <v>0</v>
      </c>
      <c r="AU94" s="80"/>
      <c r="AV94" s="80"/>
      <c r="AW94" s="80"/>
      <c r="AX94" s="80"/>
      <c r="AY94" s="80"/>
      <c r="AZ94" s="80"/>
      <c r="BA94" s="80"/>
      <c r="BB94" s="80"/>
      <c r="BC94" s="79">
        <v>1</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21</v>
      </c>
      <c r="BM94" s="49">
        <v>100</v>
      </c>
      <c r="BN94" s="48">
        <v>21</v>
      </c>
    </row>
    <row r="95" spans="1:66" ht="15">
      <c r="A95" s="65" t="s">
        <v>1140</v>
      </c>
      <c r="B95" s="65" t="s">
        <v>1151</v>
      </c>
      <c r="C95" s="66" t="s">
        <v>2098</v>
      </c>
      <c r="D95" s="67">
        <v>3</v>
      </c>
      <c r="E95" s="68" t="s">
        <v>132</v>
      </c>
      <c r="F95" s="69">
        <v>32</v>
      </c>
      <c r="G95" s="66"/>
      <c r="H95" s="70"/>
      <c r="I95" s="71"/>
      <c r="J95" s="71"/>
      <c r="K95" s="34" t="s">
        <v>65</v>
      </c>
      <c r="L95" s="78">
        <v>95</v>
      </c>
      <c r="M95" s="78"/>
      <c r="N95" s="73"/>
      <c r="O95" s="80" t="s">
        <v>292</v>
      </c>
      <c r="P95" s="82">
        <v>43949.78635416667</v>
      </c>
      <c r="Q95" s="80" t="s">
        <v>1172</v>
      </c>
      <c r="R95" s="80" t="s">
        <v>1184</v>
      </c>
      <c r="S95" s="80" t="s">
        <v>1193</v>
      </c>
      <c r="T95" s="80" t="s">
        <v>1201</v>
      </c>
      <c r="U95" s="80"/>
      <c r="V95" s="84" t="s">
        <v>1216</v>
      </c>
      <c r="W95" s="82">
        <v>43949.78635416667</v>
      </c>
      <c r="X95" s="86">
        <v>43949</v>
      </c>
      <c r="Y95" s="88" t="s">
        <v>1233</v>
      </c>
      <c r="Z95" s="84" t="s">
        <v>1251</v>
      </c>
      <c r="AA95" s="80"/>
      <c r="AB95" s="80"/>
      <c r="AC95" s="88" t="s">
        <v>1269</v>
      </c>
      <c r="AD95" s="80"/>
      <c r="AE95" s="80" t="b">
        <v>0</v>
      </c>
      <c r="AF95" s="80">
        <v>0</v>
      </c>
      <c r="AG95" s="88" t="s">
        <v>622</v>
      </c>
      <c r="AH95" s="80" t="b">
        <v>0</v>
      </c>
      <c r="AI95" s="80" t="s">
        <v>632</v>
      </c>
      <c r="AJ95" s="80"/>
      <c r="AK95" s="88" t="s">
        <v>622</v>
      </c>
      <c r="AL95" s="80" t="b">
        <v>0</v>
      </c>
      <c r="AM95" s="80">
        <v>0</v>
      </c>
      <c r="AN95" s="88" t="s">
        <v>622</v>
      </c>
      <c r="AO95" s="80" t="s">
        <v>636</v>
      </c>
      <c r="AP95" s="80" t="b">
        <v>0</v>
      </c>
      <c r="AQ95" s="88" t="s">
        <v>1269</v>
      </c>
      <c r="AR95" s="80" t="s">
        <v>178</v>
      </c>
      <c r="AS95" s="80">
        <v>0</v>
      </c>
      <c r="AT95" s="80">
        <v>0</v>
      </c>
      <c r="AU95" s="80"/>
      <c r="AV95" s="80"/>
      <c r="AW95" s="80"/>
      <c r="AX95" s="80"/>
      <c r="AY95" s="80"/>
      <c r="AZ95" s="80"/>
      <c r="BA95" s="80"/>
      <c r="BB95" s="80"/>
      <c r="BC95" s="79">
        <v>1</v>
      </c>
      <c r="BD95" s="79" t="str">
        <f>REPLACE(INDEX(GroupVertices[Group],MATCH(Edges[[#This Row],[Vertex 1]],GroupVertices[Vertex],0)),1,1,"")</f>
        <v>2</v>
      </c>
      <c r="BE95" s="79" t="str">
        <f>REPLACE(INDEX(GroupVertices[Group],MATCH(Edges[[#This Row],[Vertex 2]],GroupVertices[Vertex],0)),1,1,"")</f>
        <v>2</v>
      </c>
      <c r="BF95" s="48">
        <v>0</v>
      </c>
      <c r="BG95" s="49">
        <v>0</v>
      </c>
      <c r="BH95" s="48">
        <v>0</v>
      </c>
      <c r="BI95" s="49">
        <v>0</v>
      </c>
      <c r="BJ95" s="48">
        <v>0</v>
      </c>
      <c r="BK95" s="49">
        <v>0</v>
      </c>
      <c r="BL95" s="48">
        <v>28</v>
      </c>
      <c r="BM95" s="49">
        <v>100</v>
      </c>
      <c r="BN95" s="48">
        <v>28</v>
      </c>
    </row>
    <row r="96" spans="1:66" ht="15">
      <c r="A96" s="65" t="s">
        <v>1140</v>
      </c>
      <c r="B96" s="65" t="s">
        <v>1140</v>
      </c>
      <c r="C96" s="66" t="s">
        <v>2098</v>
      </c>
      <c r="D96" s="67">
        <v>3</v>
      </c>
      <c r="E96" s="68" t="s">
        <v>132</v>
      </c>
      <c r="F96" s="69">
        <v>32</v>
      </c>
      <c r="G96" s="66"/>
      <c r="H96" s="70"/>
      <c r="I96" s="71"/>
      <c r="J96" s="71"/>
      <c r="K96" s="34" t="s">
        <v>65</v>
      </c>
      <c r="L96" s="78">
        <v>96</v>
      </c>
      <c r="M96" s="78"/>
      <c r="N96" s="73"/>
      <c r="O96" s="80" t="s">
        <v>178</v>
      </c>
      <c r="P96" s="82">
        <v>43950.750069444446</v>
      </c>
      <c r="Q96" s="80" t="s">
        <v>1173</v>
      </c>
      <c r="R96" s="80" t="s">
        <v>1185</v>
      </c>
      <c r="S96" s="80" t="s">
        <v>1194</v>
      </c>
      <c r="T96" s="80"/>
      <c r="U96" s="80"/>
      <c r="V96" s="84" t="s">
        <v>1216</v>
      </c>
      <c r="W96" s="82">
        <v>43950.750069444446</v>
      </c>
      <c r="X96" s="86">
        <v>43950</v>
      </c>
      <c r="Y96" s="88" t="s">
        <v>1234</v>
      </c>
      <c r="Z96" s="84" t="s">
        <v>1252</v>
      </c>
      <c r="AA96" s="80"/>
      <c r="AB96" s="80"/>
      <c r="AC96" s="88" t="s">
        <v>1270</v>
      </c>
      <c r="AD96" s="80"/>
      <c r="AE96" s="80" t="b">
        <v>0</v>
      </c>
      <c r="AF96" s="80">
        <v>0</v>
      </c>
      <c r="AG96" s="88" t="s">
        <v>622</v>
      </c>
      <c r="AH96" s="80" t="b">
        <v>1</v>
      </c>
      <c r="AI96" s="80" t="s">
        <v>632</v>
      </c>
      <c r="AJ96" s="80"/>
      <c r="AK96" s="88" t="s">
        <v>1288</v>
      </c>
      <c r="AL96" s="80" t="b">
        <v>0</v>
      </c>
      <c r="AM96" s="80">
        <v>0</v>
      </c>
      <c r="AN96" s="88" t="s">
        <v>622</v>
      </c>
      <c r="AO96" s="80" t="s">
        <v>636</v>
      </c>
      <c r="AP96" s="80" t="b">
        <v>0</v>
      </c>
      <c r="AQ96" s="88" t="s">
        <v>1270</v>
      </c>
      <c r="AR96" s="80" t="s">
        <v>178</v>
      </c>
      <c r="AS96" s="80">
        <v>0</v>
      </c>
      <c r="AT96" s="80">
        <v>0</v>
      </c>
      <c r="AU96" s="80"/>
      <c r="AV96" s="80"/>
      <c r="AW96" s="80"/>
      <c r="AX96" s="80"/>
      <c r="AY96" s="80"/>
      <c r="AZ96" s="80"/>
      <c r="BA96" s="80"/>
      <c r="BB96" s="80"/>
      <c r="BC96" s="79">
        <v>1</v>
      </c>
      <c r="BD96" s="79" t="str">
        <f>REPLACE(INDEX(GroupVertices[Group],MATCH(Edges[[#This Row],[Vertex 1]],GroupVertices[Vertex],0)),1,1,"")</f>
        <v>2</v>
      </c>
      <c r="BE96" s="79" t="str">
        <f>REPLACE(INDEX(GroupVertices[Group],MATCH(Edges[[#This Row],[Vertex 2]],GroupVertices[Vertex],0)),1,1,"")</f>
        <v>2</v>
      </c>
      <c r="BF96" s="48">
        <v>0</v>
      </c>
      <c r="BG96" s="49">
        <v>0</v>
      </c>
      <c r="BH96" s="48">
        <v>0</v>
      </c>
      <c r="BI96" s="49">
        <v>0</v>
      </c>
      <c r="BJ96" s="48">
        <v>0</v>
      </c>
      <c r="BK96" s="49">
        <v>0</v>
      </c>
      <c r="BL96" s="48">
        <v>26</v>
      </c>
      <c r="BM96" s="49">
        <v>100</v>
      </c>
      <c r="BN96" s="48">
        <v>26</v>
      </c>
    </row>
    <row r="97" spans="1:66" ht="15">
      <c r="A97" s="65" t="s">
        <v>257</v>
      </c>
      <c r="B97" s="65" t="s">
        <v>257</v>
      </c>
      <c r="C97" s="66" t="s">
        <v>2098</v>
      </c>
      <c r="D97" s="67">
        <v>3</v>
      </c>
      <c r="E97" s="68" t="s">
        <v>132</v>
      </c>
      <c r="F97" s="69">
        <v>32</v>
      </c>
      <c r="G97" s="66"/>
      <c r="H97" s="70"/>
      <c r="I97" s="71"/>
      <c r="J97" s="71"/>
      <c r="K97" s="34" t="s">
        <v>65</v>
      </c>
      <c r="L97" s="78">
        <v>97</v>
      </c>
      <c r="M97" s="78"/>
      <c r="N97" s="73"/>
      <c r="O97" s="80" t="s">
        <v>178</v>
      </c>
      <c r="P97" s="82">
        <v>43949.37430555555</v>
      </c>
      <c r="Q97" s="80" t="s">
        <v>300</v>
      </c>
      <c r="R97" s="84" t="s">
        <v>317</v>
      </c>
      <c r="S97" s="80" t="s">
        <v>328</v>
      </c>
      <c r="T97" s="80" t="s">
        <v>340</v>
      </c>
      <c r="U97" s="80"/>
      <c r="V97" s="84" t="s">
        <v>386</v>
      </c>
      <c r="W97" s="82">
        <v>43949.37430555555</v>
      </c>
      <c r="X97" s="86">
        <v>43949</v>
      </c>
      <c r="Y97" s="88" t="s">
        <v>447</v>
      </c>
      <c r="Z97" s="84" t="s">
        <v>517</v>
      </c>
      <c r="AA97" s="80"/>
      <c r="AB97" s="80"/>
      <c r="AC97" s="88" t="s">
        <v>587</v>
      </c>
      <c r="AD97" s="80"/>
      <c r="AE97" s="80" t="b">
        <v>0</v>
      </c>
      <c r="AF97" s="80">
        <v>21</v>
      </c>
      <c r="AG97" s="88" t="s">
        <v>622</v>
      </c>
      <c r="AH97" s="80" t="b">
        <v>0</v>
      </c>
      <c r="AI97" s="80" t="s">
        <v>632</v>
      </c>
      <c r="AJ97" s="80"/>
      <c r="AK97" s="88" t="s">
        <v>622</v>
      </c>
      <c r="AL97" s="80" t="b">
        <v>0</v>
      </c>
      <c r="AM97" s="80">
        <v>9</v>
      </c>
      <c r="AN97" s="88" t="s">
        <v>622</v>
      </c>
      <c r="AO97" s="80" t="s">
        <v>643</v>
      </c>
      <c r="AP97" s="80" t="b">
        <v>0</v>
      </c>
      <c r="AQ97" s="88" t="s">
        <v>587</v>
      </c>
      <c r="AR97" s="80" t="s">
        <v>178</v>
      </c>
      <c r="AS97" s="80">
        <v>0</v>
      </c>
      <c r="AT97" s="80">
        <v>0</v>
      </c>
      <c r="AU97" s="80"/>
      <c r="AV97" s="80"/>
      <c r="AW97" s="80"/>
      <c r="AX97" s="80"/>
      <c r="AY97" s="80"/>
      <c r="AZ97" s="80"/>
      <c r="BA97" s="80"/>
      <c r="BB97" s="80"/>
      <c r="BC97" s="79">
        <v>1</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25</v>
      </c>
      <c r="BM97" s="49">
        <v>100</v>
      </c>
      <c r="BN97" s="48">
        <v>25</v>
      </c>
    </row>
    <row r="98" spans="1:66" ht="15">
      <c r="A98" s="65" t="s">
        <v>258</v>
      </c>
      <c r="B98" s="65" t="s">
        <v>257</v>
      </c>
      <c r="C98" s="66" t="s">
        <v>2098</v>
      </c>
      <c r="D98" s="67">
        <v>3</v>
      </c>
      <c r="E98" s="68" t="s">
        <v>132</v>
      </c>
      <c r="F98" s="69">
        <v>32</v>
      </c>
      <c r="G98" s="66"/>
      <c r="H98" s="70"/>
      <c r="I98" s="71"/>
      <c r="J98" s="71"/>
      <c r="K98" s="34" t="s">
        <v>65</v>
      </c>
      <c r="L98" s="78">
        <v>98</v>
      </c>
      <c r="M98" s="78"/>
      <c r="N98" s="73"/>
      <c r="O98" s="80" t="s">
        <v>294</v>
      </c>
      <c r="P98" s="82">
        <v>43949.70875</v>
      </c>
      <c r="Q98" s="80" t="s">
        <v>300</v>
      </c>
      <c r="R98" s="80"/>
      <c r="S98" s="80"/>
      <c r="T98" s="80" t="s">
        <v>337</v>
      </c>
      <c r="U98" s="80"/>
      <c r="V98" s="84" t="s">
        <v>387</v>
      </c>
      <c r="W98" s="82">
        <v>43949.70875</v>
      </c>
      <c r="X98" s="86">
        <v>43949</v>
      </c>
      <c r="Y98" s="88" t="s">
        <v>448</v>
      </c>
      <c r="Z98" s="84" t="s">
        <v>518</v>
      </c>
      <c r="AA98" s="80"/>
      <c r="AB98" s="80"/>
      <c r="AC98" s="88" t="s">
        <v>588</v>
      </c>
      <c r="AD98" s="80"/>
      <c r="AE98" s="80" t="b">
        <v>0</v>
      </c>
      <c r="AF98" s="80">
        <v>0</v>
      </c>
      <c r="AG98" s="88" t="s">
        <v>622</v>
      </c>
      <c r="AH98" s="80" t="b">
        <v>0</v>
      </c>
      <c r="AI98" s="80" t="s">
        <v>632</v>
      </c>
      <c r="AJ98" s="80"/>
      <c r="AK98" s="88" t="s">
        <v>622</v>
      </c>
      <c r="AL98" s="80" t="b">
        <v>0</v>
      </c>
      <c r="AM98" s="80">
        <v>9</v>
      </c>
      <c r="AN98" s="88" t="s">
        <v>587</v>
      </c>
      <c r="AO98" s="80" t="s">
        <v>637</v>
      </c>
      <c r="AP98" s="80" t="b">
        <v>0</v>
      </c>
      <c r="AQ98" s="88" t="s">
        <v>587</v>
      </c>
      <c r="AR98" s="80" t="s">
        <v>178</v>
      </c>
      <c r="AS98" s="80">
        <v>0</v>
      </c>
      <c r="AT98" s="80">
        <v>0</v>
      </c>
      <c r="AU98" s="80"/>
      <c r="AV98" s="80"/>
      <c r="AW98" s="80"/>
      <c r="AX98" s="80"/>
      <c r="AY98" s="80"/>
      <c r="AZ98" s="80"/>
      <c r="BA98" s="80"/>
      <c r="BB98" s="80"/>
      <c r="BC98" s="79">
        <v>1</v>
      </c>
      <c r="BD98" s="79" t="str">
        <f>REPLACE(INDEX(GroupVertices[Group],MATCH(Edges[[#This Row],[Vertex 1]],GroupVertices[Vertex],0)),1,1,"")</f>
        <v>3</v>
      </c>
      <c r="BE98" s="79" t="str">
        <f>REPLACE(INDEX(GroupVertices[Group],MATCH(Edges[[#This Row],[Vertex 2]],GroupVertices[Vertex],0)),1,1,"")</f>
        <v>3</v>
      </c>
      <c r="BF98" s="48">
        <v>0</v>
      </c>
      <c r="BG98" s="49">
        <v>0</v>
      </c>
      <c r="BH98" s="48">
        <v>0</v>
      </c>
      <c r="BI98" s="49">
        <v>0</v>
      </c>
      <c r="BJ98" s="48">
        <v>0</v>
      </c>
      <c r="BK98" s="49">
        <v>0</v>
      </c>
      <c r="BL98" s="48">
        <v>25</v>
      </c>
      <c r="BM98" s="49">
        <v>100</v>
      </c>
      <c r="BN98" s="48">
        <v>25</v>
      </c>
    </row>
    <row r="99" spans="1:66" ht="15">
      <c r="A99" s="65" t="s">
        <v>258</v>
      </c>
      <c r="B99" s="65" t="s">
        <v>270</v>
      </c>
      <c r="C99" s="66" t="s">
        <v>2098</v>
      </c>
      <c r="D99" s="67">
        <v>3</v>
      </c>
      <c r="E99" s="68" t="s">
        <v>132</v>
      </c>
      <c r="F99" s="69">
        <v>32</v>
      </c>
      <c r="G99" s="66"/>
      <c r="H99" s="70"/>
      <c r="I99" s="71"/>
      <c r="J99" s="71"/>
      <c r="K99" s="34" t="s">
        <v>65</v>
      </c>
      <c r="L99" s="78">
        <v>99</v>
      </c>
      <c r="M99" s="78"/>
      <c r="N99" s="73"/>
      <c r="O99" s="80" t="s">
        <v>294</v>
      </c>
      <c r="P99" s="82">
        <v>43950.762777777774</v>
      </c>
      <c r="Q99" s="80" t="s">
        <v>306</v>
      </c>
      <c r="R99" s="80"/>
      <c r="S99" s="80"/>
      <c r="T99" s="80" t="s">
        <v>339</v>
      </c>
      <c r="U99" s="80"/>
      <c r="V99" s="84" t="s">
        <v>387</v>
      </c>
      <c r="W99" s="82">
        <v>43950.762777777774</v>
      </c>
      <c r="X99" s="86">
        <v>43950</v>
      </c>
      <c r="Y99" s="88" t="s">
        <v>449</v>
      </c>
      <c r="Z99" s="84" t="s">
        <v>519</v>
      </c>
      <c r="AA99" s="80"/>
      <c r="AB99" s="80"/>
      <c r="AC99" s="88" t="s">
        <v>589</v>
      </c>
      <c r="AD99" s="80"/>
      <c r="AE99" s="80" t="b">
        <v>0</v>
      </c>
      <c r="AF99" s="80">
        <v>0</v>
      </c>
      <c r="AG99" s="88" t="s">
        <v>622</v>
      </c>
      <c r="AH99" s="80" t="b">
        <v>1</v>
      </c>
      <c r="AI99" s="80" t="s">
        <v>632</v>
      </c>
      <c r="AJ99" s="80"/>
      <c r="AK99" s="88" t="s">
        <v>621</v>
      </c>
      <c r="AL99" s="80" t="b">
        <v>0</v>
      </c>
      <c r="AM99" s="80">
        <v>11</v>
      </c>
      <c r="AN99" s="88" t="s">
        <v>610</v>
      </c>
      <c r="AO99" s="80" t="s">
        <v>637</v>
      </c>
      <c r="AP99" s="80" t="b">
        <v>0</v>
      </c>
      <c r="AQ99" s="88" t="s">
        <v>610</v>
      </c>
      <c r="AR99" s="80" t="s">
        <v>178</v>
      </c>
      <c r="AS99" s="80">
        <v>0</v>
      </c>
      <c r="AT99" s="80">
        <v>0</v>
      </c>
      <c r="AU99" s="80"/>
      <c r="AV99" s="80"/>
      <c r="AW99" s="80"/>
      <c r="AX99" s="80"/>
      <c r="AY99" s="80"/>
      <c r="AZ99" s="80"/>
      <c r="BA99" s="80"/>
      <c r="BB99" s="80"/>
      <c r="BC99" s="79">
        <v>1</v>
      </c>
      <c r="BD99" s="79" t="str">
        <f>REPLACE(INDEX(GroupVertices[Group],MATCH(Edges[[#This Row],[Vertex 1]],GroupVertices[Vertex],0)),1,1,"")</f>
        <v>3</v>
      </c>
      <c r="BE99" s="79" t="str">
        <f>REPLACE(INDEX(GroupVertices[Group],MATCH(Edges[[#This Row],[Vertex 2]],GroupVertices[Vertex],0)),1,1,"")</f>
        <v>1</v>
      </c>
      <c r="BF99" s="48">
        <v>0</v>
      </c>
      <c r="BG99" s="49">
        <v>0</v>
      </c>
      <c r="BH99" s="48">
        <v>0</v>
      </c>
      <c r="BI99" s="49">
        <v>0</v>
      </c>
      <c r="BJ99" s="48">
        <v>0</v>
      </c>
      <c r="BK99" s="49">
        <v>0</v>
      </c>
      <c r="BL99" s="48">
        <v>21</v>
      </c>
      <c r="BM99" s="49">
        <v>100</v>
      </c>
      <c r="BN99" s="48">
        <v>21</v>
      </c>
    </row>
    <row r="100" spans="1:66" ht="15">
      <c r="A100" s="65" t="s">
        <v>1141</v>
      </c>
      <c r="B100" s="65" t="s">
        <v>1158</v>
      </c>
      <c r="C100" s="66" t="s">
        <v>2098</v>
      </c>
      <c r="D100" s="67">
        <v>3</v>
      </c>
      <c r="E100" s="68" t="s">
        <v>132</v>
      </c>
      <c r="F100" s="69">
        <v>32</v>
      </c>
      <c r="G100" s="66"/>
      <c r="H100" s="70"/>
      <c r="I100" s="71"/>
      <c r="J100" s="71"/>
      <c r="K100" s="34" t="s">
        <v>65</v>
      </c>
      <c r="L100" s="78">
        <v>100</v>
      </c>
      <c r="M100" s="78"/>
      <c r="N100" s="73"/>
      <c r="O100" s="80" t="s">
        <v>293</v>
      </c>
      <c r="P100" s="82">
        <v>43950.79850694445</v>
      </c>
      <c r="Q100" s="80" t="s">
        <v>1174</v>
      </c>
      <c r="R100" s="84" t="s">
        <v>1186</v>
      </c>
      <c r="S100" s="80" t="s">
        <v>1195</v>
      </c>
      <c r="T100" s="80"/>
      <c r="U100" s="80"/>
      <c r="V100" s="84" t="s">
        <v>1217</v>
      </c>
      <c r="W100" s="82">
        <v>43950.79850694445</v>
      </c>
      <c r="X100" s="86">
        <v>43950</v>
      </c>
      <c r="Y100" s="88" t="s">
        <v>1235</v>
      </c>
      <c r="Z100" s="84" t="s">
        <v>1253</v>
      </c>
      <c r="AA100" s="80"/>
      <c r="AB100" s="80"/>
      <c r="AC100" s="88" t="s">
        <v>1271</v>
      </c>
      <c r="AD100" s="88" t="s">
        <v>1279</v>
      </c>
      <c r="AE100" s="80" t="b">
        <v>0</v>
      </c>
      <c r="AF100" s="80">
        <v>0</v>
      </c>
      <c r="AG100" s="88" t="s">
        <v>1286</v>
      </c>
      <c r="AH100" s="80" t="b">
        <v>0</v>
      </c>
      <c r="AI100" s="80" t="s">
        <v>632</v>
      </c>
      <c r="AJ100" s="80"/>
      <c r="AK100" s="88" t="s">
        <v>622</v>
      </c>
      <c r="AL100" s="80" t="b">
        <v>0</v>
      </c>
      <c r="AM100" s="80">
        <v>0</v>
      </c>
      <c r="AN100" s="88" t="s">
        <v>622</v>
      </c>
      <c r="AO100" s="80" t="s">
        <v>637</v>
      </c>
      <c r="AP100" s="80" t="b">
        <v>0</v>
      </c>
      <c r="AQ100" s="88" t="s">
        <v>1279</v>
      </c>
      <c r="AR100" s="80" t="s">
        <v>178</v>
      </c>
      <c r="AS100" s="80">
        <v>0</v>
      </c>
      <c r="AT100" s="80">
        <v>0</v>
      </c>
      <c r="AU100" s="80"/>
      <c r="AV100" s="80"/>
      <c r="AW100" s="80"/>
      <c r="AX100" s="80"/>
      <c r="AY100" s="80"/>
      <c r="AZ100" s="80"/>
      <c r="BA100" s="80"/>
      <c r="BB100" s="80"/>
      <c r="BC100" s="79">
        <v>1</v>
      </c>
      <c r="BD100" s="79" t="str">
        <f>REPLACE(INDEX(GroupVertices[Group],MATCH(Edges[[#This Row],[Vertex 1]],GroupVertices[Vertex],0)),1,1,"")</f>
        <v>15</v>
      </c>
      <c r="BE100" s="79" t="str">
        <f>REPLACE(INDEX(GroupVertices[Group],MATCH(Edges[[#This Row],[Vertex 2]],GroupVertices[Vertex],0)),1,1,"")</f>
        <v>15</v>
      </c>
      <c r="BF100" s="48">
        <v>0</v>
      </c>
      <c r="BG100" s="49">
        <v>0</v>
      </c>
      <c r="BH100" s="48">
        <v>0</v>
      </c>
      <c r="BI100" s="49">
        <v>0</v>
      </c>
      <c r="BJ100" s="48">
        <v>0</v>
      </c>
      <c r="BK100" s="49">
        <v>0</v>
      </c>
      <c r="BL100" s="48">
        <v>4</v>
      </c>
      <c r="BM100" s="49">
        <v>100</v>
      </c>
      <c r="BN100" s="48">
        <v>4</v>
      </c>
    </row>
    <row r="101" spans="1:66" ht="15">
      <c r="A101" s="65" t="s">
        <v>259</v>
      </c>
      <c r="B101" s="65" t="s">
        <v>270</v>
      </c>
      <c r="C101" s="66" t="s">
        <v>2098</v>
      </c>
      <c r="D101" s="67">
        <v>3</v>
      </c>
      <c r="E101" s="68" t="s">
        <v>132</v>
      </c>
      <c r="F101" s="69">
        <v>32</v>
      </c>
      <c r="G101" s="66"/>
      <c r="H101" s="70"/>
      <c r="I101" s="71"/>
      <c r="J101" s="71"/>
      <c r="K101" s="34" t="s">
        <v>65</v>
      </c>
      <c r="L101" s="78">
        <v>101</v>
      </c>
      <c r="M101" s="78"/>
      <c r="N101" s="73"/>
      <c r="O101" s="80" t="s">
        <v>294</v>
      </c>
      <c r="P101" s="82">
        <v>43950.8452662037</v>
      </c>
      <c r="Q101" s="80" t="s">
        <v>306</v>
      </c>
      <c r="R101" s="80"/>
      <c r="S101" s="80"/>
      <c r="T101" s="80" t="s">
        <v>339</v>
      </c>
      <c r="U101" s="80"/>
      <c r="V101" s="84" t="s">
        <v>388</v>
      </c>
      <c r="W101" s="82">
        <v>43950.8452662037</v>
      </c>
      <c r="X101" s="86">
        <v>43950</v>
      </c>
      <c r="Y101" s="88" t="s">
        <v>450</v>
      </c>
      <c r="Z101" s="84" t="s">
        <v>520</v>
      </c>
      <c r="AA101" s="80"/>
      <c r="AB101" s="80"/>
      <c r="AC101" s="88" t="s">
        <v>590</v>
      </c>
      <c r="AD101" s="80"/>
      <c r="AE101" s="80" t="b">
        <v>0</v>
      </c>
      <c r="AF101" s="80">
        <v>0</v>
      </c>
      <c r="AG101" s="88" t="s">
        <v>622</v>
      </c>
      <c r="AH101" s="80" t="b">
        <v>1</v>
      </c>
      <c r="AI101" s="80" t="s">
        <v>632</v>
      </c>
      <c r="AJ101" s="80"/>
      <c r="AK101" s="88" t="s">
        <v>621</v>
      </c>
      <c r="AL101" s="80" t="b">
        <v>0</v>
      </c>
      <c r="AM101" s="80">
        <v>11</v>
      </c>
      <c r="AN101" s="88" t="s">
        <v>610</v>
      </c>
      <c r="AO101" s="80" t="s">
        <v>637</v>
      </c>
      <c r="AP101" s="80" t="b">
        <v>0</v>
      </c>
      <c r="AQ101" s="88" t="s">
        <v>610</v>
      </c>
      <c r="AR101" s="80" t="s">
        <v>178</v>
      </c>
      <c r="AS101" s="80">
        <v>0</v>
      </c>
      <c r="AT101" s="80">
        <v>0</v>
      </c>
      <c r="AU101" s="80"/>
      <c r="AV101" s="80"/>
      <c r="AW101" s="80"/>
      <c r="AX101" s="80"/>
      <c r="AY101" s="80"/>
      <c r="AZ101" s="80"/>
      <c r="BA101" s="80"/>
      <c r="BB101" s="80"/>
      <c r="BC101" s="79">
        <v>1</v>
      </c>
      <c r="BD101" s="79" t="str">
        <f>REPLACE(INDEX(GroupVertices[Group],MATCH(Edges[[#This Row],[Vertex 1]],GroupVertices[Vertex],0)),1,1,"")</f>
        <v>1</v>
      </c>
      <c r="BE101" s="79" t="str">
        <f>REPLACE(INDEX(GroupVertices[Group],MATCH(Edges[[#This Row],[Vertex 2]],GroupVertices[Vertex],0)),1,1,"")</f>
        <v>1</v>
      </c>
      <c r="BF101" s="48">
        <v>0</v>
      </c>
      <c r="BG101" s="49">
        <v>0</v>
      </c>
      <c r="BH101" s="48">
        <v>0</v>
      </c>
      <c r="BI101" s="49">
        <v>0</v>
      </c>
      <c r="BJ101" s="48">
        <v>0</v>
      </c>
      <c r="BK101" s="49">
        <v>0</v>
      </c>
      <c r="BL101" s="48">
        <v>21</v>
      </c>
      <c r="BM101" s="49">
        <v>100</v>
      </c>
      <c r="BN101" s="48">
        <v>21</v>
      </c>
    </row>
    <row r="102" spans="1:66" ht="15">
      <c r="A102" s="65" t="s">
        <v>260</v>
      </c>
      <c r="B102" s="65" t="s">
        <v>279</v>
      </c>
      <c r="C102" s="66" t="s">
        <v>2098</v>
      </c>
      <c r="D102" s="67">
        <v>3</v>
      </c>
      <c r="E102" s="68" t="s">
        <v>132</v>
      </c>
      <c r="F102" s="69">
        <v>32</v>
      </c>
      <c r="G102" s="66"/>
      <c r="H102" s="70"/>
      <c r="I102" s="71"/>
      <c r="J102" s="71"/>
      <c r="K102" s="34" t="s">
        <v>65</v>
      </c>
      <c r="L102" s="78">
        <v>102</v>
      </c>
      <c r="M102" s="78"/>
      <c r="N102" s="73"/>
      <c r="O102" s="80" t="s">
        <v>292</v>
      </c>
      <c r="P102" s="82">
        <v>43950.5108912037</v>
      </c>
      <c r="Q102" s="80" t="s">
        <v>307</v>
      </c>
      <c r="R102" s="84" t="s">
        <v>322</v>
      </c>
      <c r="S102" s="80" t="s">
        <v>328</v>
      </c>
      <c r="T102" s="80" t="s">
        <v>341</v>
      </c>
      <c r="U102" s="80"/>
      <c r="V102" s="84" t="s">
        <v>389</v>
      </c>
      <c r="W102" s="82">
        <v>43950.5108912037</v>
      </c>
      <c r="X102" s="86">
        <v>43950</v>
      </c>
      <c r="Y102" s="88" t="s">
        <v>451</v>
      </c>
      <c r="Z102" s="84" t="s">
        <v>521</v>
      </c>
      <c r="AA102" s="80"/>
      <c r="AB102" s="80"/>
      <c r="AC102" s="88" t="s">
        <v>591</v>
      </c>
      <c r="AD102" s="88" t="s">
        <v>615</v>
      </c>
      <c r="AE102" s="80" t="b">
        <v>0</v>
      </c>
      <c r="AF102" s="80">
        <v>3</v>
      </c>
      <c r="AG102" s="88" t="s">
        <v>626</v>
      </c>
      <c r="AH102" s="80" t="b">
        <v>0</v>
      </c>
      <c r="AI102" s="80" t="s">
        <v>632</v>
      </c>
      <c r="AJ102" s="80"/>
      <c r="AK102" s="88" t="s">
        <v>622</v>
      </c>
      <c r="AL102" s="80" t="b">
        <v>0</v>
      </c>
      <c r="AM102" s="80">
        <v>4</v>
      </c>
      <c r="AN102" s="88" t="s">
        <v>622</v>
      </c>
      <c r="AO102" s="80" t="s">
        <v>637</v>
      </c>
      <c r="AP102" s="80" t="b">
        <v>0</v>
      </c>
      <c r="AQ102" s="88" t="s">
        <v>615</v>
      </c>
      <c r="AR102" s="80" t="s">
        <v>178</v>
      </c>
      <c r="AS102" s="80">
        <v>0</v>
      </c>
      <c r="AT102" s="80">
        <v>0</v>
      </c>
      <c r="AU102" s="80"/>
      <c r="AV102" s="80"/>
      <c r="AW102" s="80"/>
      <c r="AX102" s="80"/>
      <c r="AY102" s="80"/>
      <c r="AZ102" s="80"/>
      <c r="BA102" s="80"/>
      <c r="BB102" s="80"/>
      <c r="BC102" s="79">
        <v>1</v>
      </c>
      <c r="BD102" s="79" t="str">
        <f>REPLACE(INDEX(GroupVertices[Group],MATCH(Edges[[#This Row],[Vertex 1]],GroupVertices[Vertex],0)),1,1,"")</f>
        <v>4</v>
      </c>
      <c r="BE102" s="79" t="str">
        <f>REPLACE(INDEX(GroupVertices[Group],MATCH(Edges[[#This Row],[Vertex 2]],GroupVertices[Vertex],0)),1,1,"")</f>
        <v>4</v>
      </c>
      <c r="BF102" s="48"/>
      <c r="BG102" s="49"/>
      <c r="BH102" s="48"/>
      <c r="BI102" s="49"/>
      <c r="BJ102" s="48"/>
      <c r="BK102" s="49"/>
      <c r="BL102" s="48"/>
      <c r="BM102" s="49"/>
      <c r="BN102" s="48"/>
    </row>
    <row r="103" spans="1:66" ht="15">
      <c r="A103" s="65" t="s">
        <v>260</v>
      </c>
      <c r="B103" s="65" t="s">
        <v>279</v>
      </c>
      <c r="C103" s="66" t="s">
        <v>2098</v>
      </c>
      <c r="D103" s="67">
        <v>3</v>
      </c>
      <c r="E103" s="68" t="s">
        <v>132</v>
      </c>
      <c r="F103" s="69">
        <v>32</v>
      </c>
      <c r="G103" s="66"/>
      <c r="H103" s="70"/>
      <c r="I103" s="71"/>
      <c r="J103" s="71"/>
      <c r="K103" s="34" t="s">
        <v>65</v>
      </c>
      <c r="L103" s="78">
        <v>103</v>
      </c>
      <c r="M103" s="78"/>
      <c r="N103" s="73"/>
      <c r="O103" s="80" t="s">
        <v>295</v>
      </c>
      <c r="P103" s="82">
        <v>43950.52991898148</v>
      </c>
      <c r="Q103" s="80" t="s">
        <v>307</v>
      </c>
      <c r="R103" s="80"/>
      <c r="S103" s="80"/>
      <c r="T103" s="80"/>
      <c r="U103" s="80"/>
      <c r="V103" s="84" t="s">
        <v>389</v>
      </c>
      <c r="W103" s="82">
        <v>43950.52991898148</v>
      </c>
      <c r="X103" s="86">
        <v>43950</v>
      </c>
      <c r="Y103" s="88" t="s">
        <v>452</v>
      </c>
      <c r="Z103" s="84" t="s">
        <v>522</v>
      </c>
      <c r="AA103" s="80"/>
      <c r="AB103" s="80"/>
      <c r="AC103" s="88" t="s">
        <v>592</v>
      </c>
      <c r="AD103" s="80"/>
      <c r="AE103" s="80" t="b">
        <v>0</v>
      </c>
      <c r="AF103" s="80">
        <v>0</v>
      </c>
      <c r="AG103" s="88" t="s">
        <v>622</v>
      </c>
      <c r="AH103" s="80" t="b">
        <v>0</v>
      </c>
      <c r="AI103" s="80" t="s">
        <v>632</v>
      </c>
      <c r="AJ103" s="80"/>
      <c r="AK103" s="88" t="s">
        <v>622</v>
      </c>
      <c r="AL103" s="80" t="b">
        <v>0</v>
      </c>
      <c r="AM103" s="80">
        <v>4</v>
      </c>
      <c r="AN103" s="88" t="s">
        <v>591</v>
      </c>
      <c r="AO103" s="80" t="s">
        <v>637</v>
      </c>
      <c r="AP103" s="80" t="b">
        <v>0</v>
      </c>
      <c r="AQ103" s="88" t="s">
        <v>591</v>
      </c>
      <c r="AR103" s="80" t="s">
        <v>178</v>
      </c>
      <c r="AS103" s="80">
        <v>0</v>
      </c>
      <c r="AT103" s="80">
        <v>0</v>
      </c>
      <c r="AU103" s="80"/>
      <c r="AV103" s="80"/>
      <c r="AW103" s="80"/>
      <c r="AX103" s="80"/>
      <c r="AY103" s="80"/>
      <c r="AZ103" s="80"/>
      <c r="BA103" s="80"/>
      <c r="BB103" s="80"/>
      <c r="BC103" s="79">
        <v>1</v>
      </c>
      <c r="BD103" s="79" t="str">
        <f>REPLACE(INDEX(GroupVertices[Group],MATCH(Edges[[#This Row],[Vertex 1]],GroupVertices[Vertex],0)),1,1,"")</f>
        <v>4</v>
      </c>
      <c r="BE103" s="79" t="str">
        <f>REPLACE(INDEX(GroupVertices[Group],MATCH(Edges[[#This Row],[Vertex 2]],GroupVertices[Vertex],0)),1,1,"")</f>
        <v>4</v>
      </c>
      <c r="BF103" s="48"/>
      <c r="BG103" s="49"/>
      <c r="BH103" s="48"/>
      <c r="BI103" s="49"/>
      <c r="BJ103" s="48"/>
      <c r="BK103" s="49"/>
      <c r="BL103" s="48"/>
      <c r="BM103" s="49"/>
      <c r="BN103" s="48"/>
    </row>
    <row r="104" spans="1:66" ht="15">
      <c r="A104" s="65" t="s">
        <v>261</v>
      </c>
      <c r="B104" s="65" t="s">
        <v>279</v>
      </c>
      <c r="C104" s="66" t="s">
        <v>2098</v>
      </c>
      <c r="D104" s="67">
        <v>3</v>
      </c>
      <c r="E104" s="68" t="s">
        <v>132</v>
      </c>
      <c r="F104" s="69">
        <v>32</v>
      </c>
      <c r="G104" s="66"/>
      <c r="H104" s="70"/>
      <c r="I104" s="71"/>
      <c r="J104" s="71"/>
      <c r="K104" s="34" t="s">
        <v>65</v>
      </c>
      <c r="L104" s="78">
        <v>104</v>
      </c>
      <c r="M104" s="78"/>
      <c r="N104" s="73"/>
      <c r="O104" s="80" t="s">
        <v>295</v>
      </c>
      <c r="P104" s="82">
        <v>43950.57041666667</v>
      </c>
      <c r="Q104" s="80" t="s">
        <v>307</v>
      </c>
      <c r="R104" s="80"/>
      <c r="S104" s="80"/>
      <c r="T104" s="80"/>
      <c r="U104" s="80"/>
      <c r="V104" s="84" t="s">
        <v>390</v>
      </c>
      <c r="W104" s="82">
        <v>43950.57041666667</v>
      </c>
      <c r="X104" s="86">
        <v>43950</v>
      </c>
      <c r="Y104" s="88" t="s">
        <v>453</v>
      </c>
      <c r="Z104" s="84" t="s">
        <v>523</v>
      </c>
      <c r="AA104" s="80"/>
      <c r="AB104" s="80"/>
      <c r="AC104" s="88" t="s">
        <v>593</v>
      </c>
      <c r="AD104" s="80"/>
      <c r="AE104" s="80" t="b">
        <v>0</v>
      </c>
      <c r="AF104" s="80">
        <v>0</v>
      </c>
      <c r="AG104" s="88" t="s">
        <v>622</v>
      </c>
      <c r="AH104" s="80" t="b">
        <v>0</v>
      </c>
      <c r="AI104" s="80" t="s">
        <v>632</v>
      </c>
      <c r="AJ104" s="80"/>
      <c r="AK104" s="88" t="s">
        <v>622</v>
      </c>
      <c r="AL104" s="80" t="b">
        <v>0</v>
      </c>
      <c r="AM104" s="80">
        <v>4</v>
      </c>
      <c r="AN104" s="88" t="s">
        <v>591</v>
      </c>
      <c r="AO104" s="80" t="s">
        <v>636</v>
      </c>
      <c r="AP104" s="80" t="b">
        <v>0</v>
      </c>
      <c r="AQ104" s="88" t="s">
        <v>591</v>
      </c>
      <c r="AR104" s="80" t="s">
        <v>178</v>
      </c>
      <c r="AS104" s="80">
        <v>0</v>
      </c>
      <c r="AT104" s="80">
        <v>0</v>
      </c>
      <c r="AU104" s="80"/>
      <c r="AV104" s="80"/>
      <c r="AW104" s="80"/>
      <c r="AX104" s="80"/>
      <c r="AY104" s="80"/>
      <c r="AZ104" s="80"/>
      <c r="BA104" s="80"/>
      <c r="BB104" s="80"/>
      <c r="BC104" s="79">
        <v>1</v>
      </c>
      <c r="BD104" s="79" t="str">
        <f>REPLACE(INDEX(GroupVertices[Group],MATCH(Edges[[#This Row],[Vertex 1]],GroupVertices[Vertex],0)),1,1,"")</f>
        <v>4</v>
      </c>
      <c r="BE104" s="79" t="str">
        <f>REPLACE(INDEX(GroupVertices[Group],MATCH(Edges[[#This Row],[Vertex 2]],GroupVertices[Vertex],0)),1,1,"")</f>
        <v>4</v>
      </c>
      <c r="BF104" s="48"/>
      <c r="BG104" s="49"/>
      <c r="BH104" s="48"/>
      <c r="BI104" s="49"/>
      <c r="BJ104" s="48"/>
      <c r="BK104" s="49"/>
      <c r="BL104" s="48"/>
      <c r="BM104" s="49"/>
      <c r="BN104" s="48"/>
    </row>
    <row r="105" spans="1:66" ht="15">
      <c r="A105" s="65" t="s">
        <v>262</v>
      </c>
      <c r="B105" s="65" t="s">
        <v>279</v>
      </c>
      <c r="C105" s="66" t="s">
        <v>2098</v>
      </c>
      <c r="D105" s="67">
        <v>3</v>
      </c>
      <c r="E105" s="68" t="s">
        <v>132</v>
      </c>
      <c r="F105" s="69">
        <v>32</v>
      </c>
      <c r="G105" s="66"/>
      <c r="H105" s="70"/>
      <c r="I105" s="71"/>
      <c r="J105" s="71"/>
      <c r="K105" s="34" t="s">
        <v>65</v>
      </c>
      <c r="L105" s="78">
        <v>105</v>
      </c>
      <c r="M105" s="78"/>
      <c r="N105" s="73"/>
      <c r="O105" s="80" t="s">
        <v>295</v>
      </c>
      <c r="P105" s="82">
        <v>43951.24451388889</v>
      </c>
      <c r="Q105" s="80" t="s">
        <v>307</v>
      </c>
      <c r="R105" s="80"/>
      <c r="S105" s="80"/>
      <c r="T105" s="80"/>
      <c r="U105" s="80"/>
      <c r="V105" s="84" t="s">
        <v>391</v>
      </c>
      <c r="W105" s="82">
        <v>43951.24451388889</v>
      </c>
      <c r="X105" s="86">
        <v>43951</v>
      </c>
      <c r="Y105" s="88" t="s">
        <v>454</v>
      </c>
      <c r="Z105" s="84" t="s">
        <v>524</v>
      </c>
      <c r="AA105" s="80"/>
      <c r="AB105" s="80"/>
      <c r="AC105" s="88" t="s">
        <v>594</v>
      </c>
      <c r="AD105" s="80"/>
      <c r="AE105" s="80" t="b">
        <v>0</v>
      </c>
      <c r="AF105" s="80">
        <v>0</v>
      </c>
      <c r="AG105" s="88" t="s">
        <v>622</v>
      </c>
      <c r="AH105" s="80" t="b">
        <v>0</v>
      </c>
      <c r="AI105" s="80" t="s">
        <v>632</v>
      </c>
      <c r="AJ105" s="80"/>
      <c r="AK105" s="88" t="s">
        <v>622</v>
      </c>
      <c r="AL105" s="80" t="b">
        <v>0</v>
      </c>
      <c r="AM105" s="80">
        <v>4</v>
      </c>
      <c r="AN105" s="88" t="s">
        <v>591</v>
      </c>
      <c r="AO105" s="80" t="s">
        <v>636</v>
      </c>
      <c r="AP105" s="80" t="b">
        <v>0</v>
      </c>
      <c r="AQ105" s="88" t="s">
        <v>591</v>
      </c>
      <c r="AR105" s="80" t="s">
        <v>178</v>
      </c>
      <c r="AS105" s="80">
        <v>0</v>
      </c>
      <c r="AT105" s="80">
        <v>0</v>
      </c>
      <c r="AU105" s="80"/>
      <c r="AV105" s="80"/>
      <c r="AW105" s="80"/>
      <c r="AX105" s="80"/>
      <c r="AY105" s="80"/>
      <c r="AZ105" s="80"/>
      <c r="BA105" s="80"/>
      <c r="BB105" s="80"/>
      <c r="BC105" s="79">
        <v>1</v>
      </c>
      <c r="BD105" s="79" t="str">
        <f>REPLACE(INDEX(GroupVertices[Group],MATCH(Edges[[#This Row],[Vertex 1]],GroupVertices[Vertex],0)),1,1,"")</f>
        <v>4</v>
      </c>
      <c r="BE105" s="79" t="str">
        <f>REPLACE(INDEX(GroupVertices[Group],MATCH(Edges[[#This Row],[Vertex 2]],GroupVertices[Vertex],0)),1,1,"")</f>
        <v>4</v>
      </c>
      <c r="BF105" s="48"/>
      <c r="BG105" s="49"/>
      <c r="BH105" s="48"/>
      <c r="BI105" s="49"/>
      <c r="BJ105" s="48"/>
      <c r="BK105" s="49"/>
      <c r="BL105" s="48"/>
      <c r="BM105" s="49"/>
      <c r="BN105" s="48"/>
    </row>
    <row r="106" spans="1:66" ht="15">
      <c r="A106" s="65" t="s">
        <v>260</v>
      </c>
      <c r="B106" s="65" t="s">
        <v>280</v>
      </c>
      <c r="C106" s="66" t="s">
        <v>2735</v>
      </c>
      <c r="D106" s="67">
        <v>5.333333333333334</v>
      </c>
      <c r="E106" s="68" t="s">
        <v>136</v>
      </c>
      <c r="F106" s="69">
        <v>28.75</v>
      </c>
      <c r="G106" s="66"/>
      <c r="H106" s="70"/>
      <c r="I106" s="71"/>
      <c r="J106" s="71"/>
      <c r="K106" s="34" t="s">
        <v>65</v>
      </c>
      <c r="L106" s="78">
        <v>106</v>
      </c>
      <c r="M106" s="78"/>
      <c r="N106" s="73"/>
      <c r="O106" s="80" t="s">
        <v>292</v>
      </c>
      <c r="P106" s="82">
        <v>43950.5108912037</v>
      </c>
      <c r="Q106" s="80" t="s">
        <v>307</v>
      </c>
      <c r="R106" s="84" t="s">
        <v>322</v>
      </c>
      <c r="S106" s="80" t="s">
        <v>328</v>
      </c>
      <c r="T106" s="80" t="s">
        <v>341</v>
      </c>
      <c r="U106" s="80"/>
      <c r="V106" s="84" t="s">
        <v>389</v>
      </c>
      <c r="W106" s="82">
        <v>43950.5108912037</v>
      </c>
      <c r="X106" s="86">
        <v>43950</v>
      </c>
      <c r="Y106" s="88" t="s">
        <v>451</v>
      </c>
      <c r="Z106" s="84" t="s">
        <v>521</v>
      </c>
      <c r="AA106" s="80"/>
      <c r="AB106" s="80"/>
      <c r="AC106" s="88" t="s">
        <v>591</v>
      </c>
      <c r="AD106" s="88" t="s">
        <v>615</v>
      </c>
      <c r="AE106" s="80" t="b">
        <v>0</v>
      </c>
      <c r="AF106" s="80">
        <v>3</v>
      </c>
      <c r="AG106" s="88" t="s">
        <v>626</v>
      </c>
      <c r="AH106" s="80" t="b">
        <v>0</v>
      </c>
      <c r="AI106" s="80" t="s">
        <v>632</v>
      </c>
      <c r="AJ106" s="80"/>
      <c r="AK106" s="88" t="s">
        <v>622</v>
      </c>
      <c r="AL106" s="80" t="b">
        <v>0</v>
      </c>
      <c r="AM106" s="80">
        <v>4</v>
      </c>
      <c r="AN106" s="88" t="s">
        <v>622</v>
      </c>
      <c r="AO106" s="80" t="s">
        <v>637</v>
      </c>
      <c r="AP106" s="80" t="b">
        <v>0</v>
      </c>
      <c r="AQ106" s="88" t="s">
        <v>615</v>
      </c>
      <c r="AR106" s="80" t="s">
        <v>178</v>
      </c>
      <c r="AS106" s="80">
        <v>0</v>
      </c>
      <c r="AT106" s="80">
        <v>0</v>
      </c>
      <c r="AU106" s="80"/>
      <c r="AV106" s="80"/>
      <c r="AW106" s="80"/>
      <c r="AX106" s="80"/>
      <c r="AY106" s="80"/>
      <c r="AZ106" s="80"/>
      <c r="BA106" s="80"/>
      <c r="BB106" s="80"/>
      <c r="BC106" s="79">
        <v>2</v>
      </c>
      <c r="BD106" s="79" t="str">
        <f>REPLACE(INDEX(GroupVertices[Group],MATCH(Edges[[#This Row],[Vertex 1]],GroupVertices[Vertex],0)),1,1,"")</f>
        <v>4</v>
      </c>
      <c r="BE106" s="79" t="str">
        <f>REPLACE(INDEX(GroupVertices[Group],MATCH(Edges[[#This Row],[Vertex 2]],GroupVertices[Vertex],0)),1,1,"")</f>
        <v>4</v>
      </c>
      <c r="BF106" s="48"/>
      <c r="BG106" s="49"/>
      <c r="BH106" s="48"/>
      <c r="BI106" s="49"/>
      <c r="BJ106" s="48"/>
      <c r="BK106" s="49"/>
      <c r="BL106" s="48"/>
      <c r="BM106" s="49"/>
      <c r="BN106" s="48"/>
    </row>
    <row r="107" spans="1:66" ht="15">
      <c r="A107" s="65" t="s">
        <v>260</v>
      </c>
      <c r="B107" s="65" t="s">
        <v>280</v>
      </c>
      <c r="C107" s="66" t="s">
        <v>2098</v>
      </c>
      <c r="D107" s="67">
        <v>3</v>
      </c>
      <c r="E107" s="68" t="s">
        <v>132</v>
      </c>
      <c r="F107" s="69">
        <v>32</v>
      </c>
      <c r="G107" s="66"/>
      <c r="H107" s="70"/>
      <c r="I107" s="71"/>
      <c r="J107" s="71"/>
      <c r="K107" s="34" t="s">
        <v>65</v>
      </c>
      <c r="L107" s="78">
        <v>107</v>
      </c>
      <c r="M107" s="78"/>
      <c r="N107" s="73"/>
      <c r="O107" s="80" t="s">
        <v>295</v>
      </c>
      <c r="P107" s="82">
        <v>43950.52991898148</v>
      </c>
      <c r="Q107" s="80" t="s">
        <v>307</v>
      </c>
      <c r="R107" s="80"/>
      <c r="S107" s="80"/>
      <c r="T107" s="80"/>
      <c r="U107" s="80"/>
      <c r="V107" s="84" t="s">
        <v>389</v>
      </c>
      <c r="W107" s="82">
        <v>43950.52991898148</v>
      </c>
      <c r="X107" s="86">
        <v>43950</v>
      </c>
      <c r="Y107" s="88" t="s">
        <v>452</v>
      </c>
      <c r="Z107" s="84" t="s">
        <v>522</v>
      </c>
      <c r="AA107" s="80"/>
      <c r="AB107" s="80"/>
      <c r="AC107" s="88" t="s">
        <v>592</v>
      </c>
      <c r="AD107" s="80"/>
      <c r="AE107" s="80" t="b">
        <v>0</v>
      </c>
      <c r="AF107" s="80">
        <v>0</v>
      </c>
      <c r="AG107" s="88" t="s">
        <v>622</v>
      </c>
      <c r="AH107" s="80" t="b">
        <v>0</v>
      </c>
      <c r="AI107" s="80" t="s">
        <v>632</v>
      </c>
      <c r="AJ107" s="80"/>
      <c r="AK107" s="88" t="s">
        <v>622</v>
      </c>
      <c r="AL107" s="80" t="b">
        <v>0</v>
      </c>
      <c r="AM107" s="80">
        <v>4</v>
      </c>
      <c r="AN107" s="88" t="s">
        <v>591</v>
      </c>
      <c r="AO107" s="80" t="s">
        <v>637</v>
      </c>
      <c r="AP107" s="80" t="b">
        <v>0</v>
      </c>
      <c r="AQ107" s="88" t="s">
        <v>591</v>
      </c>
      <c r="AR107" s="80" t="s">
        <v>178</v>
      </c>
      <c r="AS107" s="80">
        <v>0</v>
      </c>
      <c r="AT107" s="80">
        <v>0</v>
      </c>
      <c r="AU107" s="80"/>
      <c r="AV107" s="80"/>
      <c r="AW107" s="80"/>
      <c r="AX107" s="80"/>
      <c r="AY107" s="80"/>
      <c r="AZ107" s="80"/>
      <c r="BA107" s="80"/>
      <c r="BB107" s="80"/>
      <c r="BC107" s="79">
        <v>1</v>
      </c>
      <c r="BD107" s="79" t="str">
        <f>REPLACE(INDEX(GroupVertices[Group],MATCH(Edges[[#This Row],[Vertex 1]],GroupVertices[Vertex],0)),1,1,"")</f>
        <v>4</v>
      </c>
      <c r="BE107" s="79" t="str">
        <f>REPLACE(INDEX(GroupVertices[Group],MATCH(Edges[[#This Row],[Vertex 2]],GroupVertices[Vertex],0)),1,1,"")</f>
        <v>4</v>
      </c>
      <c r="BF107" s="48"/>
      <c r="BG107" s="49"/>
      <c r="BH107" s="48"/>
      <c r="BI107" s="49"/>
      <c r="BJ107" s="48"/>
      <c r="BK107" s="49"/>
      <c r="BL107" s="48"/>
      <c r="BM107" s="49"/>
      <c r="BN107" s="48"/>
    </row>
    <row r="108" spans="1:66" ht="15">
      <c r="A108" s="65" t="s">
        <v>261</v>
      </c>
      <c r="B108" s="65" t="s">
        <v>280</v>
      </c>
      <c r="C108" s="66" t="s">
        <v>2098</v>
      </c>
      <c r="D108" s="67">
        <v>3</v>
      </c>
      <c r="E108" s="68" t="s">
        <v>132</v>
      </c>
      <c r="F108" s="69">
        <v>32</v>
      </c>
      <c r="G108" s="66"/>
      <c r="H108" s="70"/>
      <c r="I108" s="71"/>
      <c r="J108" s="71"/>
      <c r="K108" s="34" t="s">
        <v>65</v>
      </c>
      <c r="L108" s="78">
        <v>108</v>
      </c>
      <c r="M108" s="78"/>
      <c r="N108" s="73"/>
      <c r="O108" s="80" t="s">
        <v>295</v>
      </c>
      <c r="P108" s="82">
        <v>43950.57041666667</v>
      </c>
      <c r="Q108" s="80" t="s">
        <v>307</v>
      </c>
      <c r="R108" s="80"/>
      <c r="S108" s="80"/>
      <c r="T108" s="80"/>
      <c r="U108" s="80"/>
      <c r="V108" s="84" t="s">
        <v>390</v>
      </c>
      <c r="W108" s="82">
        <v>43950.57041666667</v>
      </c>
      <c r="X108" s="86">
        <v>43950</v>
      </c>
      <c r="Y108" s="88" t="s">
        <v>453</v>
      </c>
      <c r="Z108" s="84" t="s">
        <v>523</v>
      </c>
      <c r="AA108" s="80"/>
      <c r="AB108" s="80"/>
      <c r="AC108" s="88" t="s">
        <v>593</v>
      </c>
      <c r="AD108" s="80"/>
      <c r="AE108" s="80" t="b">
        <v>0</v>
      </c>
      <c r="AF108" s="80">
        <v>0</v>
      </c>
      <c r="AG108" s="88" t="s">
        <v>622</v>
      </c>
      <c r="AH108" s="80" t="b">
        <v>0</v>
      </c>
      <c r="AI108" s="80" t="s">
        <v>632</v>
      </c>
      <c r="AJ108" s="80"/>
      <c r="AK108" s="88" t="s">
        <v>622</v>
      </c>
      <c r="AL108" s="80" t="b">
        <v>0</v>
      </c>
      <c r="AM108" s="80">
        <v>4</v>
      </c>
      <c r="AN108" s="88" t="s">
        <v>591</v>
      </c>
      <c r="AO108" s="80" t="s">
        <v>636</v>
      </c>
      <c r="AP108" s="80" t="b">
        <v>0</v>
      </c>
      <c r="AQ108" s="88" t="s">
        <v>591</v>
      </c>
      <c r="AR108" s="80" t="s">
        <v>178</v>
      </c>
      <c r="AS108" s="80">
        <v>0</v>
      </c>
      <c r="AT108" s="80">
        <v>0</v>
      </c>
      <c r="AU108" s="80"/>
      <c r="AV108" s="80"/>
      <c r="AW108" s="80"/>
      <c r="AX108" s="80"/>
      <c r="AY108" s="80"/>
      <c r="AZ108" s="80"/>
      <c r="BA108" s="80"/>
      <c r="BB108" s="80"/>
      <c r="BC108" s="79">
        <v>1</v>
      </c>
      <c r="BD108" s="79" t="str">
        <f>REPLACE(INDEX(GroupVertices[Group],MATCH(Edges[[#This Row],[Vertex 1]],GroupVertices[Vertex],0)),1,1,"")</f>
        <v>4</v>
      </c>
      <c r="BE108" s="79" t="str">
        <f>REPLACE(INDEX(GroupVertices[Group],MATCH(Edges[[#This Row],[Vertex 2]],GroupVertices[Vertex],0)),1,1,"")</f>
        <v>4</v>
      </c>
      <c r="BF108" s="48"/>
      <c r="BG108" s="49"/>
      <c r="BH108" s="48"/>
      <c r="BI108" s="49"/>
      <c r="BJ108" s="48"/>
      <c r="BK108" s="49"/>
      <c r="BL108" s="48"/>
      <c r="BM108" s="49"/>
      <c r="BN108" s="48"/>
    </row>
    <row r="109" spans="1:66" ht="15">
      <c r="A109" s="65" t="s">
        <v>262</v>
      </c>
      <c r="B109" s="65" t="s">
        <v>280</v>
      </c>
      <c r="C109" s="66" t="s">
        <v>2098</v>
      </c>
      <c r="D109" s="67">
        <v>3</v>
      </c>
      <c r="E109" s="68" t="s">
        <v>132</v>
      </c>
      <c r="F109" s="69">
        <v>32</v>
      </c>
      <c r="G109" s="66"/>
      <c r="H109" s="70"/>
      <c r="I109" s="71"/>
      <c r="J109" s="71"/>
      <c r="K109" s="34" t="s">
        <v>65</v>
      </c>
      <c r="L109" s="78">
        <v>109</v>
      </c>
      <c r="M109" s="78"/>
      <c r="N109" s="73"/>
      <c r="O109" s="80" t="s">
        <v>295</v>
      </c>
      <c r="P109" s="82">
        <v>43951.24451388889</v>
      </c>
      <c r="Q109" s="80" t="s">
        <v>307</v>
      </c>
      <c r="R109" s="80"/>
      <c r="S109" s="80"/>
      <c r="T109" s="80"/>
      <c r="U109" s="80"/>
      <c r="V109" s="84" t="s">
        <v>391</v>
      </c>
      <c r="W109" s="82">
        <v>43951.24451388889</v>
      </c>
      <c r="X109" s="86">
        <v>43951</v>
      </c>
      <c r="Y109" s="88" t="s">
        <v>454</v>
      </c>
      <c r="Z109" s="84" t="s">
        <v>524</v>
      </c>
      <c r="AA109" s="80"/>
      <c r="AB109" s="80"/>
      <c r="AC109" s="88" t="s">
        <v>594</v>
      </c>
      <c r="AD109" s="80"/>
      <c r="AE109" s="80" t="b">
        <v>0</v>
      </c>
      <c r="AF109" s="80">
        <v>0</v>
      </c>
      <c r="AG109" s="88" t="s">
        <v>622</v>
      </c>
      <c r="AH109" s="80" t="b">
        <v>0</v>
      </c>
      <c r="AI109" s="80" t="s">
        <v>632</v>
      </c>
      <c r="AJ109" s="80"/>
      <c r="AK109" s="88" t="s">
        <v>622</v>
      </c>
      <c r="AL109" s="80" t="b">
        <v>0</v>
      </c>
      <c r="AM109" s="80">
        <v>4</v>
      </c>
      <c r="AN109" s="88" t="s">
        <v>591</v>
      </c>
      <c r="AO109" s="80" t="s">
        <v>636</v>
      </c>
      <c r="AP109" s="80" t="b">
        <v>0</v>
      </c>
      <c r="AQ109" s="88" t="s">
        <v>591</v>
      </c>
      <c r="AR109" s="80" t="s">
        <v>178</v>
      </c>
      <c r="AS109" s="80">
        <v>0</v>
      </c>
      <c r="AT109" s="80">
        <v>0</v>
      </c>
      <c r="AU109" s="80"/>
      <c r="AV109" s="80"/>
      <c r="AW109" s="80"/>
      <c r="AX109" s="80"/>
      <c r="AY109" s="80"/>
      <c r="AZ109" s="80"/>
      <c r="BA109" s="80"/>
      <c r="BB109" s="80"/>
      <c r="BC109" s="79">
        <v>1</v>
      </c>
      <c r="BD109" s="79" t="str">
        <f>REPLACE(INDEX(GroupVertices[Group],MATCH(Edges[[#This Row],[Vertex 1]],GroupVertices[Vertex],0)),1,1,"")</f>
        <v>4</v>
      </c>
      <c r="BE109" s="79" t="str">
        <f>REPLACE(INDEX(GroupVertices[Group],MATCH(Edges[[#This Row],[Vertex 2]],GroupVertices[Vertex],0)),1,1,"")</f>
        <v>4</v>
      </c>
      <c r="BF109" s="48"/>
      <c r="BG109" s="49"/>
      <c r="BH109" s="48"/>
      <c r="BI109" s="49"/>
      <c r="BJ109" s="48"/>
      <c r="BK109" s="49"/>
      <c r="BL109" s="48"/>
      <c r="BM109" s="49"/>
      <c r="BN109" s="48"/>
    </row>
    <row r="110" spans="1:66" ht="15">
      <c r="A110" s="65" t="s">
        <v>260</v>
      </c>
      <c r="B110" s="65" t="s">
        <v>261</v>
      </c>
      <c r="C110" s="66" t="s">
        <v>2098</v>
      </c>
      <c r="D110" s="67">
        <v>3</v>
      </c>
      <c r="E110" s="68" t="s">
        <v>132</v>
      </c>
      <c r="F110" s="69">
        <v>32</v>
      </c>
      <c r="G110" s="66"/>
      <c r="H110" s="70"/>
      <c r="I110" s="71"/>
      <c r="J110" s="71"/>
      <c r="K110" s="34" t="s">
        <v>66</v>
      </c>
      <c r="L110" s="78">
        <v>110</v>
      </c>
      <c r="M110" s="78"/>
      <c r="N110" s="73"/>
      <c r="O110" s="80" t="s">
        <v>292</v>
      </c>
      <c r="P110" s="82">
        <v>43950.5108912037</v>
      </c>
      <c r="Q110" s="80" t="s">
        <v>307</v>
      </c>
      <c r="R110" s="84" t="s">
        <v>322</v>
      </c>
      <c r="S110" s="80" t="s">
        <v>328</v>
      </c>
      <c r="T110" s="80" t="s">
        <v>341</v>
      </c>
      <c r="U110" s="80"/>
      <c r="V110" s="84" t="s">
        <v>389</v>
      </c>
      <c r="W110" s="82">
        <v>43950.5108912037</v>
      </c>
      <c r="X110" s="86">
        <v>43950</v>
      </c>
      <c r="Y110" s="88" t="s">
        <v>451</v>
      </c>
      <c r="Z110" s="84" t="s">
        <v>521</v>
      </c>
      <c r="AA110" s="80"/>
      <c r="AB110" s="80"/>
      <c r="AC110" s="88" t="s">
        <v>591</v>
      </c>
      <c r="AD110" s="88" t="s">
        <v>615</v>
      </c>
      <c r="AE110" s="80" t="b">
        <v>0</v>
      </c>
      <c r="AF110" s="80">
        <v>3</v>
      </c>
      <c r="AG110" s="88" t="s">
        <v>626</v>
      </c>
      <c r="AH110" s="80" t="b">
        <v>0</v>
      </c>
      <c r="AI110" s="80" t="s">
        <v>632</v>
      </c>
      <c r="AJ110" s="80"/>
      <c r="AK110" s="88" t="s">
        <v>622</v>
      </c>
      <c r="AL110" s="80" t="b">
        <v>0</v>
      </c>
      <c r="AM110" s="80">
        <v>4</v>
      </c>
      <c r="AN110" s="88" t="s">
        <v>622</v>
      </c>
      <c r="AO110" s="80" t="s">
        <v>637</v>
      </c>
      <c r="AP110" s="80" t="b">
        <v>0</v>
      </c>
      <c r="AQ110" s="88" t="s">
        <v>615</v>
      </c>
      <c r="AR110" s="80" t="s">
        <v>178</v>
      </c>
      <c r="AS110" s="80">
        <v>0</v>
      </c>
      <c r="AT110" s="80">
        <v>0</v>
      </c>
      <c r="AU110" s="80"/>
      <c r="AV110" s="80"/>
      <c r="AW110" s="80"/>
      <c r="AX110" s="80"/>
      <c r="AY110" s="80"/>
      <c r="AZ110" s="80"/>
      <c r="BA110" s="80"/>
      <c r="BB110" s="80"/>
      <c r="BC110" s="79">
        <v>1</v>
      </c>
      <c r="BD110" s="79" t="str">
        <f>REPLACE(INDEX(GroupVertices[Group],MATCH(Edges[[#This Row],[Vertex 1]],GroupVertices[Vertex],0)),1,1,"")</f>
        <v>4</v>
      </c>
      <c r="BE110" s="79" t="str">
        <f>REPLACE(INDEX(GroupVertices[Group],MATCH(Edges[[#This Row],[Vertex 2]],GroupVertices[Vertex],0)),1,1,"")</f>
        <v>4</v>
      </c>
      <c r="BF110" s="48">
        <v>0</v>
      </c>
      <c r="BG110" s="49">
        <v>0</v>
      </c>
      <c r="BH110" s="48">
        <v>0</v>
      </c>
      <c r="BI110" s="49">
        <v>0</v>
      </c>
      <c r="BJ110" s="48">
        <v>0</v>
      </c>
      <c r="BK110" s="49">
        <v>0</v>
      </c>
      <c r="BL110" s="48">
        <v>26</v>
      </c>
      <c r="BM110" s="49">
        <v>100</v>
      </c>
      <c r="BN110" s="48">
        <v>26</v>
      </c>
    </row>
    <row r="111" spans="1:66" ht="15">
      <c r="A111" s="65" t="s">
        <v>260</v>
      </c>
      <c r="B111" s="65" t="s">
        <v>261</v>
      </c>
      <c r="C111" s="66" t="s">
        <v>2098</v>
      </c>
      <c r="D111" s="67">
        <v>3</v>
      </c>
      <c r="E111" s="68" t="s">
        <v>132</v>
      </c>
      <c r="F111" s="69">
        <v>32</v>
      </c>
      <c r="G111" s="66"/>
      <c r="H111" s="70"/>
      <c r="I111" s="71"/>
      <c r="J111" s="71"/>
      <c r="K111" s="34" t="s">
        <v>66</v>
      </c>
      <c r="L111" s="78">
        <v>111</v>
      </c>
      <c r="M111" s="78"/>
      <c r="N111" s="73"/>
      <c r="O111" s="80" t="s">
        <v>295</v>
      </c>
      <c r="P111" s="82">
        <v>43950.52991898148</v>
      </c>
      <c r="Q111" s="80" t="s">
        <v>307</v>
      </c>
      <c r="R111" s="80"/>
      <c r="S111" s="80"/>
      <c r="T111" s="80"/>
      <c r="U111" s="80"/>
      <c r="V111" s="84" t="s">
        <v>389</v>
      </c>
      <c r="W111" s="82">
        <v>43950.52991898148</v>
      </c>
      <c r="X111" s="86">
        <v>43950</v>
      </c>
      <c r="Y111" s="88" t="s">
        <v>452</v>
      </c>
      <c r="Z111" s="84" t="s">
        <v>522</v>
      </c>
      <c r="AA111" s="80"/>
      <c r="AB111" s="80"/>
      <c r="AC111" s="88" t="s">
        <v>592</v>
      </c>
      <c r="AD111" s="80"/>
      <c r="AE111" s="80" t="b">
        <v>0</v>
      </c>
      <c r="AF111" s="80">
        <v>0</v>
      </c>
      <c r="AG111" s="88" t="s">
        <v>622</v>
      </c>
      <c r="AH111" s="80" t="b">
        <v>0</v>
      </c>
      <c r="AI111" s="80" t="s">
        <v>632</v>
      </c>
      <c r="AJ111" s="80"/>
      <c r="AK111" s="88" t="s">
        <v>622</v>
      </c>
      <c r="AL111" s="80" t="b">
        <v>0</v>
      </c>
      <c r="AM111" s="80">
        <v>4</v>
      </c>
      <c r="AN111" s="88" t="s">
        <v>591</v>
      </c>
      <c r="AO111" s="80" t="s">
        <v>637</v>
      </c>
      <c r="AP111" s="80" t="b">
        <v>0</v>
      </c>
      <c r="AQ111" s="88" t="s">
        <v>591</v>
      </c>
      <c r="AR111" s="80" t="s">
        <v>178</v>
      </c>
      <c r="AS111" s="80">
        <v>0</v>
      </c>
      <c r="AT111" s="80">
        <v>0</v>
      </c>
      <c r="AU111" s="80"/>
      <c r="AV111" s="80"/>
      <c r="AW111" s="80"/>
      <c r="AX111" s="80"/>
      <c r="AY111" s="80"/>
      <c r="AZ111" s="80"/>
      <c r="BA111" s="80"/>
      <c r="BB111" s="80"/>
      <c r="BC111" s="79">
        <v>1</v>
      </c>
      <c r="BD111" s="79" t="str">
        <f>REPLACE(INDEX(GroupVertices[Group],MATCH(Edges[[#This Row],[Vertex 1]],GroupVertices[Vertex],0)),1,1,"")</f>
        <v>4</v>
      </c>
      <c r="BE111" s="79" t="str">
        <f>REPLACE(INDEX(GroupVertices[Group],MATCH(Edges[[#This Row],[Vertex 2]],GroupVertices[Vertex],0)),1,1,"")</f>
        <v>4</v>
      </c>
      <c r="BF111" s="48"/>
      <c r="BG111" s="49"/>
      <c r="BH111" s="48"/>
      <c r="BI111" s="49"/>
      <c r="BJ111" s="48"/>
      <c r="BK111" s="49"/>
      <c r="BL111" s="48"/>
      <c r="BM111" s="49"/>
      <c r="BN111" s="48"/>
    </row>
    <row r="112" spans="1:66" ht="15">
      <c r="A112" s="65" t="s">
        <v>261</v>
      </c>
      <c r="B112" s="65" t="s">
        <v>260</v>
      </c>
      <c r="C112" s="66" t="s">
        <v>2098</v>
      </c>
      <c r="D112" s="67">
        <v>3</v>
      </c>
      <c r="E112" s="68" t="s">
        <v>132</v>
      </c>
      <c r="F112" s="69">
        <v>32</v>
      </c>
      <c r="G112" s="66"/>
      <c r="H112" s="70"/>
      <c r="I112" s="71"/>
      <c r="J112" s="71"/>
      <c r="K112" s="34" t="s">
        <v>66</v>
      </c>
      <c r="L112" s="78">
        <v>112</v>
      </c>
      <c r="M112" s="78"/>
      <c r="N112" s="73"/>
      <c r="O112" s="80" t="s">
        <v>294</v>
      </c>
      <c r="P112" s="82">
        <v>43950.57041666667</v>
      </c>
      <c r="Q112" s="80" t="s">
        <v>307</v>
      </c>
      <c r="R112" s="80"/>
      <c r="S112" s="80"/>
      <c r="T112" s="80"/>
      <c r="U112" s="80"/>
      <c r="V112" s="84" t="s">
        <v>390</v>
      </c>
      <c r="W112" s="82">
        <v>43950.57041666667</v>
      </c>
      <c r="X112" s="86">
        <v>43950</v>
      </c>
      <c r="Y112" s="88" t="s">
        <v>453</v>
      </c>
      <c r="Z112" s="84" t="s">
        <v>523</v>
      </c>
      <c r="AA112" s="80"/>
      <c r="AB112" s="80"/>
      <c r="AC112" s="88" t="s">
        <v>593</v>
      </c>
      <c r="AD112" s="80"/>
      <c r="AE112" s="80" t="b">
        <v>0</v>
      </c>
      <c r="AF112" s="80">
        <v>0</v>
      </c>
      <c r="AG112" s="88" t="s">
        <v>622</v>
      </c>
      <c r="AH112" s="80" t="b">
        <v>0</v>
      </c>
      <c r="AI112" s="80" t="s">
        <v>632</v>
      </c>
      <c r="AJ112" s="80"/>
      <c r="AK112" s="88" t="s">
        <v>622</v>
      </c>
      <c r="AL112" s="80" t="b">
        <v>0</v>
      </c>
      <c r="AM112" s="80">
        <v>4</v>
      </c>
      <c r="AN112" s="88" t="s">
        <v>591</v>
      </c>
      <c r="AO112" s="80" t="s">
        <v>636</v>
      </c>
      <c r="AP112" s="80" t="b">
        <v>0</v>
      </c>
      <c r="AQ112" s="88" t="s">
        <v>591</v>
      </c>
      <c r="AR112" s="80" t="s">
        <v>178</v>
      </c>
      <c r="AS112" s="80">
        <v>0</v>
      </c>
      <c r="AT112" s="80">
        <v>0</v>
      </c>
      <c r="AU112" s="80"/>
      <c r="AV112" s="80"/>
      <c r="AW112" s="80"/>
      <c r="AX112" s="80"/>
      <c r="AY112" s="80"/>
      <c r="AZ112" s="80"/>
      <c r="BA112" s="80"/>
      <c r="BB112" s="80"/>
      <c r="BC112" s="79">
        <v>1</v>
      </c>
      <c r="BD112" s="79" t="str">
        <f>REPLACE(INDEX(GroupVertices[Group],MATCH(Edges[[#This Row],[Vertex 1]],GroupVertices[Vertex],0)),1,1,"")</f>
        <v>4</v>
      </c>
      <c r="BE112" s="79" t="str">
        <f>REPLACE(INDEX(GroupVertices[Group],MATCH(Edges[[#This Row],[Vertex 2]],GroupVertices[Vertex],0)),1,1,"")</f>
        <v>4</v>
      </c>
      <c r="BF112" s="48">
        <v>0</v>
      </c>
      <c r="BG112" s="49">
        <v>0</v>
      </c>
      <c r="BH112" s="48">
        <v>0</v>
      </c>
      <c r="BI112" s="49">
        <v>0</v>
      </c>
      <c r="BJ112" s="48">
        <v>0</v>
      </c>
      <c r="BK112" s="49">
        <v>0</v>
      </c>
      <c r="BL112" s="48">
        <v>26</v>
      </c>
      <c r="BM112" s="49">
        <v>100</v>
      </c>
      <c r="BN112" s="48">
        <v>26</v>
      </c>
    </row>
    <row r="113" spans="1:66" ht="15">
      <c r="A113" s="65" t="s">
        <v>262</v>
      </c>
      <c r="B113" s="65" t="s">
        <v>261</v>
      </c>
      <c r="C113" s="66" t="s">
        <v>2098</v>
      </c>
      <c r="D113" s="67">
        <v>3</v>
      </c>
      <c r="E113" s="68" t="s">
        <v>132</v>
      </c>
      <c r="F113" s="69">
        <v>32</v>
      </c>
      <c r="G113" s="66"/>
      <c r="H113" s="70"/>
      <c r="I113" s="71"/>
      <c r="J113" s="71"/>
      <c r="K113" s="34" t="s">
        <v>65</v>
      </c>
      <c r="L113" s="78">
        <v>113</v>
      </c>
      <c r="M113" s="78"/>
      <c r="N113" s="73"/>
      <c r="O113" s="80" t="s">
        <v>295</v>
      </c>
      <c r="P113" s="82">
        <v>43951.24451388889</v>
      </c>
      <c r="Q113" s="80" t="s">
        <v>307</v>
      </c>
      <c r="R113" s="80"/>
      <c r="S113" s="80"/>
      <c r="T113" s="80"/>
      <c r="U113" s="80"/>
      <c r="V113" s="84" t="s">
        <v>391</v>
      </c>
      <c r="W113" s="82">
        <v>43951.24451388889</v>
      </c>
      <c r="X113" s="86">
        <v>43951</v>
      </c>
      <c r="Y113" s="88" t="s">
        <v>454</v>
      </c>
      <c r="Z113" s="84" t="s">
        <v>524</v>
      </c>
      <c r="AA113" s="80"/>
      <c r="AB113" s="80"/>
      <c r="AC113" s="88" t="s">
        <v>594</v>
      </c>
      <c r="AD113" s="80"/>
      <c r="AE113" s="80" t="b">
        <v>0</v>
      </c>
      <c r="AF113" s="80">
        <v>0</v>
      </c>
      <c r="AG113" s="88" t="s">
        <v>622</v>
      </c>
      <c r="AH113" s="80" t="b">
        <v>0</v>
      </c>
      <c r="AI113" s="80" t="s">
        <v>632</v>
      </c>
      <c r="AJ113" s="80"/>
      <c r="AK113" s="88" t="s">
        <v>622</v>
      </c>
      <c r="AL113" s="80" t="b">
        <v>0</v>
      </c>
      <c r="AM113" s="80">
        <v>4</v>
      </c>
      <c r="AN113" s="88" t="s">
        <v>591</v>
      </c>
      <c r="AO113" s="80" t="s">
        <v>636</v>
      </c>
      <c r="AP113" s="80" t="b">
        <v>0</v>
      </c>
      <c r="AQ113" s="88" t="s">
        <v>591</v>
      </c>
      <c r="AR113" s="80" t="s">
        <v>178</v>
      </c>
      <c r="AS113" s="80">
        <v>0</v>
      </c>
      <c r="AT113" s="80">
        <v>0</v>
      </c>
      <c r="AU113" s="80"/>
      <c r="AV113" s="80"/>
      <c r="AW113" s="80"/>
      <c r="AX113" s="80"/>
      <c r="AY113" s="80"/>
      <c r="AZ113" s="80"/>
      <c r="BA113" s="80"/>
      <c r="BB113" s="80"/>
      <c r="BC113" s="79">
        <v>1</v>
      </c>
      <c r="BD113" s="79" t="str">
        <f>REPLACE(INDEX(GroupVertices[Group],MATCH(Edges[[#This Row],[Vertex 1]],GroupVertices[Vertex],0)),1,1,"")</f>
        <v>4</v>
      </c>
      <c r="BE113" s="79" t="str">
        <f>REPLACE(INDEX(GroupVertices[Group],MATCH(Edges[[#This Row],[Vertex 2]],GroupVertices[Vertex],0)),1,1,"")</f>
        <v>4</v>
      </c>
      <c r="BF113" s="48"/>
      <c r="BG113" s="49"/>
      <c r="BH113" s="48"/>
      <c r="BI113" s="49"/>
      <c r="BJ113" s="48"/>
      <c r="BK113" s="49"/>
      <c r="BL113" s="48"/>
      <c r="BM113" s="49"/>
      <c r="BN113" s="48"/>
    </row>
    <row r="114" spans="1:66" ht="15">
      <c r="A114" s="65" t="s">
        <v>260</v>
      </c>
      <c r="B114" s="65" t="s">
        <v>260</v>
      </c>
      <c r="C114" s="66" t="s">
        <v>2098</v>
      </c>
      <c r="D114" s="67">
        <v>3</v>
      </c>
      <c r="E114" s="68" t="s">
        <v>132</v>
      </c>
      <c r="F114" s="69">
        <v>32</v>
      </c>
      <c r="G114" s="66"/>
      <c r="H114" s="70"/>
      <c r="I114" s="71"/>
      <c r="J114" s="71"/>
      <c r="K114" s="34" t="s">
        <v>65</v>
      </c>
      <c r="L114" s="78">
        <v>114</v>
      </c>
      <c r="M114" s="78"/>
      <c r="N114" s="73"/>
      <c r="O114" s="80" t="s">
        <v>178</v>
      </c>
      <c r="P114" s="82">
        <v>43949.48711805556</v>
      </c>
      <c r="Q114" s="80" t="s">
        <v>308</v>
      </c>
      <c r="R114" s="84" t="s">
        <v>317</v>
      </c>
      <c r="S114" s="80" t="s">
        <v>328</v>
      </c>
      <c r="T114" s="80" t="s">
        <v>342</v>
      </c>
      <c r="U114" s="80"/>
      <c r="V114" s="84" t="s">
        <v>389</v>
      </c>
      <c r="W114" s="82">
        <v>43949.48711805556</v>
      </c>
      <c r="X114" s="86">
        <v>43949</v>
      </c>
      <c r="Y114" s="88" t="s">
        <v>455</v>
      </c>
      <c r="Z114" s="84" t="s">
        <v>525</v>
      </c>
      <c r="AA114" s="80"/>
      <c r="AB114" s="80"/>
      <c r="AC114" s="88" t="s">
        <v>595</v>
      </c>
      <c r="AD114" s="80"/>
      <c r="AE114" s="80" t="b">
        <v>0</v>
      </c>
      <c r="AF114" s="80">
        <v>1</v>
      </c>
      <c r="AG114" s="88" t="s">
        <v>622</v>
      </c>
      <c r="AH114" s="80" t="b">
        <v>0</v>
      </c>
      <c r="AI114" s="80" t="s">
        <v>632</v>
      </c>
      <c r="AJ114" s="80"/>
      <c r="AK114" s="88" t="s">
        <v>622</v>
      </c>
      <c r="AL114" s="80" t="b">
        <v>0</v>
      </c>
      <c r="AM114" s="80">
        <v>0</v>
      </c>
      <c r="AN114" s="88" t="s">
        <v>622</v>
      </c>
      <c r="AO114" s="80" t="s">
        <v>636</v>
      </c>
      <c r="AP114" s="80" t="b">
        <v>0</v>
      </c>
      <c r="AQ114" s="88" t="s">
        <v>595</v>
      </c>
      <c r="AR114" s="80" t="s">
        <v>178</v>
      </c>
      <c r="AS114" s="80">
        <v>0</v>
      </c>
      <c r="AT114" s="80">
        <v>0</v>
      </c>
      <c r="AU114" s="80"/>
      <c r="AV114" s="80"/>
      <c r="AW114" s="80"/>
      <c r="AX114" s="80"/>
      <c r="AY114" s="80"/>
      <c r="AZ114" s="80"/>
      <c r="BA114" s="80"/>
      <c r="BB114" s="80"/>
      <c r="BC114" s="79">
        <v>1</v>
      </c>
      <c r="BD114" s="79" t="str">
        <f>REPLACE(INDEX(GroupVertices[Group],MATCH(Edges[[#This Row],[Vertex 1]],GroupVertices[Vertex],0)),1,1,"")</f>
        <v>4</v>
      </c>
      <c r="BE114" s="79" t="str">
        <f>REPLACE(INDEX(GroupVertices[Group],MATCH(Edges[[#This Row],[Vertex 2]],GroupVertices[Vertex],0)),1,1,"")</f>
        <v>4</v>
      </c>
      <c r="BF114" s="48">
        <v>0</v>
      </c>
      <c r="BG114" s="49">
        <v>0</v>
      </c>
      <c r="BH114" s="48">
        <v>0</v>
      </c>
      <c r="BI114" s="49">
        <v>0</v>
      </c>
      <c r="BJ114" s="48">
        <v>0</v>
      </c>
      <c r="BK114" s="49">
        <v>0</v>
      </c>
      <c r="BL114" s="48">
        <v>24</v>
      </c>
      <c r="BM114" s="49">
        <v>100</v>
      </c>
      <c r="BN114" s="48">
        <v>24</v>
      </c>
    </row>
    <row r="115" spans="1:66" ht="15">
      <c r="A115" s="65" t="s">
        <v>260</v>
      </c>
      <c r="B115" s="65" t="s">
        <v>260</v>
      </c>
      <c r="C115" s="66" t="s">
        <v>2098</v>
      </c>
      <c r="D115" s="67">
        <v>3</v>
      </c>
      <c r="E115" s="68" t="s">
        <v>132</v>
      </c>
      <c r="F115" s="69">
        <v>32</v>
      </c>
      <c r="G115" s="66"/>
      <c r="H115" s="70"/>
      <c r="I115" s="71"/>
      <c r="J115" s="71"/>
      <c r="K115" s="34" t="s">
        <v>65</v>
      </c>
      <c r="L115" s="78">
        <v>115</v>
      </c>
      <c r="M115" s="78"/>
      <c r="N115" s="73"/>
      <c r="O115" s="80" t="s">
        <v>294</v>
      </c>
      <c r="P115" s="82">
        <v>43950.52991898148</v>
      </c>
      <c r="Q115" s="80" t="s">
        <v>307</v>
      </c>
      <c r="R115" s="80"/>
      <c r="S115" s="80"/>
      <c r="T115" s="80"/>
      <c r="U115" s="80"/>
      <c r="V115" s="84" t="s">
        <v>389</v>
      </c>
      <c r="W115" s="82">
        <v>43950.52991898148</v>
      </c>
      <c r="X115" s="86">
        <v>43950</v>
      </c>
      <c r="Y115" s="88" t="s">
        <v>452</v>
      </c>
      <c r="Z115" s="84" t="s">
        <v>522</v>
      </c>
      <c r="AA115" s="80"/>
      <c r="AB115" s="80"/>
      <c r="AC115" s="88" t="s">
        <v>592</v>
      </c>
      <c r="AD115" s="80"/>
      <c r="AE115" s="80" t="b">
        <v>0</v>
      </c>
      <c r="AF115" s="80">
        <v>0</v>
      </c>
      <c r="AG115" s="88" t="s">
        <v>622</v>
      </c>
      <c r="AH115" s="80" t="b">
        <v>0</v>
      </c>
      <c r="AI115" s="80" t="s">
        <v>632</v>
      </c>
      <c r="AJ115" s="80"/>
      <c r="AK115" s="88" t="s">
        <v>622</v>
      </c>
      <c r="AL115" s="80" t="b">
        <v>0</v>
      </c>
      <c r="AM115" s="80">
        <v>4</v>
      </c>
      <c r="AN115" s="88" t="s">
        <v>591</v>
      </c>
      <c r="AO115" s="80" t="s">
        <v>637</v>
      </c>
      <c r="AP115" s="80" t="b">
        <v>0</v>
      </c>
      <c r="AQ115" s="88" t="s">
        <v>591</v>
      </c>
      <c r="AR115" s="80" t="s">
        <v>178</v>
      </c>
      <c r="AS115" s="80">
        <v>0</v>
      </c>
      <c r="AT115" s="80">
        <v>0</v>
      </c>
      <c r="AU115" s="80"/>
      <c r="AV115" s="80"/>
      <c r="AW115" s="80"/>
      <c r="AX115" s="80"/>
      <c r="AY115" s="80"/>
      <c r="AZ115" s="80"/>
      <c r="BA115" s="80"/>
      <c r="BB115" s="80"/>
      <c r="BC115" s="79">
        <v>1</v>
      </c>
      <c r="BD115" s="79" t="str">
        <f>REPLACE(INDEX(GroupVertices[Group],MATCH(Edges[[#This Row],[Vertex 1]],GroupVertices[Vertex],0)),1,1,"")</f>
        <v>4</v>
      </c>
      <c r="BE115" s="79" t="str">
        <f>REPLACE(INDEX(GroupVertices[Group],MATCH(Edges[[#This Row],[Vertex 2]],GroupVertices[Vertex],0)),1,1,"")</f>
        <v>4</v>
      </c>
      <c r="BF115" s="48">
        <v>0</v>
      </c>
      <c r="BG115" s="49">
        <v>0</v>
      </c>
      <c r="BH115" s="48">
        <v>0</v>
      </c>
      <c r="BI115" s="49">
        <v>0</v>
      </c>
      <c r="BJ115" s="48">
        <v>0</v>
      </c>
      <c r="BK115" s="49">
        <v>0</v>
      </c>
      <c r="BL115" s="48">
        <v>26</v>
      </c>
      <c r="BM115" s="49">
        <v>100</v>
      </c>
      <c r="BN115" s="48">
        <v>26</v>
      </c>
    </row>
    <row r="116" spans="1:66" ht="15">
      <c r="A116" s="65" t="s">
        <v>262</v>
      </c>
      <c r="B116" s="65" t="s">
        <v>260</v>
      </c>
      <c r="C116" s="66" t="s">
        <v>2098</v>
      </c>
      <c r="D116" s="67">
        <v>3</v>
      </c>
      <c r="E116" s="68" t="s">
        <v>132</v>
      </c>
      <c r="F116" s="69">
        <v>32</v>
      </c>
      <c r="G116" s="66"/>
      <c r="H116" s="70"/>
      <c r="I116" s="71"/>
      <c r="J116" s="71"/>
      <c r="K116" s="34" t="s">
        <v>65</v>
      </c>
      <c r="L116" s="78">
        <v>116</v>
      </c>
      <c r="M116" s="78"/>
      <c r="N116" s="73"/>
      <c r="O116" s="80" t="s">
        <v>294</v>
      </c>
      <c r="P116" s="82">
        <v>43951.24451388889</v>
      </c>
      <c r="Q116" s="80" t="s">
        <v>307</v>
      </c>
      <c r="R116" s="80"/>
      <c r="S116" s="80"/>
      <c r="T116" s="80"/>
      <c r="U116" s="80"/>
      <c r="V116" s="84" t="s">
        <v>391</v>
      </c>
      <c r="W116" s="82">
        <v>43951.24451388889</v>
      </c>
      <c r="X116" s="86">
        <v>43951</v>
      </c>
      <c r="Y116" s="88" t="s">
        <v>454</v>
      </c>
      <c r="Z116" s="84" t="s">
        <v>524</v>
      </c>
      <c r="AA116" s="80"/>
      <c r="AB116" s="80"/>
      <c r="AC116" s="88" t="s">
        <v>594</v>
      </c>
      <c r="AD116" s="80"/>
      <c r="AE116" s="80" t="b">
        <v>0</v>
      </c>
      <c r="AF116" s="80">
        <v>0</v>
      </c>
      <c r="AG116" s="88" t="s">
        <v>622</v>
      </c>
      <c r="AH116" s="80" t="b">
        <v>0</v>
      </c>
      <c r="AI116" s="80" t="s">
        <v>632</v>
      </c>
      <c r="AJ116" s="80"/>
      <c r="AK116" s="88" t="s">
        <v>622</v>
      </c>
      <c r="AL116" s="80" t="b">
        <v>0</v>
      </c>
      <c r="AM116" s="80">
        <v>4</v>
      </c>
      <c r="AN116" s="88" t="s">
        <v>591</v>
      </c>
      <c r="AO116" s="80" t="s">
        <v>636</v>
      </c>
      <c r="AP116" s="80" t="b">
        <v>0</v>
      </c>
      <c r="AQ116" s="88" t="s">
        <v>591</v>
      </c>
      <c r="AR116" s="80" t="s">
        <v>178</v>
      </c>
      <c r="AS116" s="80">
        <v>0</v>
      </c>
      <c r="AT116" s="80">
        <v>0</v>
      </c>
      <c r="AU116" s="80"/>
      <c r="AV116" s="80"/>
      <c r="AW116" s="80"/>
      <c r="AX116" s="80"/>
      <c r="AY116" s="80"/>
      <c r="AZ116" s="80"/>
      <c r="BA116" s="80"/>
      <c r="BB116" s="80"/>
      <c r="BC116" s="79">
        <v>1</v>
      </c>
      <c r="BD116" s="79" t="str">
        <f>REPLACE(INDEX(GroupVertices[Group],MATCH(Edges[[#This Row],[Vertex 1]],GroupVertices[Vertex],0)),1,1,"")</f>
        <v>4</v>
      </c>
      <c r="BE116" s="79" t="str">
        <f>REPLACE(INDEX(GroupVertices[Group],MATCH(Edges[[#This Row],[Vertex 2]],GroupVertices[Vertex],0)),1,1,"")</f>
        <v>4</v>
      </c>
      <c r="BF116" s="48">
        <v>0</v>
      </c>
      <c r="BG116" s="49">
        <v>0</v>
      </c>
      <c r="BH116" s="48">
        <v>0</v>
      </c>
      <c r="BI116" s="49">
        <v>0</v>
      </c>
      <c r="BJ116" s="48">
        <v>0</v>
      </c>
      <c r="BK116" s="49">
        <v>0</v>
      </c>
      <c r="BL116" s="48">
        <v>26</v>
      </c>
      <c r="BM116" s="49">
        <v>100</v>
      </c>
      <c r="BN116" s="48">
        <v>26</v>
      </c>
    </row>
    <row r="117" spans="1:66" ht="15">
      <c r="A117" s="65" t="s">
        <v>263</v>
      </c>
      <c r="B117" s="65" t="s">
        <v>281</v>
      </c>
      <c r="C117" s="66" t="s">
        <v>2098</v>
      </c>
      <c r="D117" s="67">
        <v>3</v>
      </c>
      <c r="E117" s="68" t="s">
        <v>132</v>
      </c>
      <c r="F117" s="69">
        <v>32</v>
      </c>
      <c r="G117" s="66"/>
      <c r="H117" s="70"/>
      <c r="I117" s="71"/>
      <c r="J117" s="71"/>
      <c r="K117" s="34" t="s">
        <v>65</v>
      </c>
      <c r="L117" s="78">
        <v>117</v>
      </c>
      <c r="M117" s="78"/>
      <c r="N117" s="73"/>
      <c r="O117" s="80" t="s">
        <v>292</v>
      </c>
      <c r="P117" s="82">
        <v>43951.28649305556</v>
      </c>
      <c r="Q117" s="80" t="s">
        <v>309</v>
      </c>
      <c r="R117" s="80"/>
      <c r="S117" s="80"/>
      <c r="T117" s="80"/>
      <c r="U117" s="80"/>
      <c r="V117" s="84" t="s">
        <v>392</v>
      </c>
      <c r="W117" s="82">
        <v>43951.28649305556</v>
      </c>
      <c r="X117" s="86">
        <v>43951</v>
      </c>
      <c r="Y117" s="88" t="s">
        <v>456</v>
      </c>
      <c r="Z117" s="84" t="s">
        <v>526</v>
      </c>
      <c r="AA117" s="80"/>
      <c r="AB117" s="80"/>
      <c r="AC117" s="88" t="s">
        <v>596</v>
      </c>
      <c r="AD117" s="88" t="s">
        <v>616</v>
      </c>
      <c r="AE117" s="80" t="b">
        <v>0</v>
      </c>
      <c r="AF117" s="80">
        <v>0</v>
      </c>
      <c r="AG117" s="88" t="s">
        <v>627</v>
      </c>
      <c r="AH117" s="80" t="b">
        <v>0</v>
      </c>
      <c r="AI117" s="80" t="s">
        <v>632</v>
      </c>
      <c r="AJ117" s="80"/>
      <c r="AK117" s="88" t="s">
        <v>622</v>
      </c>
      <c r="AL117" s="80" t="b">
        <v>0</v>
      </c>
      <c r="AM117" s="80">
        <v>0</v>
      </c>
      <c r="AN117" s="88" t="s">
        <v>622</v>
      </c>
      <c r="AO117" s="80" t="s">
        <v>637</v>
      </c>
      <c r="AP117" s="80" t="b">
        <v>0</v>
      </c>
      <c r="AQ117" s="88" t="s">
        <v>616</v>
      </c>
      <c r="AR117" s="80" t="s">
        <v>178</v>
      </c>
      <c r="AS117" s="80">
        <v>0</v>
      </c>
      <c r="AT117" s="80">
        <v>0</v>
      </c>
      <c r="AU117" s="80"/>
      <c r="AV117" s="80"/>
      <c r="AW117" s="80"/>
      <c r="AX117" s="80"/>
      <c r="AY117" s="80"/>
      <c r="AZ117" s="80"/>
      <c r="BA117" s="80"/>
      <c r="BB117" s="80"/>
      <c r="BC117" s="79">
        <v>1</v>
      </c>
      <c r="BD117" s="79" t="str">
        <f>REPLACE(INDEX(GroupVertices[Group],MATCH(Edges[[#This Row],[Vertex 1]],GroupVertices[Vertex],0)),1,1,"")</f>
        <v>8</v>
      </c>
      <c r="BE117" s="79" t="str">
        <f>REPLACE(INDEX(GroupVertices[Group],MATCH(Edges[[#This Row],[Vertex 2]],GroupVertices[Vertex],0)),1,1,"")</f>
        <v>8</v>
      </c>
      <c r="BF117" s="48"/>
      <c r="BG117" s="49"/>
      <c r="BH117" s="48"/>
      <c r="BI117" s="49"/>
      <c r="BJ117" s="48"/>
      <c r="BK117" s="49"/>
      <c r="BL117" s="48"/>
      <c r="BM117" s="49"/>
      <c r="BN117" s="48"/>
    </row>
    <row r="118" spans="1:66" ht="15">
      <c r="A118" s="65" t="s">
        <v>263</v>
      </c>
      <c r="B118" s="65" t="s">
        <v>282</v>
      </c>
      <c r="C118" s="66" t="s">
        <v>2098</v>
      </c>
      <c r="D118" s="67">
        <v>3</v>
      </c>
      <c r="E118" s="68" t="s">
        <v>132</v>
      </c>
      <c r="F118" s="69">
        <v>32</v>
      </c>
      <c r="G118" s="66"/>
      <c r="H118" s="70"/>
      <c r="I118" s="71"/>
      <c r="J118" s="71"/>
      <c r="K118" s="34" t="s">
        <v>65</v>
      </c>
      <c r="L118" s="78">
        <v>118</v>
      </c>
      <c r="M118" s="78"/>
      <c r="N118" s="73"/>
      <c r="O118" s="80" t="s">
        <v>293</v>
      </c>
      <c r="P118" s="82">
        <v>43951.28649305556</v>
      </c>
      <c r="Q118" s="80" t="s">
        <v>309</v>
      </c>
      <c r="R118" s="80"/>
      <c r="S118" s="80"/>
      <c r="T118" s="80"/>
      <c r="U118" s="80"/>
      <c r="V118" s="84" t="s">
        <v>392</v>
      </c>
      <c r="W118" s="82">
        <v>43951.28649305556</v>
      </c>
      <c r="X118" s="86">
        <v>43951</v>
      </c>
      <c r="Y118" s="88" t="s">
        <v>456</v>
      </c>
      <c r="Z118" s="84" t="s">
        <v>526</v>
      </c>
      <c r="AA118" s="80"/>
      <c r="AB118" s="80"/>
      <c r="AC118" s="88" t="s">
        <v>596</v>
      </c>
      <c r="AD118" s="88" t="s">
        <v>616</v>
      </c>
      <c r="AE118" s="80" t="b">
        <v>0</v>
      </c>
      <c r="AF118" s="80">
        <v>0</v>
      </c>
      <c r="AG118" s="88" t="s">
        <v>627</v>
      </c>
      <c r="AH118" s="80" t="b">
        <v>0</v>
      </c>
      <c r="AI118" s="80" t="s">
        <v>632</v>
      </c>
      <c r="AJ118" s="80"/>
      <c r="AK118" s="88" t="s">
        <v>622</v>
      </c>
      <c r="AL118" s="80" t="b">
        <v>0</v>
      </c>
      <c r="AM118" s="80">
        <v>0</v>
      </c>
      <c r="AN118" s="88" t="s">
        <v>622</v>
      </c>
      <c r="AO118" s="80" t="s">
        <v>637</v>
      </c>
      <c r="AP118" s="80" t="b">
        <v>0</v>
      </c>
      <c r="AQ118" s="88" t="s">
        <v>616</v>
      </c>
      <c r="AR118" s="80" t="s">
        <v>178</v>
      </c>
      <c r="AS118" s="80">
        <v>0</v>
      </c>
      <c r="AT118" s="80">
        <v>0</v>
      </c>
      <c r="AU118" s="80"/>
      <c r="AV118" s="80"/>
      <c r="AW118" s="80"/>
      <c r="AX118" s="80"/>
      <c r="AY118" s="80"/>
      <c r="AZ118" s="80"/>
      <c r="BA118" s="80"/>
      <c r="BB118" s="80"/>
      <c r="BC118" s="79">
        <v>1</v>
      </c>
      <c r="BD118" s="79" t="str">
        <f>REPLACE(INDEX(GroupVertices[Group],MATCH(Edges[[#This Row],[Vertex 1]],GroupVertices[Vertex],0)),1,1,"")</f>
        <v>8</v>
      </c>
      <c r="BE118" s="79" t="str">
        <f>REPLACE(INDEX(GroupVertices[Group],MATCH(Edges[[#This Row],[Vertex 2]],GroupVertices[Vertex],0)),1,1,"")</f>
        <v>8</v>
      </c>
      <c r="BF118" s="48">
        <v>0</v>
      </c>
      <c r="BG118" s="49">
        <v>0</v>
      </c>
      <c r="BH118" s="48">
        <v>0</v>
      </c>
      <c r="BI118" s="49">
        <v>0</v>
      </c>
      <c r="BJ118" s="48">
        <v>0</v>
      </c>
      <c r="BK118" s="49">
        <v>0</v>
      </c>
      <c r="BL118" s="48">
        <v>20</v>
      </c>
      <c r="BM118" s="49">
        <v>100</v>
      </c>
      <c r="BN118" s="48">
        <v>20</v>
      </c>
    </row>
    <row r="119" spans="1:66" ht="15">
      <c r="A119" s="65" t="s">
        <v>264</v>
      </c>
      <c r="B119" s="65" t="s">
        <v>283</v>
      </c>
      <c r="C119" s="66" t="s">
        <v>2098</v>
      </c>
      <c r="D119" s="67">
        <v>3</v>
      </c>
      <c r="E119" s="68" t="s">
        <v>132</v>
      </c>
      <c r="F119" s="69">
        <v>32</v>
      </c>
      <c r="G119" s="66"/>
      <c r="H119" s="70"/>
      <c r="I119" s="71"/>
      <c r="J119" s="71"/>
      <c r="K119" s="34" t="s">
        <v>65</v>
      </c>
      <c r="L119" s="78">
        <v>119</v>
      </c>
      <c r="M119" s="78"/>
      <c r="N119" s="73"/>
      <c r="O119" s="80" t="s">
        <v>292</v>
      </c>
      <c r="P119" s="82">
        <v>43951.31564814815</v>
      </c>
      <c r="Q119" s="80" t="s">
        <v>310</v>
      </c>
      <c r="R119" s="80"/>
      <c r="S119" s="80"/>
      <c r="T119" s="80"/>
      <c r="U119" s="80"/>
      <c r="V119" s="84" t="s">
        <v>393</v>
      </c>
      <c r="W119" s="82">
        <v>43951.31564814815</v>
      </c>
      <c r="X119" s="86">
        <v>43951</v>
      </c>
      <c r="Y119" s="88" t="s">
        <v>457</v>
      </c>
      <c r="Z119" s="84" t="s">
        <v>527</v>
      </c>
      <c r="AA119" s="80"/>
      <c r="AB119" s="80"/>
      <c r="AC119" s="88" t="s">
        <v>597</v>
      </c>
      <c r="AD119" s="88" t="s">
        <v>617</v>
      </c>
      <c r="AE119" s="80" t="b">
        <v>0</v>
      </c>
      <c r="AF119" s="80">
        <v>0</v>
      </c>
      <c r="AG119" s="88" t="s">
        <v>628</v>
      </c>
      <c r="AH119" s="80" t="b">
        <v>0</v>
      </c>
      <c r="AI119" s="80" t="s">
        <v>632</v>
      </c>
      <c r="AJ119" s="80"/>
      <c r="AK119" s="88" t="s">
        <v>622</v>
      </c>
      <c r="AL119" s="80" t="b">
        <v>0</v>
      </c>
      <c r="AM119" s="80">
        <v>0</v>
      </c>
      <c r="AN119" s="88" t="s">
        <v>622</v>
      </c>
      <c r="AO119" s="80" t="s">
        <v>637</v>
      </c>
      <c r="AP119" s="80" t="b">
        <v>0</v>
      </c>
      <c r="AQ119" s="88" t="s">
        <v>617</v>
      </c>
      <c r="AR119" s="80" t="s">
        <v>178</v>
      </c>
      <c r="AS119" s="80">
        <v>0</v>
      </c>
      <c r="AT119" s="80">
        <v>0</v>
      </c>
      <c r="AU119" s="80"/>
      <c r="AV119" s="80"/>
      <c r="AW119" s="80"/>
      <c r="AX119" s="80"/>
      <c r="AY119" s="80"/>
      <c r="AZ119" s="80"/>
      <c r="BA119" s="80"/>
      <c r="BB119" s="80"/>
      <c r="BC119" s="79">
        <v>1</v>
      </c>
      <c r="BD119" s="79" t="str">
        <f>REPLACE(INDEX(GroupVertices[Group],MATCH(Edges[[#This Row],[Vertex 1]],GroupVertices[Vertex],0)),1,1,"")</f>
        <v>7</v>
      </c>
      <c r="BE119" s="79" t="str">
        <f>REPLACE(INDEX(GroupVertices[Group],MATCH(Edges[[#This Row],[Vertex 2]],GroupVertices[Vertex],0)),1,1,"")</f>
        <v>7</v>
      </c>
      <c r="BF119" s="48"/>
      <c r="BG119" s="49"/>
      <c r="BH119" s="48"/>
      <c r="BI119" s="49"/>
      <c r="BJ119" s="48"/>
      <c r="BK119" s="49"/>
      <c r="BL119" s="48"/>
      <c r="BM119" s="49"/>
      <c r="BN119" s="48"/>
    </row>
    <row r="120" spans="1:66" ht="15">
      <c r="A120" s="65" t="s">
        <v>264</v>
      </c>
      <c r="B120" s="65" t="s">
        <v>284</v>
      </c>
      <c r="C120" s="66" t="s">
        <v>2098</v>
      </c>
      <c r="D120" s="67">
        <v>3</v>
      </c>
      <c r="E120" s="68" t="s">
        <v>132</v>
      </c>
      <c r="F120" s="69">
        <v>32</v>
      </c>
      <c r="G120" s="66"/>
      <c r="H120" s="70"/>
      <c r="I120" s="71"/>
      <c r="J120" s="71"/>
      <c r="K120" s="34" t="s">
        <v>65</v>
      </c>
      <c r="L120" s="78">
        <v>120</v>
      </c>
      <c r="M120" s="78"/>
      <c r="N120" s="73"/>
      <c r="O120" s="80" t="s">
        <v>292</v>
      </c>
      <c r="P120" s="82">
        <v>43951.31564814815</v>
      </c>
      <c r="Q120" s="80" t="s">
        <v>310</v>
      </c>
      <c r="R120" s="80"/>
      <c r="S120" s="80"/>
      <c r="T120" s="80"/>
      <c r="U120" s="80"/>
      <c r="V120" s="84" t="s">
        <v>393</v>
      </c>
      <c r="W120" s="82">
        <v>43951.31564814815</v>
      </c>
      <c r="X120" s="86">
        <v>43951</v>
      </c>
      <c r="Y120" s="88" t="s">
        <v>457</v>
      </c>
      <c r="Z120" s="84" t="s">
        <v>527</v>
      </c>
      <c r="AA120" s="80"/>
      <c r="AB120" s="80"/>
      <c r="AC120" s="88" t="s">
        <v>597</v>
      </c>
      <c r="AD120" s="88" t="s">
        <v>617</v>
      </c>
      <c r="AE120" s="80" t="b">
        <v>0</v>
      </c>
      <c r="AF120" s="80">
        <v>0</v>
      </c>
      <c r="AG120" s="88" t="s">
        <v>628</v>
      </c>
      <c r="AH120" s="80" t="b">
        <v>0</v>
      </c>
      <c r="AI120" s="80" t="s">
        <v>632</v>
      </c>
      <c r="AJ120" s="80"/>
      <c r="AK120" s="88" t="s">
        <v>622</v>
      </c>
      <c r="AL120" s="80" t="b">
        <v>0</v>
      </c>
      <c r="AM120" s="80">
        <v>0</v>
      </c>
      <c r="AN120" s="88" t="s">
        <v>622</v>
      </c>
      <c r="AO120" s="80" t="s">
        <v>637</v>
      </c>
      <c r="AP120" s="80" t="b">
        <v>0</v>
      </c>
      <c r="AQ120" s="88" t="s">
        <v>617</v>
      </c>
      <c r="AR120" s="80" t="s">
        <v>178</v>
      </c>
      <c r="AS120" s="80">
        <v>0</v>
      </c>
      <c r="AT120" s="80">
        <v>0</v>
      </c>
      <c r="AU120" s="80"/>
      <c r="AV120" s="80"/>
      <c r="AW120" s="80"/>
      <c r="AX120" s="80"/>
      <c r="AY120" s="80"/>
      <c r="AZ120" s="80"/>
      <c r="BA120" s="80"/>
      <c r="BB120" s="80"/>
      <c r="BC120" s="79">
        <v>1</v>
      </c>
      <c r="BD120" s="79" t="str">
        <f>REPLACE(INDEX(GroupVertices[Group],MATCH(Edges[[#This Row],[Vertex 1]],GroupVertices[Vertex],0)),1,1,"")</f>
        <v>7</v>
      </c>
      <c r="BE120" s="79" t="str">
        <f>REPLACE(INDEX(GroupVertices[Group],MATCH(Edges[[#This Row],[Vertex 2]],GroupVertices[Vertex],0)),1,1,"")</f>
        <v>7</v>
      </c>
      <c r="BF120" s="48"/>
      <c r="BG120" s="49"/>
      <c r="BH120" s="48"/>
      <c r="BI120" s="49"/>
      <c r="BJ120" s="48"/>
      <c r="BK120" s="49"/>
      <c r="BL120" s="48"/>
      <c r="BM120" s="49"/>
      <c r="BN120" s="48"/>
    </row>
    <row r="121" spans="1:66" ht="15">
      <c r="A121" s="65" t="s">
        <v>264</v>
      </c>
      <c r="B121" s="65" t="s">
        <v>285</v>
      </c>
      <c r="C121" s="66" t="s">
        <v>2098</v>
      </c>
      <c r="D121" s="67">
        <v>3</v>
      </c>
      <c r="E121" s="68" t="s">
        <v>132</v>
      </c>
      <c r="F121" s="69">
        <v>32</v>
      </c>
      <c r="G121" s="66"/>
      <c r="H121" s="70"/>
      <c r="I121" s="71"/>
      <c r="J121" s="71"/>
      <c r="K121" s="34" t="s">
        <v>65</v>
      </c>
      <c r="L121" s="78">
        <v>121</v>
      </c>
      <c r="M121" s="78"/>
      <c r="N121" s="73"/>
      <c r="O121" s="80" t="s">
        <v>293</v>
      </c>
      <c r="P121" s="82">
        <v>43951.31564814815</v>
      </c>
      <c r="Q121" s="80" t="s">
        <v>310</v>
      </c>
      <c r="R121" s="80"/>
      <c r="S121" s="80"/>
      <c r="T121" s="80"/>
      <c r="U121" s="80"/>
      <c r="V121" s="84" t="s">
        <v>393</v>
      </c>
      <c r="W121" s="82">
        <v>43951.31564814815</v>
      </c>
      <c r="X121" s="86">
        <v>43951</v>
      </c>
      <c r="Y121" s="88" t="s">
        <v>457</v>
      </c>
      <c r="Z121" s="84" t="s">
        <v>527</v>
      </c>
      <c r="AA121" s="80"/>
      <c r="AB121" s="80"/>
      <c r="AC121" s="88" t="s">
        <v>597</v>
      </c>
      <c r="AD121" s="88" t="s">
        <v>617</v>
      </c>
      <c r="AE121" s="80" t="b">
        <v>0</v>
      </c>
      <c r="AF121" s="80">
        <v>0</v>
      </c>
      <c r="AG121" s="88" t="s">
        <v>628</v>
      </c>
      <c r="AH121" s="80" t="b">
        <v>0</v>
      </c>
      <c r="AI121" s="80" t="s">
        <v>632</v>
      </c>
      <c r="AJ121" s="80"/>
      <c r="AK121" s="88" t="s">
        <v>622</v>
      </c>
      <c r="AL121" s="80" t="b">
        <v>0</v>
      </c>
      <c r="AM121" s="80">
        <v>0</v>
      </c>
      <c r="AN121" s="88" t="s">
        <v>622</v>
      </c>
      <c r="AO121" s="80" t="s">
        <v>637</v>
      </c>
      <c r="AP121" s="80" t="b">
        <v>0</v>
      </c>
      <c r="AQ121" s="88" t="s">
        <v>617</v>
      </c>
      <c r="AR121" s="80" t="s">
        <v>178</v>
      </c>
      <c r="AS121" s="80">
        <v>0</v>
      </c>
      <c r="AT121" s="80">
        <v>0</v>
      </c>
      <c r="AU121" s="80"/>
      <c r="AV121" s="80"/>
      <c r="AW121" s="80"/>
      <c r="AX121" s="80"/>
      <c r="AY121" s="80"/>
      <c r="AZ121" s="80"/>
      <c r="BA121" s="80"/>
      <c r="BB121" s="80"/>
      <c r="BC121" s="79">
        <v>1</v>
      </c>
      <c r="BD121" s="79" t="str">
        <f>REPLACE(INDEX(GroupVertices[Group],MATCH(Edges[[#This Row],[Vertex 1]],GroupVertices[Vertex],0)),1,1,"")</f>
        <v>7</v>
      </c>
      <c r="BE121" s="79" t="str">
        <f>REPLACE(INDEX(GroupVertices[Group],MATCH(Edges[[#This Row],[Vertex 2]],GroupVertices[Vertex],0)),1,1,"")</f>
        <v>7</v>
      </c>
      <c r="BF121" s="48">
        <v>0</v>
      </c>
      <c r="BG121" s="49">
        <v>0</v>
      </c>
      <c r="BH121" s="48">
        <v>0</v>
      </c>
      <c r="BI121" s="49">
        <v>0</v>
      </c>
      <c r="BJ121" s="48">
        <v>0</v>
      </c>
      <c r="BK121" s="49">
        <v>0</v>
      </c>
      <c r="BL121" s="48">
        <v>19</v>
      </c>
      <c r="BM121" s="49">
        <v>100</v>
      </c>
      <c r="BN121" s="48">
        <v>19</v>
      </c>
    </row>
    <row r="122" spans="1:66" ht="15">
      <c r="A122" s="65" t="s">
        <v>1142</v>
      </c>
      <c r="B122" s="65" t="s">
        <v>1142</v>
      </c>
      <c r="C122" s="66" t="s">
        <v>2098</v>
      </c>
      <c r="D122" s="67">
        <v>3</v>
      </c>
      <c r="E122" s="68" t="s">
        <v>132</v>
      </c>
      <c r="F122" s="69">
        <v>32</v>
      </c>
      <c r="G122" s="66"/>
      <c r="H122" s="70"/>
      <c r="I122" s="71"/>
      <c r="J122" s="71"/>
      <c r="K122" s="34" t="s">
        <v>65</v>
      </c>
      <c r="L122" s="78">
        <v>122</v>
      </c>
      <c r="M122" s="78"/>
      <c r="N122" s="73"/>
      <c r="O122" s="80" t="s">
        <v>178</v>
      </c>
      <c r="P122" s="82">
        <v>43951.338113425925</v>
      </c>
      <c r="Q122" s="80" t="s">
        <v>1175</v>
      </c>
      <c r="R122" s="84" t="s">
        <v>1187</v>
      </c>
      <c r="S122" s="80" t="s">
        <v>1196</v>
      </c>
      <c r="T122" s="80" t="s">
        <v>1202</v>
      </c>
      <c r="U122" s="80"/>
      <c r="V122" s="84" t="s">
        <v>1218</v>
      </c>
      <c r="W122" s="82">
        <v>43951.338113425925</v>
      </c>
      <c r="X122" s="86">
        <v>43951</v>
      </c>
      <c r="Y122" s="88" t="s">
        <v>1236</v>
      </c>
      <c r="Z122" s="84" t="s">
        <v>1254</v>
      </c>
      <c r="AA122" s="80"/>
      <c r="AB122" s="80"/>
      <c r="AC122" s="88" t="s">
        <v>1272</v>
      </c>
      <c r="AD122" s="80"/>
      <c r="AE122" s="80" t="b">
        <v>0</v>
      </c>
      <c r="AF122" s="80">
        <v>5</v>
      </c>
      <c r="AG122" s="88" t="s">
        <v>622</v>
      </c>
      <c r="AH122" s="80" t="b">
        <v>0</v>
      </c>
      <c r="AI122" s="80" t="s">
        <v>632</v>
      </c>
      <c r="AJ122" s="80"/>
      <c r="AK122" s="88" t="s">
        <v>622</v>
      </c>
      <c r="AL122" s="80" t="b">
        <v>0</v>
      </c>
      <c r="AM122" s="80">
        <v>0</v>
      </c>
      <c r="AN122" s="88" t="s">
        <v>622</v>
      </c>
      <c r="AO122" s="80" t="s">
        <v>636</v>
      </c>
      <c r="AP122" s="80" t="b">
        <v>0</v>
      </c>
      <c r="AQ122" s="88" t="s">
        <v>1272</v>
      </c>
      <c r="AR122" s="80" t="s">
        <v>178</v>
      </c>
      <c r="AS122" s="80">
        <v>0</v>
      </c>
      <c r="AT122" s="80">
        <v>0</v>
      </c>
      <c r="AU122" s="80"/>
      <c r="AV122" s="80"/>
      <c r="AW122" s="80"/>
      <c r="AX122" s="80"/>
      <c r="AY122" s="80"/>
      <c r="AZ122" s="80"/>
      <c r="BA122" s="80"/>
      <c r="BB122" s="80"/>
      <c r="BC122" s="79">
        <v>1</v>
      </c>
      <c r="BD122" s="79" t="str">
        <f>REPLACE(INDEX(GroupVertices[Group],MATCH(Edges[[#This Row],[Vertex 1]],GroupVertices[Vertex],0)),1,1,"")</f>
        <v>6</v>
      </c>
      <c r="BE122" s="79" t="str">
        <f>REPLACE(INDEX(GroupVertices[Group],MATCH(Edges[[#This Row],[Vertex 2]],GroupVertices[Vertex],0)),1,1,"")</f>
        <v>6</v>
      </c>
      <c r="BF122" s="48">
        <v>0</v>
      </c>
      <c r="BG122" s="49">
        <v>0</v>
      </c>
      <c r="BH122" s="48">
        <v>0</v>
      </c>
      <c r="BI122" s="49">
        <v>0</v>
      </c>
      <c r="BJ122" s="48">
        <v>0</v>
      </c>
      <c r="BK122" s="49">
        <v>0</v>
      </c>
      <c r="BL122" s="48">
        <v>27</v>
      </c>
      <c r="BM122" s="49">
        <v>100</v>
      </c>
      <c r="BN122" s="48">
        <v>27</v>
      </c>
    </row>
    <row r="123" spans="1:66" ht="15">
      <c r="A123" s="65" t="s">
        <v>265</v>
      </c>
      <c r="B123" s="65" t="s">
        <v>265</v>
      </c>
      <c r="C123" s="66" t="s">
        <v>2098</v>
      </c>
      <c r="D123" s="67">
        <v>3</v>
      </c>
      <c r="E123" s="68" t="s">
        <v>132</v>
      </c>
      <c r="F123" s="69">
        <v>32</v>
      </c>
      <c r="G123" s="66"/>
      <c r="H123" s="70"/>
      <c r="I123" s="71"/>
      <c r="J123" s="71"/>
      <c r="K123" s="34" t="s">
        <v>65</v>
      </c>
      <c r="L123" s="78">
        <v>123</v>
      </c>
      <c r="M123" s="78"/>
      <c r="N123" s="73"/>
      <c r="O123" s="80" t="s">
        <v>178</v>
      </c>
      <c r="P123" s="82">
        <v>43951.75832175926</v>
      </c>
      <c r="Q123" s="80" t="s">
        <v>311</v>
      </c>
      <c r="R123" s="80"/>
      <c r="S123" s="80"/>
      <c r="T123" s="80"/>
      <c r="U123" s="80"/>
      <c r="V123" s="84" t="s">
        <v>394</v>
      </c>
      <c r="W123" s="82">
        <v>43951.75832175926</v>
      </c>
      <c r="X123" s="86">
        <v>43951</v>
      </c>
      <c r="Y123" s="88" t="s">
        <v>458</v>
      </c>
      <c r="Z123" s="84" t="s">
        <v>528</v>
      </c>
      <c r="AA123" s="80"/>
      <c r="AB123" s="80"/>
      <c r="AC123" s="88" t="s">
        <v>598</v>
      </c>
      <c r="AD123" s="80"/>
      <c r="AE123" s="80" t="b">
        <v>0</v>
      </c>
      <c r="AF123" s="80">
        <v>0</v>
      </c>
      <c r="AG123" s="88" t="s">
        <v>622</v>
      </c>
      <c r="AH123" s="80" t="b">
        <v>0</v>
      </c>
      <c r="AI123" s="80" t="s">
        <v>632</v>
      </c>
      <c r="AJ123" s="80"/>
      <c r="AK123" s="88" t="s">
        <v>622</v>
      </c>
      <c r="AL123" s="80" t="b">
        <v>0</v>
      </c>
      <c r="AM123" s="80">
        <v>0</v>
      </c>
      <c r="AN123" s="88" t="s">
        <v>622</v>
      </c>
      <c r="AO123" s="80" t="s">
        <v>636</v>
      </c>
      <c r="AP123" s="80" t="b">
        <v>0</v>
      </c>
      <c r="AQ123" s="88" t="s">
        <v>598</v>
      </c>
      <c r="AR123" s="80" t="s">
        <v>178</v>
      </c>
      <c r="AS123" s="80">
        <v>0</v>
      </c>
      <c r="AT123" s="80">
        <v>0</v>
      </c>
      <c r="AU123" s="80"/>
      <c r="AV123" s="80"/>
      <c r="AW123" s="80"/>
      <c r="AX123" s="80"/>
      <c r="AY123" s="80"/>
      <c r="AZ123" s="80"/>
      <c r="BA123" s="80"/>
      <c r="BB123" s="80"/>
      <c r="BC123" s="79">
        <v>1</v>
      </c>
      <c r="BD123" s="79" t="str">
        <f>REPLACE(INDEX(GroupVertices[Group],MATCH(Edges[[#This Row],[Vertex 1]],GroupVertices[Vertex],0)),1,1,"")</f>
        <v>6</v>
      </c>
      <c r="BE123" s="79" t="str">
        <f>REPLACE(INDEX(GroupVertices[Group],MATCH(Edges[[#This Row],[Vertex 2]],GroupVertices[Vertex],0)),1,1,"")</f>
        <v>6</v>
      </c>
      <c r="BF123" s="48">
        <v>0</v>
      </c>
      <c r="BG123" s="49">
        <v>0</v>
      </c>
      <c r="BH123" s="48">
        <v>0</v>
      </c>
      <c r="BI123" s="49">
        <v>0</v>
      </c>
      <c r="BJ123" s="48">
        <v>0</v>
      </c>
      <c r="BK123" s="49">
        <v>0</v>
      </c>
      <c r="BL123" s="48">
        <v>29</v>
      </c>
      <c r="BM123" s="49">
        <v>100</v>
      </c>
      <c r="BN123" s="48">
        <v>29</v>
      </c>
    </row>
    <row r="124" spans="1:66" ht="15">
      <c r="A124" s="65" t="s">
        <v>266</v>
      </c>
      <c r="B124" s="65" t="s">
        <v>278</v>
      </c>
      <c r="C124" s="66" t="s">
        <v>2098</v>
      </c>
      <c r="D124" s="67">
        <v>3</v>
      </c>
      <c r="E124" s="68" t="s">
        <v>132</v>
      </c>
      <c r="F124" s="69">
        <v>32</v>
      </c>
      <c r="G124" s="66"/>
      <c r="H124" s="70"/>
      <c r="I124" s="71"/>
      <c r="J124" s="71"/>
      <c r="K124" s="34" t="s">
        <v>65</v>
      </c>
      <c r="L124" s="78">
        <v>124</v>
      </c>
      <c r="M124" s="78"/>
      <c r="N124" s="73"/>
      <c r="O124" s="80" t="s">
        <v>295</v>
      </c>
      <c r="P124" s="82">
        <v>43950.291180555556</v>
      </c>
      <c r="Q124" s="80" t="s">
        <v>303</v>
      </c>
      <c r="R124" s="80"/>
      <c r="S124" s="80"/>
      <c r="T124" s="80"/>
      <c r="U124" s="80"/>
      <c r="V124" s="84" t="s">
        <v>395</v>
      </c>
      <c r="W124" s="82">
        <v>43950.291180555556</v>
      </c>
      <c r="X124" s="86">
        <v>43950</v>
      </c>
      <c r="Y124" s="88" t="s">
        <v>459</v>
      </c>
      <c r="Z124" s="84" t="s">
        <v>529</v>
      </c>
      <c r="AA124" s="80"/>
      <c r="AB124" s="80"/>
      <c r="AC124" s="88" t="s">
        <v>599</v>
      </c>
      <c r="AD124" s="80"/>
      <c r="AE124" s="80" t="b">
        <v>0</v>
      </c>
      <c r="AF124" s="80">
        <v>0</v>
      </c>
      <c r="AG124" s="88" t="s">
        <v>622</v>
      </c>
      <c r="AH124" s="80" t="b">
        <v>0</v>
      </c>
      <c r="AI124" s="80" t="s">
        <v>632</v>
      </c>
      <c r="AJ124" s="80"/>
      <c r="AK124" s="88" t="s">
        <v>622</v>
      </c>
      <c r="AL124" s="80" t="b">
        <v>0</v>
      </c>
      <c r="AM124" s="80">
        <v>19</v>
      </c>
      <c r="AN124" s="88" t="s">
        <v>605</v>
      </c>
      <c r="AO124" s="80" t="s">
        <v>636</v>
      </c>
      <c r="AP124" s="80" t="b">
        <v>0</v>
      </c>
      <c r="AQ124" s="88" t="s">
        <v>605</v>
      </c>
      <c r="AR124" s="80" t="s">
        <v>178</v>
      </c>
      <c r="AS124" s="80">
        <v>0</v>
      </c>
      <c r="AT124" s="80">
        <v>0</v>
      </c>
      <c r="AU124" s="80"/>
      <c r="AV124" s="80"/>
      <c r="AW124" s="80"/>
      <c r="AX124" s="80"/>
      <c r="AY124" s="80"/>
      <c r="AZ124" s="80"/>
      <c r="BA124" s="80"/>
      <c r="BB124" s="80"/>
      <c r="BC124" s="79">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266</v>
      </c>
      <c r="B125" s="65" t="s">
        <v>270</v>
      </c>
      <c r="C125" s="66" t="s">
        <v>2736</v>
      </c>
      <c r="D125" s="67">
        <v>10</v>
      </c>
      <c r="E125" s="68" t="s">
        <v>136</v>
      </c>
      <c r="F125" s="69">
        <v>22.25</v>
      </c>
      <c r="G125" s="66"/>
      <c r="H125" s="70"/>
      <c r="I125" s="71"/>
      <c r="J125" s="71"/>
      <c r="K125" s="34" t="s">
        <v>65</v>
      </c>
      <c r="L125" s="78">
        <v>125</v>
      </c>
      <c r="M125" s="78"/>
      <c r="N125" s="73"/>
      <c r="O125" s="80" t="s">
        <v>294</v>
      </c>
      <c r="P125" s="82">
        <v>43950.291180555556</v>
      </c>
      <c r="Q125" s="80" t="s">
        <v>303</v>
      </c>
      <c r="R125" s="80"/>
      <c r="S125" s="80"/>
      <c r="T125" s="80"/>
      <c r="U125" s="80"/>
      <c r="V125" s="84" t="s">
        <v>395</v>
      </c>
      <c r="W125" s="82">
        <v>43950.291180555556</v>
      </c>
      <c r="X125" s="86">
        <v>43950</v>
      </c>
      <c r="Y125" s="88" t="s">
        <v>459</v>
      </c>
      <c r="Z125" s="84" t="s">
        <v>529</v>
      </c>
      <c r="AA125" s="80"/>
      <c r="AB125" s="80"/>
      <c r="AC125" s="88" t="s">
        <v>599</v>
      </c>
      <c r="AD125" s="80"/>
      <c r="AE125" s="80" t="b">
        <v>0</v>
      </c>
      <c r="AF125" s="80">
        <v>0</v>
      </c>
      <c r="AG125" s="88" t="s">
        <v>622</v>
      </c>
      <c r="AH125" s="80" t="b">
        <v>0</v>
      </c>
      <c r="AI125" s="80" t="s">
        <v>632</v>
      </c>
      <c r="AJ125" s="80"/>
      <c r="AK125" s="88" t="s">
        <v>622</v>
      </c>
      <c r="AL125" s="80" t="b">
        <v>0</v>
      </c>
      <c r="AM125" s="80">
        <v>19</v>
      </c>
      <c r="AN125" s="88" t="s">
        <v>605</v>
      </c>
      <c r="AO125" s="80" t="s">
        <v>636</v>
      </c>
      <c r="AP125" s="80" t="b">
        <v>0</v>
      </c>
      <c r="AQ125" s="88" t="s">
        <v>605</v>
      </c>
      <c r="AR125" s="80" t="s">
        <v>178</v>
      </c>
      <c r="AS125" s="80">
        <v>0</v>
      </c>
      <c r="AT125" s="80">
        <v>0</v>
      </c>
      <c r="AU125" s="80"/>
      <c r="AV125" s="80"/>
      <c r="AW125" s="80"/>
      <c r="AX125" s="80"/>
      <c r="AY125" s="80"/>
      <c r="AZ125" s="80"/>
      <c r="BA125" s="80"/>
      <c r="BB125" s="80"/>
      <c r="BC125" s="79">
        <v>4</v>
      </c>
      <c r="BD125" s="79" t="str">
        <f>REPLACE(INDEX(GroupVertices[Group],MATCH(Edges[[#This Row],[Vertex 1]],GroupVertices[Vertex],0)),1,1,"")</f>
        <v>1</v>
      </c>
      <c r="BE125" s="79" t="str">
        <f>REPLACE(INDEX(GroupVertices[Group],MATCH(Edges[[#This Row],[Vertex 2]],GroupVertices[Vertex],0)),1,1,"")</f>
        <v>1</v>
      </c>
      <c r="BF125" s="48">
        <v>0</v>
      </c>
      <c r="BG125" s="49">
        <v>0</v>
      </c>
      <c r="BH125" s="48">
        <v>0</v>
      </c>
      <c r="BI125" s="49">
        <v>0</v>
      </c>
      <c r="BJ125" s="48">
        <v>0</v>
      </c>
      <c r="BK125" s="49">
        <v>0</v>
      </c>
      <c r="BL125" s="48">
        <v>22</v>
      </c>
      <c r="BM125" s="49">
        <v>100</v>
      </c>
      <c r="BN125" s="48">
        <v>22</v>
      </c>
    </row>
    <row r="126" spans="1:66" ht="15">
      <c r="A126" s="65" t="s">
        <v>266</v>
      </c>
      <c r="B126" s="65" t="s">
        <v>270</v>
      </c>
      <c r="C126" s="66" t="s">
        <v>2736</v>
      </c>
      <c r="D126" s="67">
        <v>10</v>
      </c>
      <c r="E126" s="68" t="s">
        <v>136</v>
      </c>
      <c r="F126" s="69">
        <v>22.25</v>
      </c>
      <c r="G126" s="66"/>
      <c r="H126" s="70"/>
      <c r="I126" s="71"/>
      <c r="J126" s="71"/>
      <c r="K126" s="34" t="s">
        <v>65</v>
      </c>
      <c r="L126" s="78">
        <v>126</v>
      </c>
      <c r="M126" s="78"/>
      <c r="N126" s="73"/>
      <c r="O126" s="80" t="s">
        <v>294</v>
      </c>
      <c r="P126" s="82">
        <v>43950.4940162037</v>
      </c>
      <c r="Q126" s="80" t="s">
        <v>305</v>
      </c>
      <c r="R126" s="80"/>
      <c r="S126" s="80"/>
      <c r="T126" s="80" t="s">
        <v>338</v>
      </c>
      <c r="U126" s="80"/>
      <c r="V126" s="84" t="s">
        <v>395</v>
      </c>
      <c r="W126" s="82">
        <v>43950.4940162037</v>
      </c>
      <c r="X126" s="86">
        <v>43950</v>
      </c>
      <c r="Y126" s="88" t="s">
        <v>460</v>
      </c>
      <c r="Z126" s="84" t="s">
        <v>530</v>
      </c>
      <c r="AA126" s="80"/>
      <c r="AB126" s="80"/>
      <c r="AC126" s="88" t="s">
        <v>600</v>
      </c>
      <c r="AD126" s="80"/>
      <c r="AE126" s="80" t="b">
        <v>0</v>
      </c>
      <c r="AF126" s="80">
        <v>0</v>
      </c>
      <c r="AG126" s="88" t="s">
        <v>622</v>
      </c>
      <c r="AH126" s="80" t="b">
        <v>0</v>
      </c>
      <c r="AI126" s="80" t="s">
        <v>632</v>
      </c>
      <c r="AJ126" s="80"/>
      <c r="AK126" s="88" t="s">
        <v>622</v>
      </c>
      <c r="AL126" s="80" t="b">
        <v>0</v>
      </c>
      <c r="AM126" s="80">
        <v>6</v>
      </c>
      <c r="AN126" s="88" t="s">
        <v>606</v>
      </c>
      <c r="AO126" s="80" t="s">
        <v>636</v>
      </c>
      <c r="AP126" s="80" t="b">
        <v>0</v>
      </c>
      <c r="AQ126" s="88" t="s">
        <v>606</v>
      </c>
      <c r="AR126" s="80" t="s">
        <v>178</v>
      </c>
      <c r="AS126" s="80">
        <v>0</v>
      </c>
      <c r="AT126" s="80">
        <v>0</v>
      </c>
      <c r="AU126" s="80"/>
      <c r="AV126" s="80"/>
      <c r="AW126" s="80"/>
      <c r="AX126" s="80"/>
      <c r="AY126" s="80"/>
      <c r="AZ126" s="80"/>
      <c r="BA126" s="80"/>
      <c r="BB126" s="80"/>
      <c r="BC126" s="79">
        <v>4</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266</v>
      </c>
      <c r="B127" s="65" t="s">
        <v>278</v>
      </c>
      <c r="C127" s="66" t="s">
        <v>2736</v>
      </c>
      <c r="D127" s="67">
        <v>10</v>
      </c>
      <c r="E127" s="68" t="s">
        <v>136</v>
      </c>
      <c r="F127" s="69">
        <v>22.25</v>
      </c>
      <c r="G127" s="66"/>
      <c r="H127" s="70"/>
      <c r="I127" s="71"/>
      <c r="J127" s="71"/>
      <c r="K127" s="34" t="s">
        <v>65</v>
      </c>
      <c r="L127" s="78">
        <v>127</v>
      </c>
      <c r="M127" s="78"/>
      <c r="N127" s="73"/>
      <c r="O127" s="80" t="s">
        <v>293</v>
      </c>
      <c r="P127" s="82">
        <v>43950.4940162037</v>
      </c>
      <c r="Q127" s="80" t="s">
        <v>305</v>
      </c>
      <c r="R127" s="80"/>
      <c r="S127" s="80"/>
      <c r="T127" s="80" t="s">
        <v>338</v>
      </c>
      <c r="U127" s="80"/>
      <c r="V127" s="84" t="s">
        <v>395</v>
      </c>
      <c r="W127" s="82">
        <v>43950.4940162037</v>
      </c>
      <c r="X127" s="86">
        <v>43950</v>
      </c>
      <c r="Y127" s="88" t="s">
        <v>460</v>
      </c>
      <c r="Z127" s="84" t="s">
        <v>530</v>
      </c>
      <c r="AA127" s="80"/>
      <c r="AB127" s="80"/>
      <c r="AC127" s="88" t="s">
        <v>600</v>
      </c>
      <c r="AD127" s="80"/>
      <c r="AE127" s="80" t="b">
        <v>0</v>
      </c>
      <c r="AF127" s="80">
        <v>0</v>
      </c>
      <c r="AG127" s="88" t="s">
        <v>622</v>
      </c>
      <c r="AH127" s="80" t="b">
        <v>0</v>
      </c>
      <c r="AI127" s="80" t="s">
        <v>632</v>
      </c>
      <c r="AJ127" s="80"/>
      <c r="AK127" s="88" t="s">
        <v>622</v>
      </c>
      <c r="AL127" s="80" t="b">
        <v>0</v>
      </c>
      <c r="AM127" s="80">
        <v>6</v>
      </c>
      <c r="AN127" s="88" t="s">
        <v>606</v>
      </c>
      <c r="AO127" s="80" t="s">
        <v>636</v>
      </c>
      <c r="AP127" s="80" t="b">
        <v>0</v>
      </c>
      <c r="AQ127" s="88" t="s">
        <v>606</v>
      </c>
      <c r="AR127" s="80" t="s">
        <v>178</v>
      </c>
      <c r="AS127" s="80">
        <v>0</v>
      </c>
      <c r="AT127" s="80">
        <v>0</v>
      </c>
      <c r="AU127" s="80"/>
      <c r="AV127" s="80"/>
      <c r="AW127" s="80"/>
      <c r="AX127" s="80"/>
      <c r="AY127" s="80"/>
      <c r="AZ127" s="80"/>
      <c r="BA127" s="80"/>
      <c r="BB127" s="80"/>
      <c r="BC127" s="79">
        <v>4</v>
      </c>
      <c r="BD127" s="79" t="str">
        <f>REPLACE(INDEX(GroupVertices[Group],MATCH(Edges[[#This Row],[Vertex 1]],GroupVertices[Vertex],0)),1,1,"")</f>
        <v>1</v>
      </c>
      <c r="BE127" s="79" t="str">
        <f>REPLACE(INDEX(GroupVertices[Group],MATCH(Edges[[#This Row],[Vertex 2]],GroupVertices[Vertex],0)),1,1,"")</f>
        <v>1</v>
      </c>
      <c r="BF127" s="48">
        <v>0</v>
      </c>
      <c r="BG127" s="49">
        <v>0</v>
      </c>
      <c r="BH127" s="48">
        <v>0</v>
      </c>
      <c r="BI127" s="49">
        <v>0</v>
      </c>
      <c r="BJ127" s="48">
        <v>0</v>
      </c>
      <c r="BK127" s="49">
        <v>0</v>
      </c>
      <c r="BL127" s="48">
        <v>36</v>
      </c>
      <c r="BM127" s="49">
        <v>100</v>
      </c>
      <c r="BN127" s="48">
        <v>36</v>
      </c>
    </row>
    <row r="128" spans="1:66" ht="15">
      <c r="A128" s="65" t="s">
        <v>266</v>
      </c>
      <c r="B128" s="65" t="s">
        <v>278</v>
      </c>
      <c r="C128" s="66" t="s">
        <v>2736</v>
      </c>
      <c r="D128" s="67">
        <v>10</v>
      </c>
      <c r="E128" s="68" t="s">
        <v>136</v>
      </c>
      <c r="F128" s="69">
        <v>22.25</v>
      </c>
      <c r="G128" s="66"/>
      <c r="H128" s="70"/>
      <c r="I128" s="71"/>
      <c r="J128" s="71"/>
      <c r="K128" s="34" t="s">
        <v>65</v>
      </c>
      <c r="L128" s="78">
        <v>128</v>
      </c>
      <c r="M128" s="78"/>
      <c r="N128" s="73"/>
      <c r="O128" s="80" t="s">
        <v>293</v>
      </c>
      <c r="P128" s="82">
        <v>43953.607094907406</v>
      </c>
      <c r="Q128" s="80" t="s">
        <v>312</v>
      </c>
      <c r="R128" s="84" t="s">
        <v>323</v>
      </c>
      <c r="S128" s="80" t="s">
        <v>333</v>
      </c>
      <c r="T128" s="80"/>
      <c r="U128" s="80"/>
      <c r="V128" s="84" t="s">
        <v>395</v>
      </c>
      <c r="W128" s="82">
        <v>43953.607094907406</v>
      </c>
      <c r="X128" s="86">
        <v>43953</v>
      </c>
      <c r="Y128" s="88" t="s">
        <v>461</v>
      </c>
      <c r="Z128" s="84" t="s">
        <v>531</v>
      </c>
      <c r="AA128" s="80"/>
      <c r="AB128" s="80"/>
      <c r="AC128" s="88" t="s">
        <v>601</v>
      </c>
      <c r="AD128" s="88" t="s">
        <v>618</v>
      </c>
      <c r="AE128" s="80" t="b">
        <v>0</v>
      </c>
      <c r="AF128" s="80">
        <v>40</v>
      </c>
      <c r="AG128" s="88" t="s">
        <v>629</v>
      </c>
      <c r="AH128" s="80" t="b">
        <v>0</v>
      </c>
      <c r="AI128" s="80" t="s">
        <v>632</v>
      </c>
      <c r="AJ128" s="80"/>
      <c r="AK128" s="88" t="s">
        <v>622</v>
      </c>
      <c r="AL128" s="80" t="b">
        <v>0</v>
      </c>
      <c r="AM128" s="80">
        <v>0</v>
      </c>
      <c r="AN128" s="88" t="s">
        <v>622</v>
      </c>
      <c r="AO128" s="80" t="s">
        <v>636</v>
      </c>
      <c r="AP128" s="80" t="b">
        <v>0</v>
      </c>
      <c r="AQ128" s="88" t="s">
        <v>618</v>
      </c>
      <c r="AR128" s="80" t="s">
        <v>178</v>
      </c>
      <c r="AS128" s="80">
        <v>0</v>
      </c>
      <c r="AT128" s="80">
        <v>0</v>
      </c>
      <c r="AU128" s="80"/>
      <c r="AV128" s="80"/>
      <c r="AW128" s="80"/>
      <c r="AX128" s="80"/>
      <c r="AY128" s="80"/>
      <c r="AZ128" s="80"/>
      <c r="BA128" s="80"/>
      <c r="BB128" s="80"/>
      <c r="BC128" s="79">
        <v>4</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29</v>
      </c>
      <c r="BM128" s="49">
        <v>100</v>
      </c>
      <c r="BN128" s="48">
        <v>29</v>
      </c>
    </row>
    <row r="129" spans="1:66" ht="15">
      <c r="A129" s="65" t="s">
        <v>267</v>
      </c>
      <c r="B129" s="65" t="s">
        <v>270</v>
      </c>
      <c r="C129" s="66" t="s">
        <v>2098</v>
      </c>
      <c r="D129" s="67">
        <v>3</v>
      </c>
      <c r="E129" s="68" t="s">
        <v>132</v>
      </c>
      <c r="F129" s="69">
        <v>32</v>
      </c>
      <c r="G129" s="66"/>
      <c r="H129" s="70"/>
      <c r="I129" s="71"/>
      <c r="J129" s="71"/>
      <c r="K129" s="34" t="s">
        <v>65</v>
      </c>
      <c r="L129" s="78">
        <v>129</v>
      </c>
      <c r="M129" s="78"/>
      <c r="N129" s="73"/>
      <c r="O129" s="80" t="s">
        <v>294</v>
      </c>
      <c r="P129" s="82">
        <v>43950.31265046296</v>
      </c>
      <c r="Q129" s="80" t="s">
        <v>305</v>
      </c>
      <c r="R129" s="80"/>
      <c r="S129" s="80"/>
      <c r="T129" s="80" t="s">
        <v>338</v>
      </c>
      <c r="U129" s="80"/>
      <c r="V129" s="84" t="s">
        <v>396</v>
      </c>
      <c r="W129" s="82">
        <v>43950.31265046296</v>
      </c>
      <c r="X129" s="86">
        <v>43950</v>
      </c>
      <c r="Y129" s="88" t="s">
        <v>462</v>
      </c>
      <c r="Z129" s="84" t="s">
        <v>532</v>
      </c>
      <c r="AA129" s="80"/>
      <c r="AB129" s="80"/>
      <c r="AC129" s="88" t="s">
        <v>602</v>
      </c>
      <c r="AD129" s="80"/>
      <c r="AE129" s="80" t="b">
        <v>0</v>
      </c>
      <c r="AF129" s="80">
        <v>0</v>
      </c>
      <c r="AG129" s="88" t="s">
        <v>622</v>
      </c>
      <c r="AH129" s="80" t="b">
        <v>0</v>
      </c>
      <c r="AI129" s="80" t="s">
        <v>632</v>
      </c>
      <c r="AJ129" s="80"/>
      <c r="AK129" s="88" t="s">
        <v>622</v>
      </c>
      <c r="AL129" s="80" t="b">
        <v>0</v>
      </c>
      <c r="AM129" s="80">
        <v>6</v>
      </c>
      <c r="AN129" s="88" t="s">
        <v>606</v>
      </c>
      <c r="AO129" s="80" t="s">
        <v>636</v>
      </c>
      <c r="AP129" s="80" t="b">
        <v>0</v>
      </c>
      <c r="AQ129" s="88" t="s">
        <v>606</v>
      </c>
      <c r="AR129" s="80" t="s">
        <v>178</v>
      </c>
      <c r="AS129" s="80">
        <v>0</v>
      </c>
      <c r="AT129" s="80">
        <v>0</v>
      </c>
      <c r="AU129" s="80"/>
      <c r="AV129" s="80"/>
      <c r="AW129" s="80"/>
      <c r="AX129" s="80"/>
      <c r="AY129" s="80"/>
      <c r="AZ129" s="80"/>
      <c r="BA129" s="80"/>
      <c r="BB129" s="80"/>
      <c r="BC129" s="79">
        <v>1</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267</v>
      </c>
      <c r="B130" s="65" t="s">
        <v>278</v>
      </c>
      <c r="C130" s="66" t="s">
        <v>2098</v>
      </c>
      <c r="D130" s="67">
        <v>3</v>
      </c>
      <c r="E130" s="68" t="s">
        <v>132</v>
      </c>
      <c r="F130" s="69">
        <v>32</v>
      </c>
      <c r="G130" s="66"/>
      <c r="H130" s="70"/>
      <c r="I130" s="71"/>
      <c r="J130" s="71"/>
      <c r="K130" s="34" t="s">
        <v>65</v>
      </c>
      <c r="L130" s="78">
        <v>130</v>
      </c>
      <c r="M130" s="78"/>
      <c r="N130" s="73"/>
      <c r="O130" s="80" t="s">
        <v>293</v>
      </c>
      <c r="P130" s="82">
        <v>43950.31265046296</v>
      </c>
      <c r="Q130" s="80" t="s">
        <v>305</v>
      </c>
      <c r="R130" s="80"/>
      <c r="S130" s="80"/>
      <c r="T130" s="80" t="s">
        <v>338</v>
      </c>
      <c r="U130" s="80"/>
      <c r="V130" s="84" t="s">
        <v>396</v>
      </c>
      <c r="W130" s="82">
        <v>43950.31265046296</v>
      </c>
      <c r="X130" s="86">
        <v>43950</v>
      </c>
      <c r="Y130" s="88" t="s">
        <v>462</v>
      </c>
      <c r="Z130" s="84" t="s">
        <v>532</v>
      </c>
      <c r="AA130" s="80"/>
      <c r="AB130" s="80"/>
      <c r="AC130" s="88" t="s">
        <v>602</v>
      </c>
      <c r="AD130" s="80"/>
      <c r="AE130" s="80" t="b">
        <v>0</v>
      </c>
      <c r="AF130" s="80">
        <v>0</v>
      </c>
      <c r="AG130" s="88" t="s">
        <v>622</v>
      </c>
      <c r="AH130" s="80" t="b">
        <v>0</v>
      </c>
      <c r="AI130" s="80" t="s">
        <v>632</v>
      </c>
      <c r="AJ130" s="80"/>
      <c r="AK130" s="88" t="s">
        <v>622</v>
      </c>
      <c r="AL130" s="80" t="b">
        <v>0</v>
      </c>
      <c r="AM130" s="80">
        <v>6</v>
      </c>
      <c r="AN130" s="88" t="s">
        <v>606</v>
      </c>
      <c r="AO130" s="80" t="s">
        <v>636</v>
      </c>
      <c r="AP130" s="80" t="b">
        <v>0</v>
      </c>
      <c r="AQ130" s="88" t="s">
        <v>606</v>
      </c>
      <c r="AR130" s="80" t="s">
        <v>178</v>
      </c>
      <c r="AS130" s="80">
        <v>0</v>
      </c>
      <c r="AT130" s="80">
        <v>0</v>
      </c>
      <c r="AU130" s="80"/>
      <c r="AV130" s="80"/>
      <c r="AW130" s="80"/>
      <c r="AX130" s="80"/>
      <c r="AY130" s="80"/>
      <c r="AZ130" s="80"/>
      <c r="BA130" s="80"/>
      <c r="BB130" s="80"/>
      <c r="BC130" s="79">
        <v>1</v>
      </c>
      <c r="BD130" s="79" t="str">
        <f>REPLACE(INDEX(GroupVertices[Group],MATCH(Edges[[#This Row],[Vertex 1]],GroupVertices[Vertex],0)),1,1,"")</f>
        <v>1</v>
      </c>
      <c r="BE130" s="79" t="str">
        <f>REPLACE(INDEX(GroupVertices[Group],MATCH(Edges[[#This Row],[Vertex 2]],GroupVertices[Vertex],0)),1,1,"")</f>
        <v>1</v>
      </c>
      <c r="BF130" s="48">
        <v>0</v>
      </c>
      <c r="BG130" s="49">
        <v>0</v>
      </c>
      <c r="BH130" s="48">
        <v>0</v>
      </c>
      <c r="BI130" s="49">
        <v>0</v>
      </c>
      <c r="BJ130" s="48">
        <v>0</v>
      </c>
      <c r="BK130" s="49">
        <v>0</v>
      </c>
      <c r="BL130" s="48">
        <v>36</v>
      </c>
      <c r="BM130" s="49">
        <v>100</v>
      </c>
      <c r="BN130" s="48">
        <v>36</v>
      </c>
    </row>
    <row r="131" spans="1:66" ht="15">
      <c r="A131" s="65" t="s">
        <v>268</v>
      </c>
      <c r="B131" s="65" t="s">
        <v>267</v>
      </c>
      <c r="C131" s="66" t="s">
        <v>2098</v>
      </c>
      <c r="D131" s="67">
        <v>3</v>
      </c>
      <c r="E131" s="68" t="s">
        <v>132</v>
      </c>
      <c r="F131" s="69">
        <v>32</v>
      </c>
      <c r="G131" s="66"/>
      <c r="H131" s="70"/>
      <c r="I131" s="71"/>
      <c r="J131" s="71"/>
      <c r="K131" s="34" t="s">
        <v>65</v>
      </c>
      <c r="L131" s="78">
        <v>131</v>
      </c>
      <c r="M131" s="78"/>
      <c r="N131" s="73"/>
      <c r="O131" s="80" t="s">
        <v>293</v>
      </c>
      <c r="P131" s="82">
        <v>43954.23436342592</v>
      </c>
      <c r="Q131" s="80" t="s">
        <v>313</v>
      </c>
      <c r="R131" s="80"/>
      <c r="S131" s="80"/>
      <c r="T131" s="80"/>
      <c r="U131" s="80"/>
      <c r="V131" s="84" t="s">
        <v>397</v>
      </c>
      <c r="W131" s="82">
        <v>43954.23436342592</v>
      </c>
      <c r="X131" s="86">
        <v>43954</v>
      </c>
      <c r="Y131" s="88" t="s">
        <v>463</v>
      </c>
      <c r="Z131" s="84" t="s">
        <v>533</v>
      </c>
      <c r="AA131" s="80"/>
      <c r="AB131" s="80"/>
      <c r="AC131" s="88" t="s">
        <v>603</v>
      </c>
      <c r="AD131" s="88" t="s">
        <v>619</v>
      </c>
      <c r="AE131" s="80" t="b">
        <v>0</v>
      </c>
      <c r="AF131" s="80">
        <v>1</v>
      </c>
      <c r="AG131" s="88" t="s">
        <v>630</v>
      </c>
      <c r="AH131" s="80" t="b">
        <v>0</v>
      </c>
      <c r="AI131" s="80" t="s">
        <v>632</v>
      </c>
      <c r="AJ131" s="80"/>
      <c r="AK131" s="88" t="s">
        <v>622</v>
      </c>
      <c r="AL131" s="80" t="b">
        <v>0</v>
      </c>
      <c r="AM131" s="80">
        <v>0</v>
      </c>
      <c r="AN131" s="88" t="s">
        <v>622</v>
      </c>
      <c r="AO131" s="80" t="s">
        <v>637</v>
      </c>
      <c r="AP131" s="80" t="b">
        <v>0</v>
      </c>
      <c r="AQ131" s="88" t="s">
        <v>619</v>
      </c>
      <c r="AR131" s="80" t="s">
        <v>178</v>
      </c>
      <c r="AS131" s="80">
        <v>0</v>
      </c>
      <c r="AT131" s="80">
        <v>0</v>
      </c>
      <c r="AU131" s="80"/>
      <c r="AV131" s="80"/>
      <c r="AW131" s="80"/>
      <c r="AX131" s="80"/>
      <c r="AY131" s="80"/>
      <c r="AZ131" s="80"/>
      <c r="BA131" s="80"/>
      <c r="BB131" s="80"/>
      <c r="BC131" s="79">
        <v>1</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10</v>
      </c>
      <c r="BM131" s="49">
        <v>100</v>
      </c>
      <c r="BN131" s="48">
        <v>10</v>
      </c>
    </row>
    <row r="132" spans="1:66" ht="15">
      <c r="A132" s="65" t="s">
        <v>269</v>
      </c>
      <c r="B132" s="65" t="s">
        <v>286</v>
      </c>
      <c r="C132" s="66" t="s">
        <v>2735</v>
      </c>
      <c r="D132" s="67">
        <v>5.333333333333334</v>
      </c>
      <c r="E132" s="68" t="s">
        <v>136</v>
      </c>
      <c r="F132" s="69">
        <v>28.75</v>
      </c>
      <c r="G132" s="66"/>
      <c r="H132" s="70"/>
      <c r="I132" s="71"/>
      <c r="J132" s="71"/>
      <c r="K132" s="34" t="s">
        <v>65</v>
      </c>
      <c r="L132" s="78">
        <v>132</v>
      </c>
      <c r="M132" s="78"/>
      <c r="N132" s="73"/>
      <c r="O132" s="80" t="s">
        <v>292</v>
      </c>
      <c r="P132" s="82">
        <v>43954.37741898148</v>
      </c>
      <c r="Q132" s="80" t="s">
        <v>314</v>
      </c>
      <c r="R132" s="80"/>
      <c r="S132" s="80"/>
      <c r="T132" s="80"/>
      <c r="U132" s="80"/>
      <c r="V132" s="84" t="s">
        <v>398</v>
      </c>
      <c r="W132" s="82">
        <v>43954.37741898148</v>
      </c>
      <c r="X132" s="86">
        <v>43954</v>
      </c>
      <c r="Y132" s="88" t="s">
        <v>464</v>
      </c>
      <c r="Z132" s="84" t="s">
        <v>534</v>
      </c>
      <c r="AA132" s="80"/>
      <c r="AB132" s="80"/>
      <c r="AC132" s="88" t="s">
        <v>604</v>
      </c>
      <c r="AD132" s="88" t="s">
        <v>620</v>
      </c>
      <c r="AE132" s="80" t="b">
        <v>0</v>
      </c>
      <c r="AF132" s="80">
        <v>0</v>
      </c>
      <c r="AG132" s="88" t="s">
        <v>631</v>
      </c>
      <c r="AH132" s="80" t="b">
        <v>0</v>
      </c>
      <c r="AI132" s="80" t="s">
        <v>632</v>
      </c>
      <c r="AJ132" s="80"/>
      <c r="AK132" s="88" t="s">
        <v>622</v>
      </c>
      <c r="AL132" s="80" t="b">
        <v>0</v>
      </c>
      <c r="AM132" s="80">
        <v>0</v>
      </c>
      <c r="AN132" s="88" t="s">
        <v>622</v>
      </c>
      <c r="AO132" s="80" t="s">
        <v>641</v>
      </c>
      <c r="AP132" s="80" t="b">
        <v>0</v>
      </c>
      <c r="AQ132" s="88" t="s">
        <v>620</v>
      </c>
      <c r="AR132" s="80" t="s">
        <v>178</v>
      </c>
      <c r="AS132" s="80">
        <v>0</v>
      </c>
      <c r="AT132" s="80">
        <v>0</v>
      </c>
      <c r="AU132" s="80"/>
      <c r="AV132" s="80"/>
      <c r="AW132" s="80"/>
      <c r="AX132" s="80"/>
      <c r="AY132" s="80"/>
      <c r="AZ132" s="80"/>
      <c r="BA132" s="80"/>
      <c r="BB132" s="80"/>
      <c r="BC132" s="79">
        <v>2</v>
      </c>
      <c r="BD132" s="79" t="str">
        <f>REPLACE(INDEX(GroupVertices[Group],MATCH(Edges[[#This Row],[Vertex 1]],GroupVertices[Vertex],0)),1,1,"")</f>
        <v>5</v>
      </c>
      <c r="BE132" s="79" t="str">
        <f>REPLACE(INDEX(GroupVertices[Group],MATCH(Edges[[#This Row],[Vertex 2]],GroupVertices[Vertex],0)),1,1,"")</f>
        <v>5</v>
      </c>
      <c r="BF132" s="48"/>
      <c r="BG132" s="49"/>
      <c r="BH132" s="48"/>
      <c r="BI132" s="49"/>
      <c r="BJ132" s="48"/>
      <c r="BK132" s="49"/>
      <c r="BL132" s="48"/>
      <c r="BM132" s="49"/>
      <c r="BN132" s="48"/>
    </row>
    <row r="133" spans="1:66" ht="15">
      <c r="A133" s="65" t="s">
        <v>269</v>
      </c>
      <c r="B133" s="65" t="s">
        <v>287</v>
      </c>
      <c r="C133" s="66" t="s">
        <v>2735</v>
      </c>
      <c r="D133" s="67">
        <v>5.333333333333334</v>
      </c>
      <c r="E133" s="68" t="s">
        <v>136</v>
      </c>
      <c r="F133" s="69">
        <v>28.75</v>
      </c>
      <c r="G133" s="66"/>
      <c r="H133" s="70"/>
      <c r="I133" s="71"/>
      <c r="J133" s="71"/>
      <c r="K133" s="34" t="s">
        <v>65</v>
      </c>
      <c r="L133" s="78">
        <v>133</v>
      </c>
      <c r="M133" s="78"/>
      <c r="N133" s="73"/>
      <c r="O133" s="80" t="s">
        <v>292</v>
      </c>
      <c r="P133" s="82">
        <v>43954.37741898148</v>
      </c>
      <c r="Q133" s="80" t="s">
        <v>314</v>
      </c>
      <c r="R133" s="80"/>
      <c r="S133" s="80"/>
      <c r="T133" s="80"/>
      <c r="U133" s="80"/>
      <c r="V133" s="84" t="s">
        <v>398</v>
      </c>
      <c r="W133" s="82">
        <v>43954.37741898148</v>
      </c>
      <c r="X133" s="86">
        <v>43954</v>
      </c>
      <c r="Y133" s="88" t="s">
        <v>464</v>
      </c>
      <c r="Z133" s="84" t="s">
        <v>534</v>
      </c>
      <c r="AA133" s="80"/>
      <c r="AB133" s="80"/>
      <c r="AC133" s="88" t="s">
        <v>604</v>
      </c>
      <c r="AD133" s="88" t="s">
        <v>620</v>
      </c>
      <c r="AE133" s="80" t="b">
        <v>0</v>
      </c>
      <c r="AF133" s="80">
        <v>0</v>
      </c>
      <c r="AG133" s="88" t="s">
        <v>631</v>
      </c>
      <c r="AH133" s="80" t="b">
        <v>0</v>
      </c>
      <c r="AI133" s="80" t="s">
        <v>632</v>
      </c>
      <c r="AJ133" s="80"/>
      <c r="AK133" s="88" t="s">
        <v>622</v>
      </c>
      <c r="AL133" s="80" t="b">
        <v>0</v>
      </c>
      <c r="AM133" s="80">
        <v>0</v>
      </c>
      <c r="AN133" s="88" t="s">
        <v>622</v>
      </c>
      <c r="AO133" s="80" t="s">
        <v>641</v>
      </c>
      <c r="AP133" s="80" t="b">
        <v>0</v>
      </c>
      <c r="AQ133" s="88" t="s">
        <v>620</v>
      </c>
      <c r="AR133" s="80" t="s">
        <v>178</v>
      </c>
      <c r="AS133" s="80">
        <v>0</v>
      </c>
      <c r="AT133" s="80">
        <v>0</v>
      </c>
      <c r="AU133" s="80"/>
      <c r="AV133" s="80"/>
      <c r="AW133" s="80"/>
      <c r="AX133" s="80"/>
      <c r="AY133" s="80"/>
      <c r="AZ133" s="80"/>
      <c r="BA133" s="80"/>
      <c r="BB133" s="80"/>
      <c r="BC133" s="79">
        <v>2</v>
      </c>
      <c r="BD133" s="79" t="str">
        <f>REPLACE(INDEX(GroupVertices[Group],MATCH(Edges[[#This Row],[Vertex 1]],GroupVertices[Vertex],0)),1,1,"")</f>
        <v>5</v>
      </c>
      <c r="BE133" s="79" t="str">
        <f>REPLACE(INDEX(GroupVertices[Group],MATCH(Edges[[#This Row],[Vertex 2]],GroupVertices[Vertex],0)),1,1,"")</f>
        <v>5</v>
      </c>
      <c r="BF133" s="48"/>
      <c r="BG133" s="49"/>
      <c r="BH133" s="48"/>
      <c r="BI133" s="49"/>
      <c r="BJ133" s="48"/>
      <c r="BK133" s="49"/>
      <c r="BL133" s="48"/>
      <c r="BM133" s="49"/>
      <c r="BN133" s="48"/>
    </row>
    <row r="134" spans="1:66" ht="15">
      <c r="A134" s="65" t="s">
        <v>269</v>
      </c>
      <c r="B134" s="65" t="s">
        <v>288</v>
      </c>
      <c r="C134" s="66" t="s">
        <v>2735</v>
      </c>
      <c r="D134" s="67">
        <v>5.333333333333334</v>
      </c>
      <c r="E134" s="68" t="s">
        <v>136</v>
      </c>
      <c r="F134" s="69">
        <v>28.75</v>
      </c>
      <c r="G134" s="66"/>
      <c r="H134" s="70"/>
      <c r="I134" s="71"/>
      <c r="J134" s="71"/>
      <c r="K134" s="34" t="s">
        <v>65</v>
      </c>
      <c r="L134" s="78">
        <v>134</v>
      </c>
      <c r="M134" s="78"/>
      <c r="N134" s="73"/>
      <c r="O134" s="80" t="s">
        <v>292</v>
      </c>
      <c r="P134" s="82">
        <v>43954.37741898148</v>
      </c>
      <c r="Q134" s="80" t="s">
        <v>314</v>
      </c>
      <c r="R134" s="80"/>
      <c r="S134" s="80"/>
      <c r="T134" s="80"/>
      <c r="U134" s="80"/>
      <c r="V134" s="84" t="s">
        <v>398</v>
      </c>
      <c r="W134" s="82">
        <v>43954.37741898148</v>
      </c>
      <c r="X134" s="86">
        <v>43954</v>
      </c>
      <c r="Y134" s="88" t="s">
        <v>464</v>
      </c>
      <c r="Z134" s="84" t="s">
        <v>534</v>
      </c>
      <c r="AA134" s="80"/>
      <c r="AB134" s="80"/>
      <c r="AC134" s="88" t="s">
        <v>604</v>
      </c>
      <c r="AD134" s="88" t="s">
        <v>620</v>
      </c>
      <c r="AE134" s="80" t="b">
        <v>0</v>
      </c>
      <c r="AF134" s="80">
        <v>0</v>
      </c>
      <c r="AG134" s="88" t="s">
        <v>631</v>
      </c>
      <c r="AH134" s="80" t="b">
        <v>0</v>
      </c>
      <c r="AI134" s="80" t="s">
        <v>632</v>
      </c>
      <c r="AJ134" s="80"/>
      <c r="AK134" s="88" t="s">
        <v>622</v>
      </c>
      <c r="AL134" s="80" t="b">
        <v>0</v>
      </c>
      <c r="AM134" s="80">
        <v>0</v>
      </c>
      <c r="AN134" s="88" t="s">
        <v>622</v>
      </c>
      <c r="AO134" s="80" t="s">
        <v>641</v>
      </c>
      <c r="AP134" s="80" t="b">
        <v>0</v>
      </c>
      <c r="AQ134" s="88" t="s">
        <v>620</v>
      </c>
      <c r="AR134" s="80" t="s">
        <v>178</v>
      </c>
      <c r="AS134" s="80">
        <v>0</v>
      </c>
      <c r="AT134" s="80">
        <v>0</v>
      </c>
      <c r="AU134" s="80"/>
      <c r="AV134" s="80"/>
      <c r="AW134" s="80"/>
      <c r="AX134" s="80"/>
      <c r="AY134" s="80"/>
      <c r="AZ134" s="80"/>
      <c r="BA134" s="80"/>
      <c r="BB134" s="80"/>
      <c r="BC134" s="79">
        <v>2</v>
      </c>
      <c r="BD134" s="79" t="str">
        <f>REPLACE(INDEX(GroupVertices[Group],MATCH(Edges[[#This Row],[Vertex 1]],GroupVertices[Vertex],0)),1,1,"")</f>
        <v>5</v>
      </c>
      <c r="BE134" s="79" t="str">
        <f>REPLACE(INDEX(GroupVertices[Group],MATCH(Edges[[#This Row],[Vertex 2]],GroupVertices[Vertex],0)),1,1,"")</f>
        <v>5</v>
      </c>
      <c r="BF134" s="48"/>
      <c r="BG134" s="49"/>
      <c r="BH134" s="48"/>
      <c r="BI134" s="49"/>
      <c r="BJ134" s="48"/>
      <c r="BK134" s="49"/>
      <c r="BL134" s="48"/>
      <c r="BM134" s="49"/>
      <c r="BN134" s="48"/>
    </row>
    <row r="135" spans="1:66" ht="15">
      <c r="A135" s="65" t="s">
        <v>269</v>
      </c>
      <c r="B135" s="65" t="s">
        <v>289</v>
      </c>
      <c r="C135" s="66" t="s">
        <v>2735</v>
      </c>
      <c r="D135" s="67">
        <v>5.333333333333334</v>
      </c>
      <c r="E135" s="68" t="s">
        <v>136</v>
      </c>
      <c r="F135" s="69">
        <v>28.75</v>
      </c>
      <c r="G135" s="66"/>
      <c r="H135" s="70"/>
      <c r="I135" s="71"/>
      <c r="J135" s="71"/>
      <c r="K135" s="34" t="s">
        <v>65</v>
      </c>
      <c r="L135" s="78">
        <v>135</v>
      </c>
      <c r="M135" s="78"/>
      <c r="N135" s="73"/>
      <c r="O135" s="80" t="s">
        <v>292</v>
      </c>
      <c r="P135" s="82">
        <v>43954.37741898148</v>
      </c>
      <c r="Q135" s="80" t="s">
        <v>314</v>
      </c>
      <c r="R135" s="80"/>
      <c r="S135" s="80"/>
      <c r="T135" s="80"/>
      <c r="U135" s="80"/>
      <c r="V135" s="84" t="s">
        <v>398</v>
      </c>
      <c r="W135" s="82">
        <v>43954.37741898148</v>
      </c>
      <c r="X135" s="86">
        <v>43954</v>
      </c>
      <c r="Y135" s="88" t="s">
        <v>464</v>
      </c>
      <c r="Z135" s="84" t="s">
        <v>534</v>
      </c>
      <c r="AA135" s="80"/>
      <c r="AB135" s="80"/>
      <c r="AC135" s="88" t="s">
        <v>604</v>
      </c>
      <c r="AD135" s="88" t="s">
        <v>620</v>
      </c>
      <c r="AE135" s="80" t="b">
        <v>0</v>
      </c>
      <c r="AF135" s="80">
        <v>0</v>
      </c>
      <c r="AG135" s="88" t="s">
        <v>631</v>
      </c>
      <c r="AH135" s="80" t="b">
        <v>0</v>
      </c>
      <c r="AI135" s="80" t="s">
        <v>632</v>
      </c>
      <c r="AJ135" s="80"/>
      <c r="AK135" s="88" t="s">
        <v>622</v>
      </c>
      <c r="AL135" s="80" t="b">
        <v>0</v>
      </c>
      <c r="AM135" s="80">
        <v>0</v>
      </c>
      <c r="AN135" s="88" t="s">
        <v>622</v>
      </c>
      <c r="AO135" s="80" t="s">
        <v>641</v>
      </c>
      <c r="AP135" s="80" t="b">
        <v>0</v>
      </c>
      <c r="AQ135" s="88" t="s">
        <v>620</v>
      </c>
      <c r="AR135" s="80" t="s">
        <v>178</v>
      </c>
      <c r="AS135" s="80">
        <v>0</v>
      </c>
      <c r="AT135" s="80">
        <v>0</v>
      </c>
      <c r="AU135" s="80"/>
      <c r="AV135" s="80"/>
      <c r="AW135" s="80"/>
      <c r="AX135" s="80"/>
      <c r="AY135" s="80"/>
      <c r="AZ135" s="80"/>
      <c r="BA135" s="80"/>
      <c r="BB135" s="80"/>
      <c r="BC135" s="79">
        <v>2</v>
      </c>
      <c r="BD135" s="79" t="str">
        <f>REPLACE(INDEX(GroupVertices[Group],MATCH(Edges[[#This Row],[Vertex 1]],GroupVertices[Vertex],0)),1,1,"")</f>
        <v>5</v>
      </c>
      <c r="BE135" s="79" t="str">
        <f>REPLACE(INDEX(GroupVertices[Group],MATCH(Edges[[#This Row],[Vertex 2]],GroupVertices[Vertex],0)),1,1,"")</f>
        <v>5</v>
      </c>
      <c r="BF135" s="48"/>
      <c r="BG135" s="49"/>
      <c r="BH135" s="48"/>
      <c r="BI135" s="49"/>
      <c r="BJ135" s="48"/>
      <c r="BK135" s="49"/>
      <c r="BL135" s="48"/>
      <c r="BM135" s="49"/>
      <c r="BN135" s="48"/>
    </row>
    <row r="136" spans="1:66" ht="15">
      <c r="A136" s="65" t="s">
        <v>269</v>
      </c>
      <c r="B136" s="65" t="s">
        <v>290</v>
      </c>
      <c r="C136" s="66" t="s">
        <v>2098</v>
      </c>
      <c r="D136" s="67">
        <v>3</v>
      </c>
      <c r="E136" s="68" t="s">
        <v>132</v>
      </c>
      <c r="F136" s="69">
        <v>32</v>
      </c>
      <c r="G136" s="66"/>
      <c r="H136" s="70"/>
      <c r="I136" s="71"/>
      <c r="J136" s="71"/>
      <c r="K136" s="34" t="s">
        <v>66</v>
      </c>
      <c r="L136" s="78">
        <v>136</v>
      </c>
      <c r="M136" s="78"/>
      <c r="N136" s="73"/>
      <c r="O136" s="80" t="s">
        <v>292</v>
      </c>
      <c r="P136" s="82">
        <v>43954.37741898148</v>
      </c>
      <c r="Q136" s="80" t="s">
        <v>314</v>
      </c>
      <c r="R136" s="80"/>
      <c r="S136" s="80"/>
      <c r="T136" s="80"/>
      <c r="U136" s="80"/>
      <c r="V136" s="84" t="s">
        <v>398</v>
      </c>
      <c r="W136" s="82">
        <v>43954.37741898148</v>
      </c>
      <c r="X136" s="86">
        <v>43954</v>
      </c>
      <c r="Y136" s="88" t="s">
        <v>464</v>
      </c>
      <c r="Z136" s="84" t="s">
        <v>534</v>
      </c>
      <c r="AA136" s="80"/>
      <c r="AB136" s="80"/>
      <c r="AC136" s="88" t="s">
        <v>604</v>
      </c>
      <c r="AD136" s="88" t="s">
        <v>620</v>
      </c>
      <c r="AE136" s="80" t="b">
        <v>0</v>
      </c>
      <c r="AF136" s="80">
        <v>0</v>
      </c>
      <c r="AG136" s="88" t="s">
        <v>631</v>
      </c>
      <c r="AH136" s="80" t="b">
        <v>0</v>
      </c>
      <c r="AI136" s="80" t="s">
        <v>632</v>
      </c>
      <c r="AJ136" s="80"/>
      <c r="AK136" s="88" t="s">
        <v>622</v>
      </c>
      <c r="AL136" s="80" t="b">
        <v>0</v>
      </c>
      <c r="AM136" s="80">
        <v>0</v>
      </c>
      <c r="AN136" s="88" t="s">
        <v>622</v>
      </c>
      <c r="AO136" s="80" t="s">
        <v>641</v>
      </c>
      <c r="AP136" s="80" t="b">
        <v>0</v>
      </c>
      <c r="AQ136" s="88" t="s">
        <v>620</v>
      </c>
      <c r="AR136" s="80" t="s">
        <v>178</v>
      </c>
      <c r="AS136" s="80">
        <v>0</v>
      </c>
      <c r="AT136" s="80">
        <v>0</v>
      </c>
      <c r="AU136" s="80"/>
      <c r="AV136" s="80"/>
      <c r="AW136" s="80"/>
      <c r="AX136" s="80"/>
      <c r="AY136" s="80"/>
      <c r="AZ136" s="80"/>
      <c r="BA136" s="80"/>
      <c r="BB136" s="80"/>
      <c r="BC136" s="79">
        <v>1</v>
      </c>
      <c r="BD136" s="79" t="str">
        <f>REPLACE(INDEX(GroupVertices[Group],MATCH(Edges[[#This Row],[Vertex 1]],GroupVertices[Vertex],0)),1,1,"")</f>
        <v>5</v>
      </c>
      <c r="BE136" s="79" t="str">
        <f>REPLACE(INDEX(GroupVertices[Group],MATCH(Edges[[#This Row],[Vertex 2]],GroupVertices[Vertex],0)),1,1,"")</f>
        <v>5</v>
      </c>
      <c r="BF136" s="48"/>
      <c r="BG136" s="49"/>
      <c r="BH136" s="48"/>
      <c r="BI136" s="49"/>
      <c r="BJ136" s="48"/>
      <c r="BK136" s="49"/>
      <c r="BL136" s="48"/>
      <c r="BM136" s="49"/>
      <c r="BN136" s="48"/>
    </row>
    <row r="137" spans="1:66" ht="15">
      <c r="A137" s="65" t="s">
        <v>269</v>
      </c>
      <c r="B137" s="65" t="s">
        <v>291</v>
      </c>
      <c r="C137" s="66" t="s">
        <v>2098</v>
      </c>
      <c r="D137" s="67">
        <v>3</v>
      </c>
      <c r="E137" s="68" t="s">
        <v>132</v>
      </c>
      <c r="F137" s="69">
        <v>32</v>
      </c>
      <c r="G137" s="66"/>
      <c r="H137" s="70"/>
      <c r="I137" s="71"/>
      <c r="J137" s="71"/>
      <c r="K137" s="34" t="s">
        <v>66</v>
      </c>
      <c r="L137" s="78">
        <v>137</v>
      </c>
      <c r="M137" s="78"/>
      <c r="N137" s="73"/>
      <c r="O137" s="80" t="s">
        <v>293</v>
      </c>
      <c r="P137" s="82">
        <v>43954.37741898148</v>
      </c>
      <c r="Q137" s="80" t="s">
        <v>314</v>
      </c>
      <c r="R137" s="80"/>
      <c r="S137" s="80"/>
      <c r="T137" s="80"/>
      <c r="U137" s="80"/>
      <c r="V137" s="84" t="s">
        <v>398</v>
      </c>
      <c r="W137" s="82">
        <v>43954.37741898148</v>
      </c>
      <c r="X137" s="86">
        <v>43954</v>
      </c>
      <c r="Y137" s="88" t="s">
        <v>464</v>
      </c>
      <c r="Z137" s="84" t="s">
        <v>534</v>
      </c>
      <c r="AA137" s="80"/>
      <c r="AB137" s="80"/>
      <c r="AC137" s="88" t="s">
        <v>604</v>
      </c>
      <c r="AD137" s="88" t="s">
        <v>620</v>
      </c>
      <c r="AE137" s="80" t="b">
        <v>0</v>
      </c>
      <c r="AF137" s="80">
        <v>0</v>
      </c>
      <c r="AG137" s="88" t="s">
        <v>631</v>
      </c>
      <c r="AH137" s="80" t="b">
        <v>0</v>
      </c>
      <c r="AI137" s="80" t="s">
        <v>632</v>
      </c>
      <c r="AJ137" s="80"/>
      <c r="AK137" s="88" t="s">
        <v>622</v>
      </c>
      <c r="AL137" s="80" t="b">
        <v>0</v>
      </c>
      <c r="AM137" s="80">
        <v>0</v>
      </c>
      <c r="AN137" s="88" t="s">
        <v>622</v>
      </c>
      <c r="AO137" s="80" t="s">
        <v>641</v>
      </c>
      <c r="AP137" s="80" t="b">
        <v>0</v>
      </c>
      <c r="AQ137" s="88" t="s">
        <v>620</v>
      </c>
      <c r="AR137" s="80" t="s">
        <v>178</v>
      </c>
      <c r="AS137" s="80">
        <v>0</v>
      </c>
      <c r="AT137" s="80">
        <v>0</v>
      </c>
      <c r="AU137" s="80"/>
      <c r="AV137" s="80"/>
      <c r="AW137" s="80"/>
      <c r="AX137" s="80"/>
      <c r="AY137" s="80"/>
      <c r="AZ137" s="80"/>
      <c r="BA137" s="80"/>
      <c r="BB137" s="80"/>
      <c r="BC137" s="79">
        <v>1</v>
      </c>
      <c r="BD137" s="79" t="str">
        <f>REPLACE(INDEX(GroupVertices[Group],MATCH(Edges[[#This Row],[Vertex 1]],GroupVertices[Vertex],0)),1,1,"")</f>
        <v>5</v>
      </c>
      <c r="BE137" s="79" t="str">
        <f>REPLACE(INDEX(GroupVertices[Group],MATCH(Edges[[#This Row],[Vertex 2]],GroupVertices[Vertex],0)),1,1,"")</f>
        <v>5</v>
      </c>
      <c r="BF137" s="48">
        <v>0</v>
      </c>
      <c r="BG137" s="49">
        <v>0</v>
      </c>
      <c r="BH137" s="48">
        <v>0</v>
      </c>
      <c r="BI137" s="49">
        <v>0</v>
      </c>
      <c r="BJ137" s="48">
        <v>0</v>
      </c>
      <c r="BK137" s="49">
        <v>0</v>
      </c>
      <c r="BL137" s="48">
        <v>42</v>
      </c>
      <c r="BM137" s="49">
        <v>100</v>
      </c>
      <c r="BN137" s="48">
        <v>42</v>
      </c>
    </row>
    <row r="138" spans="1:66" ht="15">
      <c r="A138" s="65" t="s">
        <v>270</v>
      </c>
      <c r="B138" s="65" t="s">
        <v>278</v>
      </c>
      <c r="C138" s="66" t="s">
        <v>2735</v>
      </c>
      <c r="D138" s="67">
        <v>5.333333333333334</v>
      </c>
      <c r="E138" s="68" t="s">
        <v>136</v>
      </c>
      <c r="F138" s="69">
        <v>28.75</v>
      </c>
      <c r="G138" s="66"/>
      <c r="H138" s="70"/>
      <c r="I138" s="71"/>
      <c r="J138" s="71"/>
      <c r="K138" s="34" t="s">
        <v>66</v>
      </c>
      <c r="L138" s="78">
        <v>138</v>
      </c>
      <c r="M138" s="78"/>
      <c r="N138" s="73"/>
      <c r="O138" s="80" t="s">
        <v>292</v>
      </c>
      <c r="P138" s="82">
        <v>43949.77616898148</v>
      </c>
      <c r="Q138" s="80" t="s">
        <v>303</v>
      </c>
      <c r="R138" s="84" t="s">
        <v>324</v>
      </c>
      <c r="S138" s="80" t="s">
        <v>334</v>
      </c>
      <c r="T138" s="80" t="s">
        <v>343</v>
      </c>
      <c r="U138" s="80"/>
      <c r="V138" s="84" t="s">
        <v>399</v>
      </c>
      <c r="W138" s="82">
        <v>43949.77616898148</v>
      </c>
      <c r="X138" s="86">
        <v>43949</v>
      </c>
      <c r="Y138" s="88" t="s">
        <v>465</v>
      </c>
      <c r="Z138" s="84" t="s">
        <v>535</v>
      </c>
      <c r="AA138" s="80"/>
      <c r="AB138" s="80"/>
      <c r="AC138" s="88" t="s">
        <v>605</v>
      </c>
      <c r="AD138" s="80"/>
      <c r="AE138" s="80" t="b">
        <v>0</v>
      </c>
      <c r="AF138" s="80">
        <v>157</v>
      </c>
      <c r="AG138" s="88" t="s">
        <v>622</v>
      </c>
      <c r="AH138" s="80" t="b">
        <v>0</v>
      </c>
      <c r="AI138" s="80" t="s">
        <v>632</v>
      </c>
      <c r="AJ138" s="80"/>
      <c r="AK138" s="88" t="s">
        <v>622</v>
      </c>
      <c r="AL138" s="80" t="b">
        <v>0</v>
      </c>
      <c r="AM138" s="80">
        <v>19</v>
      </c>
      <c r="AN138" s="88" t="s">
        <v>622</v>
      </c>
      <c r="AO138" s="80" t="s">
        <v>642</v>
      </c>
      <c r="AP138" s="80" t="b">
        <v>0</v>
      </c>
      <c r="AQ138" s="88" t="s">
        <v>605</v>
      </c>
      <c r="AR138" s="80" t="s">
        <v>178</v>
      </c>
      <c r="AS138" s="80">
        <v>0</v>
      </c>
      <c r="AT138" s="80">
        <v>0</v>
      </c>
      <c r="AU138" s="80"/>
      <c r="AV138" s="80"/>
      <c r="AW138" s="80"/>
      <c r="AX138" s="80"/>
      <c r="AY138" s="80"/>
      <c r="AZ138" s="80"/>
      <c r="BA138" s="80"/>
      <c r="BB138" s="80"/>
      <c r="BC138" s="79">
        <v>2</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5" t="s">
        <v>270</v>
      </c>
      <c r="B139" s="65" t="s">
        <v>278</v>
      </c>
      <c r="C139" s="66" t="s">
        <v>2098</v>
      </c>
      <c r="D139" s="67">
        <v>3</v>
      </c>
      <c r="E139" s="68" t="s">
        <v>132</v>
      </c>
      <c r="F139" s="69">
        <v>32</v>
      </c>
      <c r="G139" s="66"/>
      <c r="H139" s="70"/>
      <c r="I139" s="71"/>
      <c r="J139" s="71"/>
      <c r="K139" s="34" t="s">
        <v>66</v>
      </c>
      <c r="L139" s="78">
        <v>139</v>
      </c>
      <c r="M139" s="78"/>
      <c r="N139" s="73"/>
      <c r="O139" s="80" t="s">
        <v>293</v>
      </c>
      <c r="P139" s="82">
        <v>43950.30868055556</v>
      </c>
      <c r="Q139" s="80" t="s">
        <v>305</v>
      </c>
      <c r="R139" s="80"/>
      <c r="S139" s="80"/>
      <c r="T139" s="80" t="s">
        <v>338</v>
      </c>
      <c r="U139" s="80"/>
      <c r="V139" s="84" t="s">
        <v>399</v>
      </c>
      <c r="W139" s="82">
        <v>43950.30868055556</v>
      </c>
      <c r="X139" s="86">
        <v>43950</v>
      </c>
      <c r="Y139" s="88" t="s">
        <v>466</v>
      </c>
      <c r="Z139" s="84" t="s">
        <v>536</v>
      </c>
      <c r="AA139" s="80"/>
      <c r="AB139" s="80"/>
      <c r="AC139" s="88" t="s">
        <v>606</v>
      </c>
      <c r="AD139" s="88" t="s">
        <v>621</v>
      </c>
      <c r="AE139" s="80" t="b">
        <v>0</v>
      </c>
      <c r="AF139" s="80">
        <v>135</v>
      </c>
      <c r="AG139" s="88" t="s">
        <v>629</v>
      </c>
      <c r="AH139" s="80" t="b">
        <v>0</v>
      </c>
      <c r="AI139" s="80" t="s">
        <v>632</v>
      </c>
      <c r="AJ139" s="80"/>
      <c r="AK139" s="88" t="s">
        <v>622</v>
      </c>
      <c r="AL139" s="80" t="b">
        <v>0</v>
      </c>
      <c r="AM139" s="80">
        <v>6</v>
      </c>
      <c r="AN139" s="88" t="s">
        <v>622</v>
      </c>
      <c r="AO139" s="80" t="s">
        <v>637</v>
      </c>
      <c r="AP139" s="80" t="b">
        <v>0</v>
      </c>
      <c r="AQ139" s="88" t="s">
        <v>621</v>
      </c>
      <c r="AR139" s="80" t="s">
        <v>178</v>
      </c>
      <c r="AS139" s="80">
        <v>0</v>
      </c>
      <c r="AT139" s="80">
        <v>0</v>
      </c>
      <c r="AU139" s="80"/>
      <c r="AV139" s="80"/>
      <c r="AW139" s="80"/>
      <c r="AX139" s="80"/>
      <c r="AY139" s="80"/>
      <c r="AZ139" s="80"/>
      <c r="BA139" s="80"/>
      <c r="BB139" s="80"/>
      <c r="BC139" s="79">
        <v>1</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36</v>
      </c>
      <c r="BM139" s="49">
        <v>100</v>
      </c>
      <c r="BN139" s="48">
        <v>36</v>
      </c>
    </row>
    <row r="140" spans="1:66" ht="15">
      <c r="A140" s="65" t="s">
        <v>271</v>
      </c>
      <c r="B140" s="65" t="s">
        <v>278</v>
      </c>
      <c r="C140" s="66" t="s">
        <v>2098</v>
      </c>
      <c r="D140" s="67">
        <v>3</v>
      </c>
      <c r="E140" s="68" t="s">
        <v>132</v>
      </c>
      <c r="F140" s="69">
        <v>32</v>
      </c>
      <c r="G140" s="66"/>
      <c r="H140" s="70"/>
      <c r="I140" s="71"/>
      <c r="J140" s="71"/>
      <c r="K140" s="34" t="s">
        <v>65</v>
      </c>
      <c r="L140" s="78">
        <v>140</v>
      </c>
      <c r="M140" s="78"/>
      <c r="N140" s="73"/>
      <c r="O140" s="80" t="s">
        <v>295</v>
      </c>
      <c r="P140" s="82">
        <v>43954.51207175926</v>
      </c>
      <c r="Q140" s="80" t="s">
        <v>303</v>
      </c>
      <c r="R140" s="80"/>
      <c r="S140" s="80"/>
      <c r="T140" s="80"/>
      <c r="U140" s="80"/>
      <c r="V140" s="84" t="s">
        <v>400</v>
      </c>
      <c r="W140" s="82">
        <v>43954.51207175926</v>
      </c>
      <c r="X140" s="86">
        <v>43954</v>
      </c>
      <c r="Y140" s="88" t="s">
        <v>467</v>
      </c>
      <c r="Z140" s="84" t="s">
        <v>537</v>
      </c>
      <c r="AA140" s="80"/>
      <c r="AB140" s="80"/>
      <c r="AC140" s="88" t="s">
        <v>607</v>
      </c>
      <c r="AD140" s="80"/>
      <c r="AE140" s="80" t="b">
        <v>0</v>
      </c>
      <c r="AF140" s="80">
        <v>0</v>
      </c>
      <c r="AG140" s="88" t="s">
        <v>622</v>
      </c>
      <c r="AH140" s="80" t="b">
        <v>0</v>
      </c>
      <c r="AI140" s="80" t="s">
        <v>632</v>
      </c>
      <c r="AJ140" s="80"/>
      <c r="AK140" s="88" t="s">
        <v>622</v>
      </c>
      <c r="AL140" s="80" t="b">
        <v>0</v>
      </c>
      <c r="AM140" s="80">
        <v>19</v>
      </c>
      <c r="AN140" s="88" t="s">
        <v>605</v>
      </c>
      <c r="AO140" s="80" t="s">
        <v>641</v>
      </c>
      <c r="AP140" s="80" t="b">
        <v>0</v>
      </c>
      <c r="AQ140" s="88" t="s">
        <v>605</v>
      </c>
      <c r="AR140" s="80" t="s">
        <v>178</v>
      </c>
      <c r="AS140" s="80">
        <v>0</v>
      </c>
      <c r="AT140" s="80">
        <v>0</v>
      </c>
      <c r="AU140" s="80"/>
      <c r="AV140" s="80"/>
      <c r="AW140" s="80"/>
      <c r="AX140" s="80"/>
      <c r="AY140" s="80"/>
      <c r="AZ140" s="80"/>
      <c r="BA140" s="80"/>
      <c r="BB140" s="80"/>
      <c r="BC140" s="79">
        <v>1</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271</v>
      </c>
      <c r="B141" s="65" t="s">
        <v>270</v>
      </c>
      <c r="C141" s="66" t="s">
        <v>2098</v>
      </c>
      <c r="D141" s="67">
        <v>3</v>
      </c>
      <c r="E141" s="68" t="s">
        <v>132</v>
      </c>
      <c r="F141" s="69">
        <v>32</v>
      </c>
      <c r="G141" s="66"/>
      <c r="H141" s="70"/>
      <c r="I141" s="71"/>
      <c r="J141" s="71"/>
      <c r="K141" s="34" t="s">
        <v>65</v>
      </c>
      <c r="L141" s="78">
        <v>141</v>
      </c>
      <c r="M141" s="78"/>
      <c r="N141" s="73"/>
      <c r="O141" s="80" t="s">
        <v>294</v>
      </c>
      <c r="P141" s="82">
        <v>43954.51207175926</v>
      </c>
      <c r="Q141" s="80" t="s">
        <v>303</v>
      </c>
      <c r="R141" s="80"/>
      <c r="S141" s="80"/>
      <c r="T141" s="80"/>
      <c r="U141" s="80"/>
      <c r="V141" s="84" t="s">
        <v>400</v>
      </c>
      <c r="W141" s="82">
        <v>43954.51207175926</v>
      </c>
      <c r="X141" s="86">
        <v>43954</v>
      </c>
      <c r="Y141" s="88" t="s">
        <v>467</v>
      </c>
      <c r="Z141" s="84" t="s">
        <v>537</v>
      </c>
      <c r="AA141" s="80"/>
      <c r="AB141" s="80"/>
      <c r="AC141" s="88" t="s">
        <v>607</v>
      </c>
      <c r="AD141" s="80"/>
      <c r="AE141" s="80" t="b">
        <v>0</v>
      </c>
      <c r="AF141" s="80">
        <v>0</v>
      </c>
      <c r="AG141" s="88" t="s">
        <v>622</v>
      </c>
      <c r="AH141" s="80" t="b">
        <v>0</v>
      </c>
      <c r="AI141" s="80" t="s">
        <v>632</v>
      </c>
      <c r="AJ141" s="80"/>
      <c r="AK141" s="88" t="s">
        <v>622</v>
      </c>
      <c r="AL141" s="80" t="b">
        <v>0</v>
      </c>
      <c r="AM141" s="80">
        <v>19</v>
      </c>
      <c r="AN141" s="88" t="s">
        <v>605</v>
      </c>
      <c r="AO141" s="80" t="s">
        <v>641</v>
      </c>
      <c r="AP141" s="80" t="b">
        <v>0</v>
      </c>
      <c r="AQ141" s="88" t="s">
        <v>605</v>
      </c>
      <c r="AR141" s="80" t="s">
        <v>178</v>
      </c>
      <c r="AS141" s="80">
        <v>0</v>
      </c>
      <c r="AT141" s="80">
        <v>0</v>
      </c>
      <c r="AU141" s="80"/>
      <c r="AV141" s="80"/>
      <c r="AW141" s="80"/>
      <c r="AX141" s="80"/>
      <c r="AY141" s="80"/>
      <c r="AZ141" s="80"/>
      <c r="BA141" s="80"/>
      <c r="BB141" s="80"/>
      <c r="BC141" s="79">
        <v>1</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22</v>
      </c>
      <c r="BM141" s="49">
        <v>100</v>
      </c>
      <c r="BN141" s="48">
        <v>22</v>
      </c>
    </row>
    <row r="142" spans="1:66" ht="15">
      <c r="A142" s="65" t="s">
        <v>272</v>
      </c>
      <c r="B142" s="65" t="s">
        <v>272</v>
      </c>
      <c r="C142" s="66" t="s">
        <v>2098</v>
      </c>
      <c r="D142" s="67">
        <v>3</v>
      </c>
      <c r="E142" s="68" t="s">
        <v>132</v>
      </c>
      <c r="F142" s="69">
        <v>32</v>
      </c>
      <c r="G142" s="66"/>
      <c r="H142" s="70"/>
      <c r="I142" s="71"/>
      <c r="J142" s="71"/>
      <c r="K142" s="34" t="s">
        <v>65</v>
      </c>
      <c r="L142" s="78">
        <v>142</v>
      </c>
      <c r="M142" s="78"/>
      <c r="N142" s="73"/>
      <c r="O142" s="80" t="s">
        <v>178</v>
      </c>
      <c r="P142" s="82">
        <v>43954.56815972222</v>
      </c>
      <c r="Q142" s="80" t="s">
        <v>315</v>
      </c>
      <c r="R142" s="84" t="s">
        <v>325</v>
      </c>
      <c r="S142" s="80" t="s">
        <v>332</v>
      </c>
      <c r="T142" s="80"/>
      <c r="U142" s="80"/>
      <c r="V142" s="84" t="s">
        <v>358</v>
      </c>
      <c r="W142" s="82">
        <v>43954.56815972222</v>
      </c>
      <c r="X142" s="86">
        <v>43954</v>
      </c>
      <c r="Y142" s="88" t="s">
        <v>468</v>
      </c>
      <c r="Z142" s="84" t="s">
        <v>538</v>
      </c>
      <c r="AA142" s="80"/>
      <c r="AB142" s="80"/>
      <c r="AC142" s="88" t="s">
        <v>608</v>
      </c>
      <c r="AD142" s="80"/>
      <c r="AE142" s="80" t="b">
        <v>0</v>
      </c>
      <c r="AF142" s="80">
        <v>0</v>
      </c>
      <c r="AG142" s="88" t="s">
        <v>622</v>
      </c>
      <c r="AH142" s="80" t="b">
        <v>1</v>
      </c>
      <c r="AI142" s="80" t="s">
        <v>632</v>
      </c>
      <c r="AJ142" s="80"/>
      <c r="AK142" s="88" t="s">
        <v>634</v>
      </c>
      <c r="AL142" s="80" t="b">
        <v>0</v>
      </c>
      <c r="AM142" s="80">
        <v>0</v>
      </c>
      <c r="AN142" s="88" t="s">
        <v>622</v>
      </c>
      <c r="AO142" s="80" t="s">
        <v>636</v>
      </c>
      <c r="AP142" s="80" t="b">
        <v>0</v>
      </c>
      <c r="AQ142" s="88" t="s">
        <v>608</v>
      </c>
      <c r="AR142" s="80" t="s">
        <v>178</v>
      </c>
      <c r="AS142" s="80">
        <v>0</v>
      </c>
      <c r="AT142" s="80">
        <v>0</v>
      </c>
      <c r="AU142" s="80"/>
      <c r="AV142" s="80"/>
      <c r="AW142" s="80"/>
      <c r="AX142" s="80"/>
      <c r="AY142" s="80"/>
      <c r="AZ142" s="80"/>
      <c r="BA142" s="80"/>
      <c r="BB142" s="80"/>
      <c r="BC142" s="79">
        <v>1</v>
      </c>
      <c r="BD142" s="79" t="str">
        <f>REPLACE(INDEX(GroupVertices[Group],MATCH(Edges[[#This Row],[Vertex 1]],GroupVertices[Vertex],0)),1,1,"")</f>
        <v>6</v>
      </c>
      <c r="BE142" s="79" t="str">
        <f>REPLACE(INDEX(GroupVertices[Group],MATCH(Edges[[#This Row],[Vertex 2]],GroupVertices[Vertex],0)),1,1,"")</f>
        <v>6</v>
      </c>
      <c r="BF142" s="48">
        <v>0</v>
      </c>
      <c r="BG142" s="49">
        <v>0</v>
      </c>
      <c r="BH142" s="48">
        <v>0</v>
      </c>
      <c r="BI142" s="49">
        <v>0</v>
      </c>
      <c r="BJ142" s="48">
        <v>0</v>
      </c>
      <c r="BK142" s="49">
        <v>0</v>
      </c>
      <c r="BL142" s="48">
        <v>26</v>
      </c>
      <c r="BM142" s="49">
        <v>100</v>
      </c>
      <c r="BN142" s="48">
        <v>26</v>
      </c>
    </row>
    <row r="143" spans="1:66" ht="15">
      <c r="A143" s="65" t="s">
        <v>273</v>
      </c>
      <c r="B143" s="65" t="s">
        <v>270</v>
      </c>
      <c r="C143" s="66" t="s">
        <v>2098</v>
      </c>
      <c r="D143" s="67">
        <v>3</v>
      </c>
      <c r="E143" s="68" t="s">
        <v>132</v>
      </c>
      <c r="F143" s="69">
        <v>32</v>
      </c>
      <c r="G143" s="66"/>
      <c r="H143" s="70"/>
      <c r="I143" s="71"/>
      <c r="J143" s="71"/>
      <c r="K143" s="34" t="s">
        <v>65</v>
      </c>
      <c r="L143" s="78">
        <v>143</v>
      </c>
      <c r="M143" s="78"/>
      <c r="N143" s="73"/>
      <c r="O143" s="80" t="s">
        <v>294</v>
      </c>
      <c r="P143" s="82">
        <v>43954.737488425926</v>
      </c>
      <c r="Q143" s="80" t="s">
        <v>316</v>
      </c>
      <c r="R143" s="80"/>
      <c r="S143" s="80"/>
      <c r="T143" s="80" t="s">
        <v>344</v>
      </c>
      <c r="U143" s="80"/>
      <c r="V143" s="84" t="s">
        <v>401</v>
      </c>
      <c r="W143" s="82">
        <v>43954.737488425926</v>
      </c>
      <c r="X143" s="86">
        <v>43954</v>
      </c>
      <c r="Y143" s="88" t="s">
        <v>469</v>
      </c>
      <c r="Z143" s="84" t="s">
        <v>539</v>
      </c>
      <c r="AA143" s="80"/>
      <c r="AB143" s="80"/>
      <c r="AC143" s="88" t="s">
        <v>609</v>
      </c>
      <c r="AD143" s="80"/>
      <c r="AE143" s="80" t="b">
        <v>0</v>
      </c>
      <c r="AF143" s="80">
        <v>0</v>
      </c>
      <c r="AG143" s="88" t="s">
        <v>622</v>
      </c>
      <c r="AH143" s="80" t="b">
        <v>1</v>
      </c>
      <c r="AI143" s="80" t="s">
        <v>632</v>
      </c>
      <c r="AJ143" s="80"/>
      <c r="AK143" s="88" t="s">
        <v>635</v>
      </c>
      <c r="AL143" s="80" t="b">
        <v>0</v>
      </c>
      <c r="AM143" s="80">
        <v>3</v>
      </c>
      <c r="AN143" s="88" t="s">
        <v>611</v>
      </c>
      <c r="AO143" s="80" t="s">
        <v>636</v>
      </c>
      <c r="AP143" s="80" t="b">
        <v>0</v>
      </c>
      <c r="AQ143" s="88" t="s">
        <v>611</v>
      </c>
      <c r="AR143" s="80" t="s">
        <v>178</v>
      </c>
      <c r="AS143" s="80">
        <v>0</v>
      </c>
      <c r="AT143" s="80">
        <v>0</v>
      </c>
      <c r="AU143" s="80"/>
      <c r="AV143" s="80"/>
      <c r="AW143" s="80"/>
      <c r="AX143" s="80"/>
      <c r="AY143" s="80"/>
      <c r="AZ143" s="80"/>
      <c r="BA143" s="80"/>
      <c r="BB143" s="80"/>
      <c r="BC143" s="79">
        <v>1</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26</v>
      </c>
      <c r="BM143" s="49">
        <v>100</v>
      </c>
      <c r="BN143" s="48">
        <v>26</v>
      </c>
    </row>
    <row r="144" spans="1:66" ht="15">
      <c r="A144" s="65" t="s">
        <v>270</v>
      </c>
      <c r="B144" s="65" t="s">
        <v>270</v>
      </c>
      <c r="C144" s="66" t="s">
        <v>2736</v>
      </c>
      <c r="D144" s="67">
        <v>10</v>
      </c>
      <c r="E144" s="68" t="s">
        <v>136</v>
      </c>
      <c r="F144" s="69">
        <v>22.25</v>
      </c>
      <c r="G144" s="66"/>
      <c r="H144" s="70"/>
      <c r="I144" s="71"/>
      <c r="J144" s="71"/>
      <c r="K144" s="34" t="s">
        <v>65</v>
      </c>
      <c r="L144" s="78">
        <v>144</v>
      </c>
      <c r="M144" s="78"/>
      <c r="N144" s="73"/>
      <c r="O144" s="80" t="s">
        <v>178</v>
      </c>
      <c r="P144" s="82">
        <v>43950.31166666667</v>
      </c>
      <c r="Q144" s="80" t="s">
        <v>306</v>
      </c>
      <c r="R144" s="84" t="s">
        <v>326</v>
      </c>
      <c r="S144" s="80" t="s">
        <v>332</v>
      </c>
      <c r="T144" s="80" t="s">
        <v>339</v>
      </c>
      <c r="U144" s="80"/>
      <c r="V144" s="84" t="s">
        <v>399</v>
      </c>
      <c r="W144" s="82">
        <v>43950.31166666667</v>
      </c>
      <c r="X144" s="86">
        <v>43950</v>
      </c>
      <c r="Y144" s="88" t="s">
        <v>470</v>
      </c>
      <c r="Z144" s="84" t="s">
        <v>540</v>
      </c>
      <c r="AA144" s="80"/>
      <c r="AB144" s="80"/>
      <c r="AC144" s="88" t="s">
        <v>610</v>
      </c>
      <c r="AD144" s="80"/>
      <c r="AE144" s="80" t="b">
        <v>0</v>
      </c>
      <c r="AF144" s="80">
        <v>112</v>
      </c>
      <c r="AG144" s="88" t="s">
        <v>622</v>
      </c>
      <c r="AH144" s="80" t="b">
        <v>1</v>
      </c>
      <c r="AI144" s="80" t="s">
        <v>632</v>
      </c>
      <c r="AJ144" s="80"/>
      <c r="AK144" s="88" t="s">
        <v>621</v>
      </c>
      <c r="AL144" s="80" t="b">
        <v>0</v>
      </c>
      <c r="AM144" s="80">
        <v>11</v>
      </c>
      <c r="AN144" s="88" t="s">
        <v>622</v>
      </c>
      <c r="AO144" s="80" t="s">
        <v>637</v>
      </c>
      <c r="AP144" s="80" t="b">
        <v>0</v>
      </c>
      <c r="AQ144" s="88" t="s">
        <v>610</v>
      </c>
      <c r="AR144" s="80" t="s">
        <v>178</v>
      </c>
      <c r="AS144" s="80">
        <v>0</v>
      </c>
      <c r="AT144" s="80">
        <v>0</v>
      </c>
      <c r="AU144" s="80"/>
      <c r="AV144" s="80"/>
      <c r="AW144" s="80"/>
      <c r="AX144" s="80"/>
      <c r="AY144" s="80"/>
      <c r="AZ144" s="80"/>
      <c r="BA144" s="80"/>
      <c r="BB144" s="80"/>
      <c r="BC144" s="79">
        <v>4</v>
      </c>
      <c r="BD144" s="79" t="str">
        <f>REPLACE(INDEX(GroupVertices[Group],MATCH(Edges[[#This Row],[Vertex 1]],GroupVertices[Vertex],0)),1,1,"")</f>
        <v>1</v>
      </c>
      <c r="BE144" s="79" t="str">
        <f>REPLACE(INDEX(GroupVertices[Group],MATCH(Edges[[#This Row],[Vertex 2]],GroupVertices[Vertex],0)),1,1,"")</f>
        <v>1</v>
      </c>
      <c r="BF144" s="48">
        <v>0</v>
      </c>
      <c r="BG144" s="49">
        <v>0</v>
      </c>
      <c r="BH144" s="48">
        <v>0</v>
      </c>
      <c r="BI144" s="49">
        <v>0</v>
      </c>
      <c r="BJ144" s="48">
        <v>0</v>
      </c>
      <c r="BK144" s="49">
        <v>0</v>
      </c>
      <c r="BL144" s="48">
        <v>21</v>
      </c>
      <c r="BM144" s="49">
        <v>100</v>
      </c>
      <c r="BN144" s="48">
        <v>21</v>
      </c>
    </row>
    <row r="145" spans="1:66" ht="15">
      <c r="A145" s="65" t="s">
        <v>270</v>
      </c>
      <c r="B145" s="65" t="s">
        <v>270</v>
      </c>
      <c r="C145" s="66" t="s">
        <v>2736</v>
      </c>
      <c r="D145" s="67">
        <v>10</v>
      </c>
      <c r="E145" s="68" t="s">
        <v>136</v>
      </c>
      <c r="F145" s="69">
        <v>22.25</v>
      </c>
      <c r="G145" s="66"/>
      <c r="H145" s="70"/>
      <c r="I145" s="71"/>
      <c r="J145" s="71"/>
      <c r="K145" s="34" t="s">
        <v>65</v>
      </c>
      <c r="L145" s="78">
        <v>145</v>
      </c>
      <c r="M145" s="78"/>
      <c r="N145" s="73"/>
      <c r="O145" s="80" t="s">
        <v>178</v>
      </c>
      <c r="P145" s="82">
        <v>43954.43537037037</v>
      </c>
      <c r="Q145" s="80" t="s">
        <v>316</v>
      </c>
      <c r="R145" s="84" t="s">
        <v>327</v>
      </c>
      <c r="S145" s="80" t="s">
        <v>332</v>
      </c>
      <c r="T145" s="80" t="s">
        <v>337</v>
      </c>
      <c r="U145" s="80"/>
      <c r="V145" s="84" t="s">
        <v>399</v>
      </c>
      <c r="W145" s="82">
        <v>43954.43537037037</v>
      </c>
      <c r="X145" s="86">
        <v>43954</v>
      </c>
      <c r="Y145" s="88" t="s">
        <v>471</v>
      </c>
      <c r="Z145" s="84" t="s">
        <v>541</v>
      </c>
      <c r="AA145" s="80"/>
      <c r="AB145" s="80"/>
      <c r="AC145" s="88" t="s">
        <v>611</v>
      </c>
      <c r="AD145" s="80"/>
      <c r="AE145" s="80" t="b">
        <v>0</v>
      </c>
      <c r="AF145" s="80">
        <v>167</v>
      </c>
      <c r="AG145" s="88" t="s">
        <v>622</v>
      </c>
      <c r="AH145" s="80" t="b">
        <v>1</v>
      </c>
      <c r="AI145" s="80" t="s">
        <v>632</v>
      </c>
      <c r="AJ145" s="80"/>
      <c r="AK145" s="88" t="s">
        <v>635</v>
      </c>
      <c r="AL145" s="80" t="b">
        <v>0</v>
      </c>
      <c r="AM145" s="80">
        <v>3</v>
      </c>
      <c r="AN145" s="88" t="s">
        <v>622</v>
      </c>
      <c r="AO145" s="80" t="s">
        <v>637</v>
      </c>
      <c r="AP145" s="80" t="b">
        <v>0</v>
      </c>
      <c r="AQ145" s="88" t="s">
        <v>611</v>
      </c>
      <c r="AR145" s="80" t="s">
        <v>178</v>
      </c>
      <c r="AS145" s="80">
        <v>0</v>
      </c>
      <c r="AT145" s="80">
        <v>0</v>
      </c>
      <c r="AU145" s="80"/>
      <c r="AV145" s="80"/>
      <c r="AW145" s="80"/>
      <c r="AX145" s="80"/>
      <c r="AY145" s="80"/>
      <c r="AZ145" s="80"/>
      <c r="BA145" s="80"/>
      <c r="BB145" s="80"/>
      <c r="BC145" s="79">
        <v>4</v>
      </c>
      <c r="BD145" s="79" t="str">
        <f>REPLACE(INDEX(GroupVertices[Group],MATCH(Edges[[#This Row],[Vertex 1]],GroupVertices[Vertex],0)),1,1,"")</f>
        <v>1</v>
      </c>
      <c r="BE145" s="79" t="str">
        <f>REPLACE(INDEX(GroupVertices[Group],MATCH(Edges[[#This Row],[Vertex 2]],GroupVertices[Vertex],0)),1,1,"")</f>
        <v>1</v>
      </c>
      <c r="BF145" s="48">
        <v>0</v>
      </c>
      <c r="BG145" s="49">
        <v>0</v>
      </c>
      <c r="BH145" s="48">
        <v>0</v>
      </c>
      <c r="BI145" s="49">
        <v>0</v>
      </c>
      <c r="BJ145" s="48">
        <v>0</v>
      </c>
      <c r="BK145" s="49">
        <v>0</v>
      </c>
      <c r="BL145" s="48">
        <v>26</v>
      </c>
      <c r="BM145" s="49">
        <v>100</v>
      </c>
      <c r="BN145" s="48">
        <v>26</v>
      </c>
    </row>
    <row r="146" spans="1:66" ht="15">
      <c r="A146" s="65" t="s">
        <v>274</v>
      </c>
      <c r="B146" s="65" t="s">
        <v>270</v>
      </c>
      <c r="C146" s="66" t="s">
        <v>2098</v>
      </c>
      <c r="D146" s="67">
        <v>3</v>
      </c>
      <c r="E146" s="68" t="s">
        <v>132</v>
      </c>
      <c r="F146" s="69">
        <v>32</v>
      </c>
      <c r="G146" s="66"/>
      <c r="H146" s="70"/>
      <c r="I146" s="71"/>
      <c r="J146" s="71"/>
      <c r="K146" s="34" t="s">
        <v>65</v>
      </c>
      <c r="L146" s="78">
        <v>146</v>
      </c>
      <c r="M146" s="78"/>
      <c r="N146" s="73"/>
      <c r="O146" s="80" t="s">
        <v>294</v>
      </c>
      <c r="P146" s="82">
        <v>43954.78983796296</v>
      </c>
      <c r="Q146" s="80" t="s">
        <v>316</v>
      </c>
      <c r="R146" s="80"/>
      <c r="S146" s="80"/>
      <c r="T146" s="80" t="s">
        <v>344</v>
      </c>
      <c r="U146" s="80"/>
      <c r="V146" s="84" t="s">
        <v>402</v>
      </c>
      <c r="W146" s="82">
        <v>43954.78983796296</v>
      </c>
      <c r="X146" s="86">
        <v>43954</v>
      </c>
      <c r="Y146" s="88" t="s">
        <v>472</v>
      </c>
      <c r="Z146" s="84" t="s">
        <v>542</v>
      </c>
      <c r="AA146" s="80"/>
      <c r="AB146" s="80"/>
      <c r="AC146" s="88" t="s">
        <v>612</v>
      </c>
      <c r="AD146" s="80"/>
      <c r="AE146" s="80" t="b">
        <v>0</v>
      </c>
      <c r="AF146" s="80">
        <v>0</v>
      </c>
      <c r="AG146" s="88" t="s">
        <v>622</v>
      </c>
      <c r="AH146" s="80" t="b">
        <v>1</v>
      </c>
      <c r="AI146" s="80" t="s">
        <v>632</v>
      </c>
      <c r="AJ146" s="80"/>
      <c r="AK146" s="88" t="s">
        <v>635</v>
      </c>
      <c r="AL146" s="80" t="b">
        <v>0</v>
      </c>
      <c r="AM146" s="80">
        <v>3</v>
      </c>
      <c r="AN146" s="88" t="s">
        <v>611</v>
      </c>
      <c r="AO146" s="80" t="s">
        <v>637</v>
      </c>
      <c r="AP146" s="80" t="b">
        <v>0</v>
      </c>
      <c r="AQ146" s="88" t="s">
        <v>611</v>
      </c>
      <c r="AR146" s="80" t="s">
        <v>178</v>
      </c>
      <c r="AS146" s="80">
        <v>0</v>
      </c>
      <c r="AT146" s="80">
        <v>0</v>
      </c>
      <c r="AU146" s="80"/>
      <c r="AV146" s="80"/>
      <c r="AW146" s="80"/>
      <c r="AX146" s="80"/>
      <c r="AY146" s="80"/>
      <c r="AZ146" s="80"/>
      <c r="BA146" s="80"/>
      <c r="BB146" s="80"/>
      <c r="BC146" s="79">
        <v>1</v>
      </c>
      <c r="BD146" s="79" t="str">
        <f>REPLACE(INDEX(GroupVertices[Group],MATCH(Edges[[#This Row],[Vertex 1]],GroupVertices[Vertex],0)),1,1,"")</f>
        <v>1</v>
      </c>
      <c r="BE146" s="79" t="str">
        <f>REPLACE(INDEX(GroupVertices[Group],MATCH(Edges[[#This Row],[Vertex 2]],GroupVertices[Vertex],0)),1,1,"")</f>
        <v>1</v>
      </c>
      <c r="BF146" s="48">
        <v>0</v>
      </c>
      <c r="BG146" s="49">
        <v>0</v>
      </c>
      <c r="BH146" s="48">
        <v>0</v>
      </c>
      <c r="BI146" s="49">
        <v>0</v>
      </c>
      <c r="BJ146" s="48">
        <v>0</v>
      </c>
      <c r="BK146" s="49">
        <v>0</v>
      </c>
      <c r="BL146" s="48">
        <v>26</v>
      </c>
      <c r="BM146" s="49">
        <v>100</v>
      </c>
      <c r="BN146" s="48">
        <v>26</v>
      </c>
    </row>
    <row r="147" spans="1:66" ht="15">
      <c r="A147" s="90" t="s">
        <v>1143</v>
      </c>
      <c r="B147" s="90" t="s">
        <v>1159</v>
      </c>
      <c r="C147" s="91" t="s">
        <v>2098</v>
      </c>
      <c r="D147" s="92">
        <v>3</v>
      </c>
      <c r="E147" s="105" t="s">
        <v>132</v>
      </c>
      <c r="F147" s="93">
        <v>32</v>
      </c>
      <c r="G147" s="91"/>
      <c r="H147" s="94"/>
      <c r="I147" s="95"/>
      <c r="J147" s="95"/>
      <c r="K147" s="34" t="s">
        <v>65</v>
      </c>
      <c r="L147" s="106">
        <v>147</v>
      </c>
      <c r="M147" s="106"/>
      <c r="N147" s="102"/>
      <c r="O147" s="107" t="s">
        <v>293</v>
      </c>
      <c r="P147" s="108">
        <v>43954.81952546296</v>
      </c>
      <c r="Q147" s="107" t="s">
        <v>1176</v>
      </c>
      <c r="R147" s="109" t="s">
        <v>1188</v>
      </c>
      <c r="S147" s="107" t="s">
        <v>1197</v>
      </c>
      <c r="T147" s="107" t="s">
        <v>1203</v>
      </c>
      <c r="U147" s="107"/>
      <c r="V147" s="109" t="s">
        <v>1219</v>
      </c>
      <c r="W147" s="108">
        <v>43954.81952546296</v>
      </c>
      <c r="X147" s="110">
        <v>43954</v>
      </c>
      <c r="Y147" s="111" t="s">
        <v>1237</v>
      </c>
      <c r="Z147" s="109" t="s">
        <v>1255</v>
      </c>
      <c r="AA147" s="107"/>
      <c r="AB147" s="107"/>
      <c r="AC147" s="111" t="s">
        <v>1273</v>
      </c>
      <c r="AD147" s="111" t="s">
        <v>1280</v>
      </c>
      <c r="AE147" s="107" t="b">
        <v>0</v>
      </c>
      <c r="AF147" s="107">
        <v>0</v>
      </c>
      <c r="AG147" s="111" t="s">
        <v>1287</v>
      </c>
      <c r="AH147" s="107" t="b">
        <v>0</v>
      </c>
      <c r="AI147" s="107" t="s">
        <v>632</v>
      </c>
      <c r="AJ147" s="107"/>
      <c r="AK147" s="111" t="s">
        <v>622</v>
      </c>
      <c r="AL147" s="107" t="b">
        <v>0</v>
      </c>
      <c r="AM147" s="107">
        <v>0</v>
      </c>
      <c r="AN147" s="111" t="s">
        <v>622</v>
      </c>
      <c r="AO147" s="107" t="s">
        <v>636</v>
      </c>
      <c r="AP147" s="107" t="b">
        <v>0</v>
      </c>
      <c r="AQ147" s="111" t="s">
        <v>1280</v>
      </c>
      <c r="AR147" s="107" t="s">
        <v>178</v>
      </c>
      <c r="AS147" s="107">
        <v>0</v>
      </c>
      <c r="AT147" s="107">
        <v>0</v>
      </c>
      <c r="AU147" s="107"/>
      <c r="AV147" s="107"/>
      <c r="AW147" s="107"/>
      <c r="AX147" s="107"/>
      <c r="AY147" s="107"/>
      <c r="AZ147" s="107"/>
      <c r="BA147" s="107"/>
      <c r="BB147" s="107"/>
      <c r="BC147" s="79">
        <v>1</v>
      </c>
      <c r="BD147" s="79" t="str">
        <f>REPLACE(INDEX(GroupVertices[Group],MATCH(Edges[[#This Row],[Vertex 1]],GroupVertices[Vertex],0)),1,1,"")</f>
        <v>14</v>
      </c>
      <c r="BE147" s="79" t="str">
        <f>REPLACE(INDEX(GroupVertices[Group],MATCH(Edges[[#This Row],[Vertex 2]],GroupVertices[Vertex],0)),1,1,"")</f>
        <v>14</v>
      </c>
      <c r="BF147" s="48">
        <v>0</v>
      </c>
      <c r="BG147" s="49">
        <v>0</v>
      </c>
      <c r="BH147" s="48">
        <v>1</v>
      </c>
      <c r="BI147" s="49">
        <v>2.9411764705882355</v>
      </c>
      <c r="BJ147" s="48">
        <v>0</v>
      </c>
      <c r="BK147" s="49">
        <v>0</v>
      </c>
      <c r="BL147" s="48">
        <v>33</v>
      </c>
      <c r="BM147" s="49">
        <v>97.05882352941177</v>
      </c>
      <c r="BN147" s="48">
        <v>34</v>
      </c>
    </row>
    <row r="148" spans="1:66" ht="15">
      <c r="A148" s="65" t="s">
        <v>276</v>
      </c>
      <c r="B148" s="65" t="s">
        <v>276</v>
      </c>
      <c r="C148" s="66" t="s">
        <v>2098</v>
      </c>
      <c r="D148" s="67">
        <v>3</v>
      </c>
      <c r="E148" s="68" t="s">
        <v>132</v>
      </c>
      <c r="F148" s="69">
        <v>32</v>
      </c>
      <c r="G148" s="66"/>
      <c r="H148" s="70"/>
      <c r="I148" s="71"/>
      <c r="J148" s="71"/>
      <c r="K148" s="34" t="s">
        <v>65</v>
      </c>
      <c r="L148" s="78">
        <v>148</v>
      </c>
      <c r="M148" s="78"/>
      <c r="N148" s="73"/>
      <c r="O148" s="80" t="s">
        <v>178</v>
      </c>
      <c r="P148" s="82">
        <v>43949.22141203703</v>
      </c>
      <c r="Q148" s="80" t="s">
        <v>2116</v>
      </c>
      <c r="R148" s="80"/>
      <c r="S148" s="80"/>
      <c r="T148" s="80"/>
      <c r="U148" s="80"/>
      <c r="V148" s="84" t="s">
        <v>942</v>
      </c>
      <c r="W148" s="82">
        <v>43949.22141203703</v>
      </c>
      <c r="X148" s="86">
        <v>43949</v>
      </c>
      <c r="Y148" s="88" t="s">
        <v>2198</v>
      </c>
      <c r="Z148" s="84" t="s">
        <v>2260</v>
      </c>
      <c r="AA148" s="80"/>
      <c r="AB148" s="80"/>
      <c r="AC148" s="88" t="s">
        <v>613</v>
      </c>
      <c r="AD148" s="80"/>
      <c r="AE148" s="80" t="b">
        <v>0</v>
      </c>
      <c r="AF148" s="80">
        <v>689</v>
      </c>
      <c r="AG148" s="88" t="s">
        <v>622</v>
      </c>
      <c r="AH148" s="80" t="b">
        <v>0</v>
      </c>
      <c r="AI148" s="80" t="s">
        <v>632</v>
      </c>
      <c r="AJ148" s="80"/>
      <c r="AK148" s="88" t="s">
        <v>622</v>
      </c>
      <c r="AL148" s="80" t="b">
        <v>0</v>
      </c>
      <c r="AM148" s="80">
        <v>28</v>
      </c>
      <c r="AN148" s="88" t="s">
        <v>622</v>
      </c>
      <c r="AO148" s="80" t="s">
        <v>641</v>
      </c>
      <c r="AP148" s="80" t="b">
        <v>0</v>
      </c>
      <c r="AQ148" s="88" t="s">
        <v>613</v>
      </c>
      <c r="AR148" s="80" t="s">
        <v>2386</v>
      </c>
      <c r="AS148" s="80">
        <v>0</v>
      </c>
      <c r="AT148" s="80">
        <v>0</v>
      </c>
      <c r="AU148" s="80"/>
      <c r="AV148" s="80"/>
      <c r="AW148" s="80"/>
      <c r="AX148" s="80"/>
      <c r="AY148" s="80"/>
      <c r="AZ148" s="80"/>
      <c r="BA148" s="80"/>
      <c r="BB148" s="80"/>
      <c r="BC148" s="80">
        <v>1</v>
      </c>
      <c r="BD148" s="79" t="str">
        <f>REPLACE(INDEX(GroupVertices[Group],MATCH(Edges[[#This Row],[Vertex 1]],GroupVertices[Vertex],0)),1,1,"")</f>
        <v>18</v>
      </c>
      <c r="BE148" s="79" t="str">
        <f>REPLACE(INDEX(GroupVertices[Group],MATCH(Edges[[#This Row],[Vertex 2]],GroupVertices[Vertex],0)),1,1,"")</f>
        <v>18</v>
      </c>
      <c r="BF148" s="48">
        <v>0</v>
      </c>
      <c r="BG148" s="49">
        <v>0</v>
      </c>
      <c r="BH148" s="48">
        <v>0</v>
      </c>
      <c r="BI148" s="49">
        <v>0</v>
      </c>
      <c r="BJ148" s="48">
        <v>0</v>
      </c>
      <c r="BK148" s="49">
        <v>0</v>
      </c>
      <c r="BL148" s="48">
        <v>15</v>
      </c>
      <c r="BM148" s="49">
        <v>100</v>
      </c>
      <c r="BN148" s="48">
        <v>15</v>
      </c>
    </row>
    <row r="149" spans="1:66" ht="15">
      <c r="A149" s="65" t="s">
        <v>1158</v>
      </c>
      <c r="B149" s="65" t="s">
        <v>1158</v>
      </c>
      <c r="C149" s="66" t="s">
        <v>2098</v>
      </c>
      <c r="D149" s="67">
        <v>3</v>
      </c>
      <c r="E149" s="68" t="s">
        <v>132</v>
      </c>
      <c r="F149" s="69">
        <v>32</v>
      </c>
      <c r="G149" s="66"/>
      <c r="H149" s="70"/>
      <c r="I149" s="71"/>
      <c r="J149" s="71"/>
      <c r="K149" s="34" t="s">
        <v>65</v>
      </c>
      <c r="L149" s="78">
        <v>149</v>
      </c>
      <c r="M149" s="78"/>
      <c r="N149" s="73"/>
      <c r="O149" s="80" t="s">
        <v>178</v>
      </c>
      <c r="P149" s="82">
        <v>43948.501608796294</v>
      </c>
      <c r="Q149" s="80" t="s">
        <v>2117</v>
      </c>
      <c r="R149" s="84" t="s">
        <v>2178</v>
      </c>
      <c r="S149" s="80" t="s">
        <v>2188</v>
      </c>
      <c r="T149" s="80"/>
      <c r="U149" s="80"/>
      <c r="V149" s="84" t="s">
        <v>1414</v>
      </c>
      <c r="W149" s="82">
        <v>43948.501608796294</v>
      </c>
      <c r="X149" s="86">
        <v>43948</v>
      </c>
      <c r="Y149" s="88" t="s">
        <v>2199</v>
      </c>
      <c r="Z149" s="84" t="s">
        <v>2261</v>
      </c>
      <c r="AA149" s="80"/>
      <c r="AB149" s="80"/>
      <c r="AC149" s="88" t="s">
        <v>1279</v>
      </c>
      <c r="AD149" s="80"/>
      <c r="AE149" s="80" t="b">
        <v>0</v>
      </c>
      <c r="AF149" s="80">
        <v>545</v>
      </c>
      <c r="AG149" s="88" t="s">
        <v>622</v>
      </c>
      <c r="AH149" s="80" t="b">
        <v>0</v>
      </c>
      <c r="AI149" s="80" t="s">
        <v>632</v>
      </c>
      <c r="AJ149" s="80"/>
      <c r="AK149" s="88" t="s">
        <v>622</v>
      </c>
      <c r="AL149" s="80" t="b">
        <v>0</v>
      </c>
      <c r="AM149" s="80">
        <v>85</v>
      </c>
      <c r="AN149" s="88" t="s">
        <v>622</v>
      </c>
      <c r="AO149" s="80" t="s">
        <v>1289</v>
      </c>
      <c r="AP149" s="80" t="b">
        <v>0</v>
      </c>
      <c r="AQ149" s="88" t="s">
        <v>1279</v>
      </c>
      <c r="AR149" s="80" t="s">
        <v>2386</v>
      </c>
      <c r="AS149" s="80">
        <v>0</v>
      </c>
      <c r="AT149" s="80">
        <v>0</v>
      </c>
      <c r="AU149" s="80"/>
      <c r="AV149" s="80"/>
      <c r="AW149" s="80"/>
      <c r="AX149" s="80"/>
      <c r="AY149" s="80"/>
      <c r="AZ149" s="80"/>
      <c r="BA149" s="80"/>
      <c r="BB149" s="80"/>
      <c r="BC149" s="80">
        <v>1</v>
      </c>
      <c r="BD149" s="79" t="str">
        <f>REPLACE(INDEX(GroupVertices[Group],MATCH(Edges[[#This Row],[Vertex 1]],GroupVertices[Vertex],0)),1,1,"")</f>
        <v>15</v>
      </c>
      <c r="BE149" s="79" t="str">
        <f>REPLACE(INDEX(GroupVertices[Group],MATCH(Edges[[#This Row],[Vertex 2]],GroupVertices[Vertex],0)),1,1,"")</f>
        <v>15</v>
      </c>
      <c r="BF149" s="48">
        <v>0</v>
      </c>
      <c r="BG149" s="49">
        <v>0</v>
      </c>
      <c r="BH149" s="48">
        <v>0</v>
      </c>
      <c r="BI149" s="49">
        <v>0</v>
      </c>
      <c r="BJ149" s="48">
        <v>0</v>
      </c>
      <c r="BK149" s="49">
        <v>0</v>
      </c>
      <c r="BL149" s="48">
        <v>2</v>
      </c>
      <c r="BM149" s="49">
        <v>100</v>
      </c>
      <c r="BN149" s="48">
        <v>2</v>
      </c>
    </row>
    <row r="150" spans="1:66" ht="15">
      <c r="A150" s="65" t="s">
        <v>1157</v>
      </c>
      <c r="B150" s="65" t="s">
        <v>1139</v>
      </c>
      <c r="C150" s="66" t="s">
        <v>2098</v>
      </c>
      <c r="D150" s="67">
        <v>3</v>
      </c>
      <c r="E150" s="68" t="s">
        <v>132</v>
      </c>
      <c r="F150" s="69">
        <v>32</v>
      </c>
      <c r="G150" s="66"/>
      <c r="H150" s="70"/>
      <c r="I150" s="71"/>
      <c r="J150" s="71"/>
      <c r="K150" s="34" t="s">
        <v>66</v>
      </c>
      <c r="L150" s="78">
        <v>150</v>
      </c>
      <c r="M150" s="78"/>
      <c r="N150" s="73"/>
      <c r="O150" s="80" t="s">
        <v>292</v>
      </c>
      <c r="P150" s="82">
        <v>43950.54383101852</v>
      </c>
      <c r="Q150" s="80" t="s">
        <v>2118</v>
      </c>
      <c r="R150" s="80"/>
      <c r="S150" s="80"/>
      <c r="T150" s="80"/>
      <c r="U150" s="80"/>
      <c r="V150" s="84" t="s">
        <v>358</v>
      </c>
      <c r="W150" s="82">
        <v>43950.54383101852</v>
      </c>
      <c r="X150" s="86">
        <v>43950</v>
      </c>
      <c r="Y150" s="88" t="s">
        <v>2200</v>
      </c>
      <c r="Z150" s="84" t="s">
        <v>2262</v>
      </c>
      <c r="AA150" s="80"/>
      <c r="AB150" s="80"/>
      <c r="AC150" s="88" t="s">
        <v>1278</v>
      </c>
      <c r="AD150" s="88" t="s">
        <v>2321</v>
      </c>
      <c r="AE150" s="80" t="b">
        <v>0</v>
      </c>
      <c r="AF150" s="80">
        <v>8</v>
      </c>
      <c r="AG150" s="88" t="s">
        <v>2367</v>
      </c>
      <c r="AH150" s="80" t="b">
        <v>0</v>
      </c>
      <c r="AI150" s="80" t="s">
        <v>632</v>
      </c>
      <c r="AJ150" s="80"/>
      <c r="AK150" s="88" t="s">
        <v>622</v>
      </c>
      <c r="AL150" s="80" t="b">
        <v>0</v>
      </c>
      <c r="AM150" s="80">
        <v>0</v>
      </c>
      <c r="AN150" s="88" t="s">
        <v>622</v>
      </c>
      <c r="AO150" s="80" t="s">
        <v>637</v>
      </c>
      <c r="AP150" s="80" t="b">
        <v>0</v>
      </c>
      <c r="AQ150" s="88" t="s">
        <v>2321</v>
      </c>
      <c r="AR150" s="80" t="s">
        <v>2386</v>
      </c>
      <c r="AS150" s="80">
        <v>0</v>
      </c>
      <c r="AT150" s="80">
        <v>0</v>
      </c>
      <c r="AU150" s="80"/>
      <c r="AV150" s="80"/>
      <c r="AW150" s="80"/>
      <c r="AX150" s="80"/>
      <c r="AY150" s="80"/>
      <c r="AZ150" s="80"/>
      <c r="BA150" s="80"/>
      <c r="BB150" s="80"/>
      <c r="BC150" s="80">
        <v>1</v>
      </c>
      <c r="BD150" s="79" t="str">
        <f>REPLACE(INDEX(GroupVertices[Group],MATCH(Edges[[#This Row],[Vertex 1]],GroupVertices[Vertex],0)),1,1,"")</f>
        <v>9</v>
      </c>
      <c r="BE150" s="79" t="str">
        <f>REPLACE(INDEX(GroupVertices[Group],MATCH(Edges[[#This Row],[Vertex 2]],GroupVertices[Vertex],0)),1,1,"")</f>
        <v>9</v>
      </c>
      <c r="BF150" s="48"/>
      <c r="BG150" s="49"/>
      <c r="BH150" s="48"/>
      <c r="BI150" s="49"/>
      <c r="BJ150" s="48"/>
      <c r="BK150" s="49"/>
      <c r="BL150" s="48"/>
      <c r="BM150" s="49"/>
      <c r="BN150" s="48"/>
    </row>
    <row r="151" spans="1:66" ht="15">
      <c r="A151" s="65" t="s">
        <v>1156</v>
      </c>
      <c r="B151" s="65" t="s">
        <v>1156</v>
      </c>
      <c r="C151" s="66" t="s">
        <v>2098</v>
      </c>
      <c r="D151" s="67">
        <v>3</v>
      </c>
      <c r="E151" s="68" t="s">
        <v>132</v>
      </c>
      <c r="F151" s="69">
        <v>32</v>
      </c>
      <c r="G151" s="66"/>
      <c r="H151" s="70"/>
      <c r="I151" s="71"/>
      <c r="J151" s="71"/>
      <c r="K151" s="34" t="s">
        <v>65</v>
      </c>
      <c r="L151" s="78">
        <v>151</v>
      </c>
      <c r="M151" s="78"/>
      <c r="N151" s="73"/>
      <c r="O151" s="80" t="s">
        <v>178</v>
      </c>
      <c r="P151" s="82">
        <v>43950.5128587963</v>
      </c>
      <c r="Q151" s="80" t="s">
        <v>2119</v>
      </c>
      <c r="R151" s="84" t="s">
        <v>2179</v>
      </c>
      <c r="S151" s="80" t="s">
        <v>2189</v>
      </c>
      <c r="T151" s="80"/>
      <c r="U151" s="80"/>
      <c r="V151" s="84" t="s">
        <v>1413</v>
      </c>
      <c r="W151" s="82">
        <v>43950.5128587963</v>
      </c>
      <c r="X151" s="86">
        <v>43950</v>
      </c>
      <c r="Y151" s="88" t="s">
        <v>2201</v>
      </c>
      <c r="Z151" s="84" t="s">
        <v>2263</v>
      </c>
      <c r="AA151" s="80"/>
      <c r="AB151" s="80"/>
      <c r="AC151" s="88" t="s">
        <v>2321</v>
      </c>
      <c r="AD151" s="80"/>
      <c r="AE151" s="80" t="b">
        <v>0</v>
      </c>
      <c r="AF151" s="80">
        <v>280</v>
      </c>
      <c r="AG151" s="88" t="s">
        <v>622</v>
      </c>
      <c r="AH151" s="80" t="b">
        <v>0</v>
      </c>
      <c r="AI151" s="80" t="s">
        <v>632</v>
      </c>
      <c r="AJ151" s="80"/>
      <c r="AK151" s="88" t="s">
        <v>622</v>
      </c>
      <c r="AL151" s="80" t="b">
        <v>0</v>
      </c>
      <c r="AM151" s="80">
        <v>26</v>
      </c>
      <c r="AN151" s="88" t="s">
        <v>622</v>
      </c>
      <c r="AO151" s="80" t="s">
        <v>641</v>
      </c>
      <c r="AP151" s="80" t="b">
        <v>0</v>
      </c>
      <c r="AQ151" s="88" t="s">
        <v>2321</v>
      </c>
      <c r="AR151" s="80" t="s">
        <v>2386</v>
      </c>
      <c r="AS151" s="80">
        <v>0</v>
      </c>
      <c r="AT151" s="80">
        <v>0</v>
      </c>
      <c r="AU151" s="80"/>
      <c r="AV151" s="80"/>
      <c r="AW151" s="80"/>
      <c r="AX151" s="80"/>
      <c r="AY151" s="80"/>
      <c r="AZ151" s="80"/>
      <c r="BA151" s="80"/>
      <c r="BB151" s="80"/>
      <c r="BC151" s="80">
        <v>1</v>
      </c>
      <c r="BD151" s="79" t="str">
        <f>REPLACE(INDEX(GroupVertices[Group],MATCH(Edges[[#This Row],[Vertex 1]],GroupVertices[Vertex],0)),1,1,"")</f>
        <v>9</v>
      </c>
      <c r="BE151" s="79" t="str">
        <f>REPLACE(INDEX(GroupVertices[Group],MATCH(Edges[[#This Row],[Vertex 2]],GroupVertices[Vertex],0)),1,1,"")</f>
        <v>9</v>
      </c>
      <c r="BF151" s="48">
        <v>0</v>
      </c>
      <c r="BG151" s="49">
        <v>0</v>
      </c>
      <c r="BH151" s="48">
        <v>0</v>
      </c>
      <c r="BI151" s="49">
        <v>0</v>
      </c>
      <c r="BJ151" s="48">
        <v>0</v>
      </c>
      <c r="BK151" s="49">
        <v>0</v>
      </c>
      <c r="BL151" s="48">
        <v>33</v>
      </c>
      <c r="BM151" s="49">
        <v>100</v>
      </c>
      <c r="BN151" s="48">
        <v>33</v>
      </c>
    </row>
    <row r="152" spans="1:66" ht="15">
      <c r="A152" s="65" t="s">
        <v>1157</v>
      </c>
      <c r="B152" s="65" t="s">
        <v>1156</v>
      </c>
      <c r="C152" s="66" t="s">
        <v>2098</v>
      </c>
      <c r="D152" s="67">
        <v>3</v>
      </c>
      <c r="E152" s="68" t="s">
        <v>132</v>
      </c>
      <c r="F152" s="69">
        <v>32</v>
      </c>
      <c r="G152" s="66"/>
      <c r="H152" s="70"/>
      <c r="I152" s="71"/>
      <c r="J152" s="71"/>
      <c r="K152" s="34" t="s">
        <v>65</v>
      </c>
      <c r="L152" s="78">
        <v>152</v>
      </c>
      <c r="M152" s="78"/>
      <c r="N152" s="73"/>
      <c r="O152" s="80" t="s">
        <v>293</v>
      </c>
      <c r="P152" s="82">
        <v>43950.54383101852</v>
      </c>
      <c r="Q152" s="80" t="s">
        <v>2118</v>
      </c>
      <c r="R152" s="80"/>
      <c r="S152" s="80"/>
      <c r="T152" s="80"/>
      <c r="U152" s="80"/>
      <c r="V152" s="84" t="s">
        <v>358</v>
      </c>
      <c r="W152" s="82">
        <v>43950.54383101852</v>
      </c>
      <c r="X152" s="86">
        <v>43950</v>
      </c>
      <c r="Y152" s="88" t="s">
        <v>2200</v>
      </c>
      <c r="Z152" s="84" t="s">
        <v>2262</v>
      </c>
      <c r="AA152" s="80"/>
      <c r="AB152" s="80"/>
      <c r="AC152" s="88" t="s">
        <v>1278</v>
      </c>
      <c r="AD152" s="88" t="s">
        <v>2321</v>
      </c>
      <c r="AE152" s="80" t="b">
        <v>0</v>
      </c>
      <c r="AF152" s="80">
        <v>8</v>
      </c>
      <c r="AG152" s="88" t="s">
        <v>2367</v>
      </c>
      <c r="AH152" s="80" t="b">
        <v>0</v>
      </c>
      <c r="AI152" s="80" t="s">
        <v>632</v>
      </c>
      <c r="AJ152" s="80"/>
      <c r="AK152" s="88" t="s">
        <v>622</v>
      </c>
      <c r="AL152" s="80" t="b">
        <v>0</v>
      </c>
      <c r="AM152" s="80">
        <v>0</v>
      </c>
      <c r="AN152" s="88" t="s">
        <v>622</v>
      </c>
      <c r="AO152" s="80" t="s">
        <v>637</v>
      </c>
      <c r="AP152" s="80" t="b">
        <v>0</v>
      </c>
      <c r="AQ152" s="88" t="s">
        <v>2321</v>
      </c>
      <c r="AR152" s="80" t="s">
        <v>2386</v>
      </c>
      <c r="AS152" s="80">
        <v>0</v>
      </c>
      <c r="AT152" s="80">
        <v>0</v>
      </c>
      <c r="AU152" s="80"/>
      <c r="AV152" s="80"/>
      <c r="AW152" s="80"/>
      <c r="AX152" s="80"/>
      <c r="AY152" s="80"/>
      <c r="AZ152" s="80"/>
      <c r="BA152" s="80"/>
      <c r="BB152" s="80"/>
      <c r="BC152" s="80">
        <v>1</v>
      </c>
      <c r="BD152" s="79" t="str">
        <f>REPLACE(INDEX(GroupVertices[Group],MATCH(Edges[[#This Row],[Vertex 1]],GroupVertices[Vertex],0)),1,1,"")</f>
        <v>9</v>
      </c>
      <c r="BE152" s="79" t="str">
        <f>REPLACE(INDEX(GroupVertices[Group],MATCH(Edges[[#This Row],[Vertex 2]],GroupVertices[Vertex],0)),1,1,"")</f>
        <v>9</v>
      </c>
      <c r="BF152" s="48">
        <v>0</v>
      </c>
      <c r="BG152" s="49">
        <v>0</v>
      </c>
      <c r="BH152" s="48">
        <v>0</v>
      </c>
      <c r="BI152" s="49">
        <v>0</v>
      </c>
      <c r="BJ152" s="48">
        <v>0</v>
      </c>
      <c r="BK152" s="49">
        <v>0</v>
      </c>
      <c r="BL152" s="48">
        <v>22</v>
      </c>
      <c r="BM152" s="49">
        <v>100</v>
      </c>
      <c r="BN152" s="48">
        <v>22</v>
      </c>
    </row>
    <row r="153" spans="1:66" ht="15">
      <c r="A153" s="65" t="s">
        <v>1159</v>
      </c>
      <c r="B153" s="65" t="s">
        <v>1159</v>
      </c>
      <c r="C153" s="66" t="s">
        <v>2099</v>
      </c>
      <c r="D153" s="67">
        <v>10</v>
      </c>
      <c r="E153" s="68" t="s">
        <v>136</v>
      </c>
      <c r="F153" s="69">
        <v>19</v>
      </c>
      <c r="G153" s="66"/>
      <c r="H153" s="70"/>
      <c r="I153" s="71"/>
      <c r="J153" s="71"/>
      <c r="K153" s="34" t="s">
        <v>65</v>
      </c>
      <c r="L153" s="78">
        <v>153</v>
      </c>
      <c r="M153" s="78"/>
      <c r="N153" s="73"/>
      <c r="O153" s="80" t="s">
        <v>178</v>
      </c>
      <c r="P153" s="82">
        <v>43954.809016203704</v>
      </c>
      <c r="Q153" s="80" t="s">
        <v>2120</v>
      </c>
      <c r="R153" s="80"/>
      <c r="S153" s="80"/>
      <c r="T153" s="80"/>
      <c r="U153" s="80"/>
      <c r="V153" s="84" t="s">
        <v>1415</v>
      </c>
      <c r="W153" s="82">
        <v>43954.809016203704</v>
      </c>
      <c r="X153" s="86">
        <v>43954</v>
      </c>
      <c r="Y153" s="88" t="s">
        <v>2202</v>
      </c>
      <c r="Z153" s="84" t="s">
        <v>2264</v>
      </c>
      <c r="AA153" s="80"/>
      <c r="AB153" s="80"/>
      <c r="AC153" s="88" t="s">
        <v>2322</v>
      </c>
      <c r="AD153" s="80"/>
      <c r="AE153" s="80" t="b">
        <v>0</v>
      </c>
      <c r="AF153" s="80">
        <v>10</v>
      </c>
      <c r="AG153" s="88" t="s">
        <v>622</v>
      </c>
      <c r="AH153" s="80" t="b">
        <v>0</v>
      </c>
      <c r="AI153" s="80" t="s">
        <v>632</v>
      </c>
      <c r="AJ153" s="80"/>
      <c r="AK153" s="88" t="s">
        <v>622</v>
      </c>
      <c r="AL153" s="80" t="b">
        <v>0</v>
      </c>
      <c r="AM153" s="80">
        <v>0</v>
      </c>
      <c r="AN153" s="88" t="s">
        <v>622</v>
      </c>
      <c r="AO153" s="80" t="s">
        <v>636</v>
      </c>
      <c r="AP153" s="80" t="b">
        <v>0</v>
      </c>
      <c r="AQ153" s="88" t="s">
        <v>2322</v>
      </c>
      <c r="AR153" s="80" t="s">
        <v>2386</v>
      </c>
      <c r="AS153" s="80">
        <v>0</v>
      </c>
      <c r="AT153" s="80">
        <v>0</v>
      </c>
      <c r="AU153" s="80"/>
      <c r="AV153" s="80"/>
      <c r="AW153" s="80"/>
      <c r="AX153" s="80"/>
      <c r="AY153" s="80"/>
      <c r="AZ153" s="80"/>
      <c r="BA153" s="80"/>
      <c r="BB153" s="80"/>
      <c r="BC153" s="80">
        <v>5</v>
      </c>
      <c r="BD153" s="79" t="str">
        <f>REPLACE(INDEX(GroupVertices[Group],MATCH(Edges[[#This Row],[Vertex 1]],GroupVertices[Vertex],0)),1,1,"")</f>
        <v>14</v>
      </c>
      <c r="BE153" s="79" t="str">
        <f>REPLACE(INDEX(GroupVertices[Group],MATCH(Edges[[#This Row],[Vertex 2]],GroupVertices[Vertex],0)),1,1,"")</f>
        <v>14</v>
      </c>
      <c r="BF153" s="48">
        <v>0</v>
      </c>
      <c r="BG153" s="49">
        <v>0</v>
      </c>
      <c r="BH153" s="48">
        <v>0</v>
      </c>
      <c r="BI153" s="49">
        <v>0</v>
      </c>
      <c r="BJ153" s="48">
        <v>0</v>
      </c>
      <c r="BK153" s="49">
        <v>0</v>
      </c>
      <c r="BL153" s="48">
        <v>32</v>
      </c>
      <c r="BM153" s="49">
        <v>100</v>
      </c>
      <c r="BN153" s="48">
        <v>32</v>
      </c>
    </row>
    <row r="154" spans="1:66" ht="15">
      <c r="A154" s="65" t="s">
        <v>1159</v>
      </c>
      <c r="B154" s="65" t="s">
        <v>1159</v>
      </c>
      <c r="C154" s="66" t="s">
        <v>2099</v>
      </c>
      <c r="D154" s="67">
        <v>10</v>
      </c>
      <c r="E154" s="68" t="s">
        <v>136</v>
      </c>
      <c r="F154" s="69">
        <v>19</v>
      </c>
      <c r="G154" s="66"/>
      <c r="H154" s="70"/>
      <c r="I154" s="71"/>
      <c r="J154" s="71"/>
      <c r="K154" s="34" t="s">
        <v>65</v>
      </c>
      <c r="L154" s="78">
        <v>154</v>
      </c>
      <c r="M154" s="78"/>
      <c r="N154" s="73"/>
      <c r="O154" s="80" t="s">
        <v>178</v>
      </c>
      <c r="P154" s="82">
        <v>43954.810381944444</v>
      </c>
      <c r="Q154" s="80" t="s">
        <v>2121</v>
      </c>
      <c r="R154" s="80"/>
      <c r="S154" s="80"/>
      <c r="T154" s="80"/>
      <c r="U154" s="80"/>
      <c r="V154" s="84" t="s">
        <v>1415</v>
      </c>
      <c r="W154" s="82">
        <v>43954.810381944444</v>
      </c>
      <c r="X154" s="86">
        <v>43954</v>
      </c>
      <c r="Y154" s="88" t="s">
        <v>2203</v>
      </c>
      <c r="Z154" s="84" t="s">
        <v>2265</v>
      </c>
      <c r="AA154" s="80"/>
      <c r="AB154" s="80"/>
      <c r="AC154" s="88" t="s">
        <v>2323</v>
      </c>
      <c r="AD154" s="88" t="s">
        <v>2322</v>
      </c>
      <c r="AE154" s="80" t="b">
        <v>0</v>
      </c>
      <c r="AF154" s="80">
        <v>2</v>
      </c>
      <c r="AG154" s="88" t="s">
        <v>1287</v>
      </c>
      <c r="AH154" s="80" t="b">
        <v>0</v>
      </c>
      <c r="AI154" s="80" t="s">
        <v>632</v>
      </c>
      <c r="AJ154" s="80"/>
      <c r="AK154" s="88" t="s">
        <v>622</v>
      </c>
      <c r="AL154" s="80" t="b">
        <v>0</v>
      </c>
      <c r="AM154" s="80">
        <v>0</v>
      </c>
      <c r="AN154" s="88" t="s">
        <v>622</v>
      </c>
      <c r="AO154" s="80" t="s">
        <v>636</v>
      </c>
      <c r="AP154" s="80" t="b">
        <v>0</v>
      </c>
      <c r="AQ154" s="88" t="s">
        <v>2322</v>
      </c>
      <c r="AR154" s="80" t="s">
        <v>2386</v>
      </c>
      <c r="AS154" s="80">
        <v>0</v>
      </c>
      <c r="AT154" s="80">
        <v>0</v>
      </c>
      <c r="AU154" s="80"/>
      <c r="AV154" s="80"/>
      <c r="AW154" s="80"/>
      <c r="AX154" s="80"/>
      <c r="AY154" s="80"/>
      <c r="AZ154" s="80"/>
      <c r="BA154" s="80"/>
      <c r="BB154" s="80"/>
      <c r="BC154" s="80">
        <v>5</v>
      </c>
      <c r="BD154" s="79" t="str">
        <f>REPLACE(INDEX(GroupVertices[Group],MATCH(Edges[[#This Row],[Vertex 1]],GroupVertices[Vertex],0)),1,1,"")</f>
        <v>14</v>
      </c>
      <c r="BE154" s="79" t="str">
        <f>REPLACE(INDEX(GroupVertices[Group],MATCH(Edges[[#This Row],[Vertex 2]],GroupVertices[Vertex],0)),1,1,"")</f>
        <v>14</v>
      </c>
      <c r="BF154" s="48">
        <v>0</v>
      </c>
      <c r="BG154" s="49">
        <v>0</v>
      </c>
      <c r="BH154" s="48">
        <v>1</v>
      </c>
      <c r="BI154" s="49">
        <v>4.3478260869565215</v>
      </c>
      <c r="BJ154" s="48">
        <v>0</v>
      </c>
      <c r="BK154" s="49">
        <v>0</v>
      </c>
      <c r="BL154" s="48">
        <v>22</v>
      </c>
      <c r="BM154" s="49">
        <v>95.65217391304348</v>
      </c>
      <c r="BN154" s="48">
        <v>23</v>
      </c>
    </row>
    <row r="155" spans="1:66" ht="15">
      <c r="A155" s="65" t="s">
        <v>1159</v>
      </c>
      <c r="B155" s="65" t="s">
        <v>1159</v>
      </c>
      <c r="C155" s="66" t="s">
        <v>2099</v>
      </c>
      <c r="D155" s="67">
        <v>10</v>
      </c>
      <c r="E155" s="68" t="s">
        <v>136</v>
      </c>
      <c r="F155" s="69">
        <v>19</v>
      </c>
      <c r="G155" s="66"/>
      <c r="H155" s="70"/>
      <c r="I155" s="71"/>
      <c r="J155" s="71"/>
      <c r="K155" s="34" t="s">
        <v>65</v>
      </c>
      <c r="L155" s="78">
        <v>155</v>
      </c>
      <c r="M155" s="78"/>
      <c r="N155" s="73"/>
      <c r="O155" s="80" t="s">
        <v>178</v>
      </c>
      <c r="P155" s="82">
        <v>43954.81145833333</v>
      </c>
      <c r="Q155" s="80" t="s">
        <v>2122</v>
      </c>
      <c r="R155" s="80"/>
      <c r="S155" s="80"/>
      <c r="T155" s="80"/>
      <c r="U155" s="80"/>
      <c r="V155" s="84" t="s">
        <v>1415</v>
      </c>
      <c r="W155" s="82">
        <v>43954.81145833333</v>
      </c>
      <c r="X155" s="86">
        <v>43954</v>
      </c>
      <c r="Y155" s="88" t="s">
        <v>2204</v>
      </c>
      <c r="Z155" s="84" t="s">
        <v>2266</v>
      </c>
      <c r="AA155" s="80"/>
      <c r="AB155" s="80"/>
      <c r="AC155" s="88" t="s">
        <v>2324</v>
      </c>
      <c r="AD155" s="88" t="s">
        <v>2323</v>
      </c>
      <c r="AE155" s="80" t="b">
        <v>0</v>
      </c>
      <c r="AF155" s="80">
        <v>1</v>
      </c>
      <c r="AG155" s="88" t="s">
        <v>1287</v>
      </c>
      <c r="AH155" s="80" t="b">
        <v>0</v>
      </c>
      <c r="AI155" s="80" t="s">
        <v>632</v>
      </c>
      <c r="AJ155" s="80"/>
      <c r="AK155" s="88" t="s">
        <v>622</v>
      </c>
      <c r="AL155" s="80" t="b">
        <v>0</v>
      </c>
      <c r="AM155" s="80">
        <v>0</v>
      </c>
      <c r="AN155" s="88" t="s">
        <v>622</v>
      </c>
      <c r="AO155" s="80" t="s">
        <v>636</v>
      </c>
      <c r="AP155" s="80" t="b">
        <v>0</v>
      </c>
      <c r="AQ155" s="88" t="s">
        <v>2323</v>
      </c>
      <c r="AR155" s="80" t="s">
        <v>2386</v>
      </c>
      <c r="AS155" s="80">
        <v>0</v>
      </c>
      <c r="AT155" s="80">
        <v>0</v>
      </c>
      <c r="AU155" s="80"/>
      <c r="AV155" s="80"/>
      <c r="AW155" s="80"/>
      <c r="AX155" s="80"/>
      <c r="AY155" s="80"/>
      <c r="AZ155" s="80"/>
      <c r="BA155" s="80"/>
      <c r="BB155" s="80"/>
      <c r="BC155" s="80">
        <v>5</v>
      </c>
      <c r="BD155" s="79" t="str">
        <f>REPLACE(INDEX(GroupVertices[Group],MATCH(Edges[[#This Row],[Vertex 1]],GroupVertices[Vertex],0)),1,1,"")</f>
        <v>14</v>
      </c>
      <c r="BE155" s="79" t="str">
        <f>REPLACE(INDEX(GroupVertices[Group],MATCH(Edges[[#This Row],[Vertex 2]],GroupVertices[Vertex],0)),1,1,"")</f>
        <v>14</v>
      </c>
      <c r="BF155" s="48">
        <v>0</v>
      </c>
      <c r="BG155" s="49">
        <v>0</v>
      </c>
      <c r="BH155" s="48">
        <v>0</v>
      </c>
      <c r="BI155" s="49">
        <v>0</v>
      </c>
      <c r="BJ155" s="48">
        <v>0</v>
      </c>
      <c r="BK155" s="49">
        <v>0</v>
      </c>
      <c r="BL155" s="48">
        <v>30</v>
      </c>
      <c r="BM155" s="49">
        <v>100</v>
      </c>
      <c r="BN155" s="48">
        <v>30</v>
      </c>
    </row>
    <row r="156" spans="1:66" ht="15">
      <c r="A156" s="65" t="s">
        <v>1159</v>
      </c>
      <c r="B156" s="65" t="s">
        <v>1159</v>
      </c>
      <c r="C156" s="66" t="s">
        <v>2099</v>
      </c>
      <c r="D156" s="67">
        <v>10</v>
      </c>
      <c r="E156" s="68" t="s">
        <v>136</v>
      </c>
      <c r="F156" s="69">
        <v>19</v>
      </c>
      <c r="G156" s="66"/>
      <c r="H156" s="70"/>
      <c r="I156" s="71"/>
      <c r="J156" s="71"/>
      <c r="K156" s="34" t="s">
        <v>65</v>
      </c>
      <c r="L156" s="78">
        <v>156</v>
      </c>
      <c r="M156" s="78"/>
      <c r="N156" s="73"/>
      <c r="O156" s="80" t="s">
        <v>178</v>
      </c>
      <c r="P156" s="82">
        <v>43954.81314814815</v>
      </c>
      <c r="Q156" s="80" t="s">
        <v>2123</v>
      </c>
      <c r="R156" s="80"/>
      <c r="S156" s="80"/>
      <c r="T156" s="80"/>
      <c r="U156" s="80"/>
      <c r="V156" s="84" t="s">
        <v>1415</v>
      </c>
      <c r="W156" s="82">
        <v>43954.81314814815</v>
      </c>
      <c r="X156" s="86">
        <v>43954</v>
      </c>
      <c r="Y156" s="88" t="s">
        <v>2205</v>
      </c>
      <c r="Z156" s="84" t="s">
        <v>2267</v>
      </c>
      <c r="AA156" s="80"/>
      <c r="AB156" s="80"/>
      <c r="AC156" s="88" t="s">
        <v>2325</v>
      </c>
      <c r="AD156" s="88" t="s">
        <v>2324</v>
      </c>
      <c r="AE156" s="80" t="b">
        <v>0</v>
      </c>
      <c r="AF156" s="80">
        <v>1</v>
      </c>
      <c r="AG156" s="88" t="s">
        <v>1287</v>
      </c>
      <c r="AH156" s="80" t="b">
        <v>0</v>
      </c>
      <c r="AI156" s="80" t="s">
        <v>632</v>
      </c>
      <c r="AJ156" s="80"/>
      <c r="AK156" s="88" t="s">
        <v>622</v>
      </c>
      <c r="AL156" s="80" t="b">
        <v>0</v>
      </c>
      <c r="AM156" s="80">
        <v>0</v>
      </c>
      <c r="AN156" s="88" t="s">
        <v>622</v>
      </c>
      <c r="AO156" s="80" t="s">
        <v>636</v>
      </c>
      <c r="AP156" s="80" t="b">
        <v>0</v>
      </c>
      <c r="AQ156" s="88" t="s">
        <v>2324</v>
      </c>
      <c r="AR156" s="80" t="s">
        <v>2386</v>
      </c>
      <c r="AS156" s="80">
        <v>0</v>
      </c>
      <c r="AT156" s="80">
        <v>0</v>
      </c>
      <c r="AU156" s="80"/>
      <c r="AV156" s="80"/>
      <c r="AW156" s="80"/>
      <c r="AX156" s="80"/>
      <c r="AY156" s="80"/>
      <c r="AZ156" s="80"/>
      <c r="BA156" s="80"/>
      <c r="BB156" s="80"/>
      <c r="BC156" s="80">
        <v>5</v>
      </c>
      <c r="BD156" s="79" t="str">
        <f>REPLACE(INDEX(GroupVertices[Group],MATCH(Edges[[#This Row],[Vertex 1]],GroupVertices[Vertex],0)),1,1,"")</f>
        <v>14</v>
      </c>
      <c r="BE156" s="79" t="str">
        <f>REPLACE(INDEX(GroupVertices[Group],MATCH(Edges[[#This Row],[Vertex 2]],GroupVertices[Vertex],0)),1,1,"")</f>
        <v>14</v>
      </c>
      <c r="BF156" s="48">
        <v>0</v>
      </c>
      <c r="BG156" s="49">
        <v>0</v>
      </c>
      <c r="BH156" s="48">
        <v>0</v>
      </c>
      <c r="BI156" s="49">
        <v>0</v>
      </c>
      <c r="BJ156" s="48">
        <v>0</v>
      </c>
      <c r="BK156" s="49">
        <v>0</v>
      </c>
      <c r="BL156" s="48">
        <v>30</v>
      </c>
      <c r="BM156" s="49">
        <v>100</v>
      </c>
      <c r="BN156" s="48">
        <v>30</v>
      </c>
    </row>
    <row r="157" spans="1:66" ht="15">
      <c r="A157" s="65" t="s">
        <v>1159</v>
      </c>
      <c r="B157" s="65" t="s">
        <v>1159</v>
      </c>
      <c r="C157" s="66" t="s">
        <v>2099</v>
      </c>
      <c r="D157" s="67">
        <v>10</v>
      </c>
      <c r="E157" s="68" t="s">
        <v>136</v>
      </c>
      <c r="F157" s="69">
        <v>19</v>
      </c>
      <c r="G157" s="66"/>
      <c r="H157" s="70"/>
      <c r="I157" s="71"/>
      <c r="J157" s="71"/>
      <c r="K157" s="34" t="s">
        <v>65</v>
      </c>
      <c r="L157" s="78">
        <v>157</v>
      </c>
      <c r="M157" s="78"/>
      <c r="N157" s="73"/>
      <c r="O157" s="80" t="s">
        <v>178</v>
      </c>
      <c r="P157" s="82">
        <v>43954.81390046296</v>
      </c>
      <c r="Q157" s="80" t="s">
        <v>2124</v>
      </c>
      <c r="R157" s="80"/>
      <c r="S157" s="80"/>
      <c r="T157" s="80"/>
      <c r="U157" s="80"/>
      <c r="V157" s="84" t="s">
        <v>1415</v>
      </c>
      <c r="W157" s="82">
        <v>43954.81390046296</v>
      </c>
      <c r="X157" s="86">
        <v>43954</v>
      </c>
      <c r="Y157" s="88" t="s">
        <v>2206</v>
      </c>
      <c r="Z157" s="84" t="s">
        <v>2268</v>
      </c>
      <c r="AA157" s="80"/>
      <c r="AB157" s="80"/>
      <c r="AC157" s="88" t="s">
        <v>1280</v>
      </c>
      <c r="AD157" s="88" t="s">
        <v>2325</v>
      </c>
      <c r="AE157" s="80" t="b">
        <v>0</v>
      </c>
      <c r="AF157" s="80">
        <v>1</v>
      </c>
      <c r="AG157" s="88" t="s">
        <v>1287</v>
      </c>
      <c r="AH157" s="80" t="b">
        <v>0</v>
      </c>
      <c r="AI157" s="80" t="s">
        <v>632</v>
      </c>
      <c r="AJ157" s="80"/>
      <c r="AK157" s="88" t="s">
        <v>622</v>
      </c>
      <c r="AL157" s="80" t="b">
        <v>0</v>
      </c>
      <c r="AM157" s="80">
        <v>0</v>
      </c>
      <c r="AN157" s="88" t="s">
        <v>622</v>
      </c>
      <c r="AO157" s="80" t="s">
        <v>636</v>
      </c>
      <c r="AP157" s="80" t="b">
        <v>0</v>
      </c>
      <c r="AQ157" s="88" t="s">
        <v>2325</v>
      </c>
      <c r="AR157" s="80" t="s">
        <v>2386</v>
      </c>
      <c r="AS157" s="80">
        <v>0</v>
      </c>
      <c r="AT157" s="80">
        <v>0</v>
      </c>
      <c r="AU157" s="80"/>
      <c r="AV157" s="80"/>
      <c r="AW157" s="80"/>
      <c r="AX157" s="80"/>
      <c r="AY157" s="80"/>
      <c r="AZ157" s="80"/>
      <c r="BA157" s="80"/>
      <c r="BB157" s="80"/>
      <c r="BC157" s="80">
        <v>5</v>
      </c>
      <c r="BD157" s="79" t="str">
        <f>REPLACE(INDEX(GroupVertices[Group],MATCH(Edges[[#This Row],[Vertex 1]],GroupVertices[Vertex],0)),1,1,"")</f>
        <v>14</v>
      </c>
      <c r="BE157" s="79" t="str">
        <f>REPLACE(INDEX(GroupVertices[Group],MATCH(Edges[[#This Row],[Vertex 2]],GroupVertices[Vertex],0)),1,1,"")</f>
        <v>14</v>
      </c>
      <c r="BF157" s="48">
        <v>0</v>
      </c>
      <c r="BG157" s="49">
        <v>0</v>
      </c>
      <c r="BH157" s="48">
        <v>0</v>
      </c>
      <c r="BI157" s="49">
        <v>0</v>
      </c>
      <c r="BJ157" s="48">
        <v>0</v>
      </c>
      <c r="BK157" s="49">
        <v>0</v>
      </c>
      <c r="BL157" s="48">
        <v>27</v>
      </c>
      <c r="BM157" s="49">
        <v>100</v>
      </c>
      <c r="BN157" s="48">
        <v>27</v>
      </c>
    </row>
    <row r="158" spans="1:66" ht="15">
      <c r="A158" s="65" t="s">
        <v>230</v>
      </c>
      <c r="B158" s="65" t="s">
        <v>230</v>
      </c>
      <c r="C158" s="66" t="s">
        <v>2098</v>
      </c>
      <c r="D158" s="67">
        <v>3</v>
      </c>
      <c r="E158" s="68" t="s">
        <v>132</v>
      </c>
      <c r="F158" s="69">
        <v>32</v>
      </c>
      <c r="G158" s="66"/>
      <c r="H158" s="70"/>
      <c r="I158" s="71"/>
      <c r="J158" s="71"/>
      <c r="K158" s="34" t="s">
        <v>65</v>
      </c>
      <c r="L158" s="78">
        <v>158</v>
      </c>
      <c r="M158" s="78"/>
      <c r="N158" s="73"/>
      <c r="O158" s="80" t="s">
        <v>178</v>
      </c>
      <c r="P158" s="82">
        <v>43948.70997685185</v>
      </c>
      <c r="Q158" s="80" t="s">
        <v>2125</v>
      </c>
      <c r="R158" s="80"/>
      <c r="S158" s="80"/>
      <c r="T158" s="80"/>
      <c r="U158" s="80"/>
      <c r="V158" s="84" t="s">
        <v>359</v>
      </c>
      <c r="W158" s="82">
        <v>43948.70997685185</v>
      </c>
      <c r="X158" s="86">
        <v>43948</v>
      </c>
      <c r="Y158" s="88" t="s">
        <v>2207</v>
      </c>
      <c r="Z158" s="84" t="s">
        <v>2269</v>
      </c>
      <c r="AA158" s="80"/>
      <c r="AB158" s="80"/>
      <c r="AC158" s="88" t="s">
        <v>2326</v>
      </c>
      <c r="AD158" s="80"/>
      <c r="AE158" s="80" t="b">
        <v>0</v>
      </c>
      <c r="AF158" s="80">
        <v>166</v>
      </c>
      <c r="AG158" s="88" t="s">
        <v>622</v>
      </c>
      <c r="AH158" s="80" t="b">
        <v>0</v>
      </c>
      <c r="AI158" s="80" t="s">
        <v>632</v>
      </c>
      <c r="AJ158" s="80"/>
      <c r="AK158" s="88" t="s">
        <v>622</v>
      </c>
      <c r="AL158" s="80" t="b">
        <v>0</v>
      </c>
      <c r="AM158" s="80">
        <v>2</v>
      </c>
      <c r="AN158" s="88" t="s">
        <v>622</v>
      </c>
      <c r="AO158" s="80" t="s">
        <v>636</v>
      </c>
      <c r="AP158" s="80" t="b">
        <v>0</v>
      </c>
      <c r="AQ158" s="88" t="s">
        <v>2326</v>
      </c>
      <c r="AR158" s="80" t="s">
        <v>2386</v>
      </c>
      <c r="AS158" s="80">
        <v>0</v>
      </c>
      <c r="AT158" s="80">
        <v>0</v>
      </c>
      <c r="AU158" s="80"/>
      <c r="AV158" s="80"/>
      <c r="AW158" s="80"/>
      <c r="AX158" s="80"/>
      <c r="AY158" s="80"/>
      <c r="AZ158" s="80"/>
      <c r="BA158" s="80"/>
      <c r="BB158" s="80"/>
      <c r="BC158" s="80">
        <v>1</v>
      </c>
      <c r="BD158" s="79" t="str">
        <f>REPLACE(INDEX(GroupVertices[Group],MATCH(Edges[[#This Row],[Vertex 1]],GroupVertices[Vertex],0)),1,1,"")</f>
        <v>17</v>
      </c>
      <c r="BE158" s="79" t="str">
        <f>REPLACE(INDEX(GroupVertices[Group],MATCH(Edges[[#This Row],[Vertex 2]],GroupVertices[Vertex],0)),1,1,"")</f>
        <v>17</v>
      </c>
      <c r="BF158" s="48">
        <v>1</v>
      </c>
      <c r="BG158" s="49">
        <v>2.9411764705882355</v>
      </c>
      <c r="BH158" s="48">
        <v>0</v>
      </c>
      <c r="BI158" s="49">
        <v>0</v>
      </c>
      <c r="BJ158" s="48">
        <v>0</v>
      </c>
      <c r="BK158" s="49">
        <v>0</v>
      </c>
      <c r="BL158" s="48">
        <v>33</v>
      </c>
      <c r="BM158" s="49">
        <v>97.05882352941177</v>
      </c>
      <c r="BN158" s="48">
        <v>34</v>
      </c>
    </row>
    <row r="159" spans="1:66" ht="15">
      <c r="A159" s="65" t="s">
        <v>277</v>
      </c>
      <c r="B159" s="65" t="s">
        <v>230</v>
      </c>
      <c r="C159" s="66" t="s">
        <v>2098</v>
      </c>
      <c r="D159" s="67">
        <v>3</v>
      </c>
      <c r="E159" s="68" t="s">
        <v>132</v>
      </c>
      <c r="F159" s="69">
        <v>32</v>
      </c>
      <c r="G159" s="66"/>
      <c r="H159" s="70"/>
      <c r="I159" s="71"/>
      <c r="J159" s="71"/>
      <c r="K159" s="34" t="s">
        <v>66</v>
      </c>
      <c r="L159" s="78">
        <v>159</v>
      </c>
      <c r="M159" s="78"/>
      <c r="N159" s="73"/>
      <c r="O159" s="80" t="s">
        <v>293</v>
      </c>
      <c r="P159" s="82">
        <v>43949.46135416667</v>
      </c>
      <c r="Q159" s="80" t="s">
        <v>2126</v>
      </c>
      <c r="R159" s="84" t="s">
        <v>2180</v>
      </c>
      <c r="S159" s="80" t="s">
        <v>2190</v>
      </c>
      <c r="T159" s="80"/>
      <c r="U159" s="80"/>
      <c r="V159" s="84" t="s">
        <v>943</v>
      </c>
      <c r="W159" s="82">
        <v>43949.46135416667</v>
      </c>
      <c r="X159" s="86">
        <v>43949</v>
      </c>
      <c r="Y159" s="88" t="s">
        <v>2208</v>
      </c>
      <c r="Z159" s="84" t="s">
        <v>2270</v>
      </c>
      <c r="AA159" s="80"/>
      <c r="AB159" s="80"/>
      <c r="AC159" s="88" t="s">
        <v>614</v>
      </c>
      <c r="AD159" s="88" t="s">
        <v>2326</v>
      </c>
      <c r="AE159" s="80" t="b">
        <v>0</v>
      </c>
      <c r="AF159" s="80">
        <v>30</v>
      </c>
      <c r="AG159" s="88" t="s">
        <v>2368</v>
      </c>
      <c r="AH159" s="80" t="b">
        <v>0</v>
      </c>
      <c r="AI159" s="80" t="s">
        <v>632</v>
      </c>
      <c r="AJ159" s="80"/>
      <c r="AK159" s="88" t="s">
        <v>622</v>
      </c>
      <c r="AL159" s="80" t="b">
        <v>0</v>
      </c>
      <c r="AM159" s="80">
        <v>2</v>
      </c>
      <c r="AN159" s="88" t="s">
        <v>622</v>
      </c>
      <c r="AO159" s="80" t="s">
        <v>636</v>
      </c>
      <c r="AP159" s="80" t="b">
        <v>0</v>
      </c>
      <c r="AQ159" s="88" t="s">
        <v>2326</v>
      </c>
      <c r="AR159" s="80" t="s">
        <v>2386</v>
      </c>
      <c r="AS159" s="80">
        <v>0</v>
      </c>
      <c r="AT159" s="80">
        <v>0</v>
      </c>
      <c r="AU159" s="80"/>
      <c r="AV159" s="80"/>
      <c r="AW159" s="80"/>
      <c r="AX159" s="80"/>
      <c r="AY159" s="80"/>
      <c r="AZ159" s="80"/>
      <c r="BA159" s="80"/>
      <c r="BB159" s="80"/>
      <c r="BC159" s="80">
        <v>1</v>
      </c>
      <c r="BD159" s="79" t="str">
        <f>REPLACE(INDEX(GroupVertices[Group],MATCH(Edges[[#This Row],[Vertex 1]],GroupVertices[Vertex],0)),1,1,"")</f>
        <v>17</v>
      </c>
      <c r="BE159" s="79" t="str">
        <f>REPLACE(INDEX(GroupVertices[Group],MATCH(Edges[[#This Row],[Vertex 2]],GroupVertices[Vertex],0)),1,1,"")</f>
        <v>17</v>
      </c>
      <c r="BF159" s="48">
        <v>0</v>
      </c>
      <c r="BG159" s="49">
        <v>0</v>
      </c>
      <c r="BH159" s="48">
        <v>0</v>
      </c>
      <c r="BI159" s="49">
        <v>0</v>
      </c>
      <c r="BJ159" s="48">
        <v>0</v>
      </c>
      <c r="BK159" s="49">
        <v>0</v>
      </c>
      <c r="BL159" s="48">
        <v>19</v>
      </c>
      <c r="BM159" s="49">
        <v>100</v>
      </c>
      <c r="BN159" s="48">
        <v>19</v>
      </c>
    </row>
    <row r="160" spans="1:66" ht="15">
      <c r="A160" s="65" t="s">
        <v>267</v>
      </c>
      <c r="B160" s="65" t="s">
        <v>267</v>
      </c>
      <c r="C160" s="66" t="s">
        <v>2098</v>
      </c>
      <c r="D160" s="67">
        <v>3</v>
      </c>
      <c r="E160" s="68" t="s">
        <v>132</v>
      </c>
      <c r="F160" s="69">
        <v>32</v>
      </c>
      <c r="G160" s="66"/>
      <c r="H160" s="70"/>
      <c r="I160" s="71"/>
      <c r="J160" s="71"/>
      <c r="K160" s="34" t="s">
        <v>65</v>
      </c>
      <c r="L160" s="78">
        <v>160</v>
      </c>
      <c r="M160" s="78"/>
      <c r="N160" s="73"/>
      <c r="O160" s="80" t="s">
        <v>178</v>
      </c>
      <c r="P160" s="82">
        <v>43954.233078703706</v>
      </c>
      <c r="Q160" s="80" t="s">
        <v>2127</v>
      </c>
      <c r="R160" s="80"/>
      <c r="S160" s="80"/>
      <c r="T160" s="80"/>
      <c r="U160" s="84" t="s">
        <v>2195</v>
      </c>
      <c r="V160" s="84" t="s">
        <v>2195</v>
      </c>
      <c r="W160" s="82">
        <v>43954.233078703706</v>
      </c>
      <c r="X160" s="86">
        <v>43954</v>
      </c>
      <c r="Y160" s="88" t="s">
        <v>2209</v>
      </c>
      <c r="Z160" s="84" t="s">
        <v>2271</v>
      </c>
      <c r="AA160" s="80"/>
      <c r="AB160" s="80"/>
      <c r="AC160" s="88" t="s">
        <v>619</v>
      </c>
      <c r="AD160" s="80"/>
      <c r="AE160" s="80" t="b">
        <v>0</v>
      </c>
      <c r="AF160" s="80">
        <v>359</v>
      </c>
      <c r="AG160" s="88" t="s">
        <v>622</v>
      </c>
      <c r="AH160" s="80" t="b">
        <v>0</v>
      </c>
      <c r="AI160" s="80" t="s">
        <v>632</v>
      </c>
      <c r="AJ160" s="80"/>
      <c r="AK160" s="88" t="s">
        <v>622</v>
      </c>
      <c r="AL160" s="80" t="b">
        <v>0</v>
      </c>
      <c r="AM160" s="80">
        <v>1</v>
      </c>
      <c r="AN160" s="88" t="s">
        <v>622</v>
      </c>
      <c r="AO160" s="80" t="s">
        <v>637</v>
      </c>
      <c r="AP160" s="80" t="b">
        <v>0</v>
      </c>
      <c r="AQ160" s="88" t="s">
        <v>619</v>
      </c>
      <c r="AR160" s="80" t="s">
        <v>2386</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5</v>
      </c>
      <c r="BM160" s="49">
        <v>100</v>
      </c>
      <c r="BN160" s="48">
        <v>5</v>
      </c>
    </row>
    <row r="161" spans="1:66" ht="15">
      <c r="A161" s="65" t="s">
        <v>260</v>
      </c>
      <c r="B161" s="65" t="s">
        <v>2115</v>
      </c>
      <c r="C161" s="66" t="s">
        <v>2098</v>
      </c>
      <c r="D161" s="67">
        <v>3</v>
      </c>
      <c r="E161" s="68" t="s">
        <v>132</v>
      </c>
      <c r="F161" s="69">
        <v>32</v>
      </c>
      <c r="G161" s="66"/>
      <c r="H161" s="70"/>
      <c r="I161" s="71"/>
      <c r="J161" s="71"/>
      <c r="K161" s="34" t="s">
        <v>65</v>
      </c>
      <c r="L161" s="78">
        <v>161</v>
      </c>
      <c r="M161" s="78"/>
      <c r="N161" s="73"/>
      <c r="O161" s="80" t="s">
        <v>292</v>
      </c>
      <c r="P161" s="82">
        <v>43950.443819444445</v>
      </c>
      <c r="Q161" s="80" t="s">
        <v>2128</v>
      </c>
      <c r="R161" s="80"/>
      <c r="S161" s="80"/>
      <c r="T161" s="80" t="s">
        <v>2192</v>
      </c>
      <c r="U161" s="84" t="s">
        <v>2196</v>
      </c>
      <c r="V161" s="84" t="s">
        <v>2196</v>
      </c>
      <c r="W161" s="82">
        <v>43950.443819444445</v>
      </c>
      <c r="X161" s="86">
        <v>43950</v>
      </c>
      <c r="Y161" s="88" t="s">
        <v>2210</v>
      </c>
      <c r="Z161" s="84" t="s">
        <v>2272</v>
      </c>
      <c r="AA161" s="80"/>
      <c r="AB161" s="80"/>
      <c r="AC161" s="88" t="s">
        <v>615</v>
      </c>
      <c r="AD161" s="80"/>
      <c r="AE161" s="80" t="b">
        <v>0</v>
      </c>
      <c r="AF161" s="80">
        <v>6</v>
      </c>
      <c r="AG161" s="88" t="s">
        <v>622</v>
      </c>
      <c r="AH161" s="80" t="b">
        <v>0</v>
      </c>
      <c r="AI161" s="80" t="s">
        <v>632</v>
      </c>
      <c r="AJ161" s="80"/>
      <c r="AK161" s="88" t="s">
        <v>622</v>
      </c>
      <c r="AL161" s="80" t="b">
        <v>0</v>
      </c>
      <c r="AM161" s="80">
        <v>3</v>
      </c>
      <c r="AN161" s="88" t="s">
        <v>622</v>
      </c>
      <c r="AO161" s="80" t="s">
        <v>637</v>
      </c>
      <c r="AP161" s="80" t="b">
        <v>0</v>
      </c>
      <c r="AQ161" s="88" t="s">
        <v>615</v>
      </c>
      <c r="AR161" s="80" t="s">
        <v>2386</v>
      </c>
      <c r="AS161" s="80">
        <v>0</v>
      </c>
      <c r="AT161" s="80">
        <v>0</v>
      </c>
      <c r="AU161" s="80"/>
      <c r="AV161" s="80"/>
      <c r="AW161" s="80"/>
      <c r="AX161" s="80"/>
      <c r="AY161" s="80"/>
      <c r="AZ161" s="80"/>
      <c r="BA161" s="80"/>
      <c r="BB161" s="80"/>
      <c r="BC161" s="80">
        <v>1</v>
      </c>
      <c r="BD161" s="79" t="str">
        <f>REPLACE(INDEX(GroupVertices[Group],MATCH(Edges[[#This Row],[Vertex 1]],GroupVertices[Vertex],0)),1,1,"")</f>
        <v>4</v>
      </c>
      <c r="BE161" s="79" t="str">
        <f>REPLACE(INDEX(GroupVertices[Group],MATCH(Edges[[#This Row],[Vertex 2]],GroupVertices[Vertex],0)),1,1,"")</f>
        <v>4</v>
      </c>
      <c r="BF161" s="48">
        <v>0</v>
      </c>
      <c r="BG161" s="49">
        <v>0</v>
      </c>
      <c r="BH161" s="48">
        <v>0</v>
      </c>
      <c r="BI161" s="49">
        <v>0</v>
      </c>
      <c r="BJ161" s="48">
        <v>0</v>
      </c>
      <c r="BK161" s="49">
        <v>0</v>
      </c>
      <c r="BL161" s="48">
        <v>27</v>
      </c>
      <c r="BM161" s="49">
        <v>100</v>
      </c>
      <c r="BN161" s="48">
        <v>27</v>
      </c>
    </row>
    <row r="162" spans="1:66" ht="15">
      <c r="A162" s="65" t="s">
        <v>260</v>
      </c>
      <c r="B162" s="65" t="s">
        <v>280</v>
      </c>
      <c r="C162" s="66" t="s">
        <v>2735</v>
      </c>
      <c r="D162" s="67">
        <v>5.333333333333334</v>
      </c>
      <c r="E162" s="68" t="s">
        <v>136</v>
      </c>
      <c r="F162" s="69">
        <v>28.75</v>
      </c>
      <c r="G162" s="66"/>
      <c r="H162" s="70"/>
      <c r="I162" s="71"/>
      <c r="J162" s="71"/>
      <c r="K162" s="34" t="s">
        <v>65</v>
      </c>
      <c r="L162" s="78">
        <v>162</v>
      </c>
      <c r="M162" s="78"/>
      <c r="N162" s="73"/>
      <c r="O162" s="80" t="s">
        <v>292</v>
      </c>
      <c r="P162" s="82">
        <v>43950.443819444445</v>
      </c>
      <c r="Q162" s="80" t="s">
        <v>2128</v>
      </c>
      <c r="R162" s="80"/>
      <c r="S162" s="80"/>
      <c r="T162" s="80" t="s">
        <v>2192</v>
      </c>
      <c r="U162" s="84" t="s">
        <v>2196</v>
      </c>
      <c r="V162" s="84" t="s">
        <v>2196</v>
      </c>
      <c r="W162" s="82">
        <v>43950.443819444445</v>
      </c>
      <c r="X162" s="86">
        <v>43950</v>
      </c>
      <c r="Y162" s="88" t="s">
        <v>2210</v>
      </c>
      <c r="Z162" s="84" t="s">
        <v>2272</v>
      </c>
      <c r="AA162" s="80"/>
      <c r="AB162" s="80"/>
      <c r="AC162" s="88" t="s">
        <v>615</v>
      </c>
      <c r="AD162" s="80"/>
      <c r="AE162" s="80" t="b">
        <v>0</v>
      </c>
      <c r="AF162" s="80">
        <v>6</v>
      </c>
      <c r="AG162" s="88" t="s">
        <v>622</v>
      </c>
      <c r="AH162" s="80" t="b">
        <v>0</v>
      </c>
      <c r="AI162" s="80" t="s">
        <v>632</v>
      </c>
      <c r="AJ162" s="80"/>
      <c r="AK162" s="88" t="s">
        <v>622</v>
      </c>
      <c r="AL162" s="80" t="b">
        <v>0</v>
      </c>
      <c r="AM162" s="80">
        <v>3</v>
      </c>
      <c r="AN162" s="88" t="s">
        <v>622</v>
      </c>
      <c r="AO162" s="80" t="s">
        <v>637</v>
      </c>
      <c r="AP162" s="80" t="b">
        <v>0</v>
      </c>
      <c r="AQ162" s="88" t="s">
        <v>615</v>
      </c>
      <c r="AR162" s="80" t="s">
        <v>2386</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4</v>
      </c>
      <c r="BF162" s="48"/>
      <c r="BG162" s="49"/>
      <c r="BH162" s="48"/>
      <c r="BI162" s="49"/>
      <c r="BJ162" s="48"/>
      <c r="BK162" s="49"/>
      <c r="BL162" s="48"/>
      <c r="BM162" s="49"/>
      <c r="BN162" s="48"/>
    </row>
    <row r="163" spans="1:66" ht="15">
      <c r="A163" s="65" t="s">
        <v>1144</v>
      </c>
      <c r="B163" s="65" t="s">
        <v>1144</v>
      </c>
      <c r="C163" s="66" t="s">
        <v>2098</v>
      </c>
      <c r="D163" s="67">
        <v>3</v>
      </c>
      <c r="E163" s="68" t="s">
        <v>132</v>
      </c>
      <c r="F163" s="69">
        <v>32</v>
      </c>
      <c r="G163" s="66"/>
      <c r="H163" s="70"/>
      <c r="I163" s="71"/>
      <c r="J163" s="71"/>
      <c r="K163" s="34" t="s">
        <v>65</v>
      </c>
      <c r="L163" s="78">
        <v>163</v>
      </c>
      <c r="M163" s="78"/>
      <c r="N163" s="73"/>
      <c r="O163" s="80" t="s">
        <v>178</v>
      </c>
      <c r="P163" s="82">
        <v>43947.21020833333</v>
      </c>
      <c r="Q163" s="80" t="s">
        <v>2129</v>
      </c>
      <c r="R163" s="84" t="s">
        <v>2181</v>
      </c>
      <c r="S163" s="80" t="s">
        <v>328</v>
      </c>
      <c r="T163" s="80"/>
      <c r="U163" s="80"/>
      <c r="V163" s="84" t="s">
        <v>1401</v>
      </c>
      <c r="W163" s="82">
        <v>43947.21020833333</v>
      </c>
      <c r="X163" s="86">
        <v>43947</v>
      </c>
      <c r="Y163" s="88" t="s">
        <v>2211</v>
      </c>
      <c r="Z163" s="84" t="s">
        <v>2273</v>
      </c>
      <c r="AA163" s="80"/>
      <c r="AB163" s="80"/>
      <c r="AC163" s="88" t="s">
        <v>1274</v>
      </c>
      <c r="AD163" s="80"/>
      <c r="AE163" s="80" t="b">
        <v>0</v>
      </c>
      <c r="AF163" s="80">
        <v>2</v>
      </c>
      <c r="AG163" s="88" t="s">
        <v>622</v>
      </c>
      <c r="AH163" s="80" t="b">
        <v>0</v>
      </c>
      <c r="AI163" s="80" t="s">
        <v>632</v>
      </c>
      <c r="AJ163" s="80"/>
      <c r="AK163" s="88" t="s">
        <v>622</v>
      </c>
      <c r="AL163" s="80" t="b">
        <v>0</v>
      </c>
      <c r="AM163" s="80">
        <v>0</v>
      </c>
      <c r="AN163" s="88" t="s">
        <v>622</v>
      </c>
      <c r="AO163" s="80" t="s">
        <v>642</v>
      </c>
      <c r="AP163" s="80" t="b">
        <v>0</v>
      </c>
      <c r="AQ163" s="88" t="s">
        <v>1274</v>
      </c>
      <c r="AR163" s="80" t="s">
        <v>2386</v>
      </c>
      <c r="AS163" s="80">
        <v>0</v>
      </c>
      <c r="AT163" s="80">
        <v>0</v>
      </c>
      <c r="AU163" s="80"/>
      <c r="AV163" s="80"/>
      <c r="AW163" s="80"/>
      <c r="AX163" s="80"/>
      <c r="AY163" s="80"/>
      <c r="AZ163" s="80"/>
      <c r="BA163" s="80"/>
      <c r="BB163" s="80"/>
      <c r="BC163" s="80">
        <v>1</v>
      </c>
      <c r="BD163" s="79" t="str">
        <f>REPLACE(INDEX(GroupVertices[Group],MATCH(Edges[[#This Row],[Vertex 1]],GroupVertices[Vertex],0)),1,1,"")</f>
        <v>20</v>
      </c>
      <c r="BE163" s="79" t="str">
        <f>REPLACE(INDEX(GroupVertices[Group],MATCH(Edges[[#This Row],[Vertex 2]],GroupVertices[Vertex],0)),1,1,"")</f>
        <v>20</v>
      </c>
      <c r="BF163" s="48">
        <v>0</v>
      </c>
      <c r="BG163" s="49">
        <v>0</v>
      </c>
      <c r="BH163" s="48">
        <v>0</v>
      </c>
      <c r="BI163" s="49">
        <v>0</v>
      </c>
      <c r="BJ163" s="48">
        <v>0</v>
      </c>
      <c r="BK163" s="49">
        <v>0</v>
      </c>
      <c r="BL163" s="48">
        <v>18</v>
      </c>
      <c r="BM163" s="49">
        <v>100</v>
      </c>
      <c r="BN163" s="48">
        <v>18</v>
      </c>
    </row>
    <row r="164" spans="1:66" ht="15">
      <c r="A164" s="65" t="s">
        <v>1145</v>
      </c>
      <c r="B164" s="65" t="s">
        <v>1145</v>
      </c>
      <c r="C164" s="66" t="s">
        <v>2737</v>
      </c>
      <c r="D164" s="67">
        <v>7.666666666666667</v>
      </c>
      <c r="E164" s="68" t="s">
        <v>136</v>
      </c>
      <c r="F164" s="69">
        <v>25.5</v>
      </c>
      <c r="G164" s="66"/>
      <c r="H164" s="70"/>
      <c r="I164" s="71"/>
      <c r="J164" s="71"/>
      <c r="K164" s="34" t="s">
        <v>65</v>
      </c>
      <c r="L164" s="78">
        <v>164</v>
      </c>
      <c r="M164" s="78"/>
      <c r="N164" s="73"/>
      <c r="O164" s="80" t="s">
        <v>178</v>
      </c>
      <c r="P164" s="82">
        <v>43948.845243055555</v>
      </c>
      <c r="Q164" s="80" t="s">
        <v>2130</v>
      </c>
      <c r="R164" s="84" t="s">
        <v>2182</v>
      </c>
      <c r="S164" s="80" t="s">
        <v>332</v>
      </c>
      <c r="T164" s="80"/>
      <c r="U164" s="84" t="s">
        <v>2197</v>
      </c>
      <c r="V164" s="84" t="s">
        <v>2197</v>
      </c>
      <c r="W164" s="82">
        <v>43948.845243055555</v>
      </c>
      <c r="X164" s="86">
        <v>43948</v>
      </c>
      <c r="Y164" s="88" t="s">
        <v>2212</v>
      </c>
      <c r="Z164" s="84" t="s">
        <v>2274</v>
      </c>
      <c r="AA164" s="80"/>
      <c r="AB164" s="80"/>
      <c r="AC164" s="88" t="s">
        <v>2327</v>
      </c>
      <c r="AD164" s="80"/>
      <c r="AE164" s="80" t="b">
        <v>0</v>
      </c>
      <c r="AF164" s="80">
        <v>20</v>
      </c>
      <c r="AG164" s="88" t="s">
        <v>622</v>
      </c>
      <c r="AH164" s="80" t="b">
        <v>1</v>
      </c>
      <c r="AI164" s="80" t="s">
        <v>632</v>
      </c>
      <c r="AJ164" s="80"/>
      <c r="AK164" s="88" t="s">
        <v>2382</v>
      </c>
      <c r="AL164" s="80" t="b">
        <v>0</v>
      </c>
      <c r="AM164" s="80">
        <v>2</v>
      </c>
      <c r="AN164" s="88" t="s">
        <v>622</v>
      </c>
      <c r="AO164" s="80" t="s">
        <v>636</v>
      </c>
      <c r="AP164" s="80" t="b">
        <v>0</v>
      </c>
      <c r="AQ164" s="88" t="s">
        <v>2327</v>
      </c>
      <c r="AR164" s="80" t="s">
        <v>2386</v>
      </c>
      <c r="AS164" s="80">
        <v>0</v>
      </c>
      <c r="AT164" s="80">
        <v>0</v>
      </c>
      <c r="AU164" s="80"/>
      <c r="AV164" s="80"/>
      <c r="AW164" s="80"/>
      <c r="AX164" s="80"/>
      <c r="AY164" s="80"/>
      <c r="AZ164" s="80"/>
      <c r="BA164" s="80"/>
      <c r="BB164" s="80"/>
      <c r="BC164" s="80">
        <v>3</v>
      </c>
      <c r="BD164" s="79" t="str">
        <f>REPLACE(INDEX(GroupVertices[Group],MATCH(Edges[[#This Row],[Vertex 1]],GroupVertices[Vertex],0)),1,1,"")</f>
        <v>2</v>
      </c>
      <c r="BE164" s="79" t="str">
        <f>REPLACE(INDEX(GroupVertices[Group],MATCH(Edges[[#This Row],[Vertex 2]],GroupVertices[Vertex],0)),1,1,"")</f>
        <v>2</v>
      </c>
      <c r="BF164" s="48">
        <v>1</v>
      </c>
      <c r="BG164" s="49">
        <v>3.4482758620689653</v>
      </c>
      <c r="BH164" s="48">
        <v>0</v>
      </c>
      <c r="BI164" s="49">
        <v>0</v>
      </c>
      <c r="BJ164" s="48">
        <v>0</v>
      </c>
      <c r="BK164" s="49">
        <v>0</v>
      </c>
      <c r="BL164" s="48">
        <v>28</v>
      </c>
      <c r="BM164" s="49">
        <v>96.55172413793103</v>
      </c>
      <c r="BN164" s="48">
        <v>29</v>
      </c>
    </row>
    <row r="165" spans="1:66" ht="15">
      <c r="A165" s="65" t="s">
        <v>1145</v>
      </c>
      <c r="B165" s="65" t="s">
        <v>1145</v>
      </c>
      <c r="C165" s="66" t="s">
        <v>2737</v>
      </c>
      <c r="D165" s="67">
        <v>7.666666666666667</v>
      </c>
      <c r="E165" s="68" t="s">
        <v>136</v>
      </c>
      <c r="F165" s="69">
        <v>25.5</v>
      </c>
      <c r="G165" s="66"/>
      <c r="H165" s="70"/>
      <c r="I165" s="71"/>
      <c r="J165" s="71"/>
      <c r="K165" s="34" t="s">
        <v>65</v>
      </c>
      <c r="L165" s="78">
        <v>165</v>
      </c>
      <c r="M165" s="78"/>
      <c r="N165" s="73"/>
      <c r="O165" s="80" t="s">
        <v>178</v>
      </c>
      <c r="P165" s="82">
        <v>43948.85554398148</v>
      </c>
      <c r="Q165" s="80" t="s">
        <v>2131</v>
      </c>
      <c r="R165" s="80"/>
      <c r="S165" s="80"/>
      <c r="T165" s="80"/>
      <c r="U165" s="80"/>
      <c r="V165" s="84" t="s">
        <v>1402</v>
      </c>
      <c r="W165" s="82">
        <v>43948.85554398148</v>
      </c>
      <c r="X165" s="86">
        <v>43948</v>
      </c>
      <c r="Y165" s="88" t="s">
        <v>2213</v>
      </c>
      <c r="Z165" s="84" t="s">
        <v>2275</v>
      </c>
      <c r="AA165" s="80"/>
      <c r="AB165" s="80"/>
      <c r="AC165" s="88" t="s">
        <v>2328</v>
      </c>
      <c r="AD165" s="88" t="s">
        <v>2327</v>
      </c>
      <c r="AE165" s="80" t="b">
        <v>0</v>
      </c>
      <c r="AF165" s="80">
        <v>10</v>
      </c>
      <c r="AG165" s="88" t="s">
        <v>2369</v>
      </c>
      <c r="AH165" s="80" t="b">
        <v>0</v>
      </c>
      <c r="AI165" s="80" t="s">
        <v>632</v>
      </c>
      <c r="AJ165" s="80"/>
      <c r="AK165" s="88" t="s">
        <v>622</v>
      </c>
      <c r="AL165" s="80" t="b">
        <v>0</v>
      </c>
      <c r="AM165" s="80">
        <v>2</v>
      </c>
      <c r="AN165" s="88" t="s">
        <v>622</v>
      </c>
      <c r="AO165" s="80" t="s">
        <v>636</v>
      </c>
      <c r="AP165" s="80" t="b">
        <v>0</v>
      </c>
      <c r="AQ165" s="88" t="s">
        <v>2327</v>
      </c>
      <c r="AR165" s="80" t="s">
        <v>2386</v>
      </c>
      <c r="AS165" s="80">
        <v>0</v>
      </c>
      <c r="AT165" s="80">
        <v>0</v>
      </c>
      <c r="AU165" s="80"/>
      <c r="AV165" s="80"/>
      <c r="AW165" s="80"/>
      <c r="AX165" s="80"/>
      <c r="AY165" s="80"/>
      <c r="AZ165" s="80"/>
      <c r="BA165" s="80"/>
      <c r="BB165" s="80"/>
      <c r="BC165" s="80">
        <v>3</v>
      </c>
      <c r="BD165" s="79" t="str">
        <f>REPLACE(INDEX(GroupVertices[Group],MATCH(Edges[[#This Row],[Vertex 1]],GroupVertices[Vertex],0)),1,1,"")</f>
        <v>2</v>
      </c>
      <c r="BE165" s="79" t="str">
        <f>REPLACE(INDEX(GroupVertices[Group],MATCH(Edges[[#This Row],[Vertex 2]],GroupVertices[Vertex],0)),1,1,"")</f>
        <v>2</v>
      </c>
      <c r="BF165" s="48">
        <v>0</v>
      </c>
      <c r="BG165" s="49">
        <v>0</v>
      </c>
      <c r="BH165" s="48">
        <v>0</v>
      </c>
      <c r="BI165" s="49">
        <v>0</v>
      </c>
      <c r="BJ165" s="48">
        <v>0</v>
      </c>
      <c r="BK165" s="49">
        <v>0</v>
      </c>
      <c r="BL165" s="48">
        <v>31</v>
      </c>
      <c r="BM165" s="49">
        <v>100</v>
      </c>
      <c r="BN165" s="48">
        <v>31</v>
      </c>
    </row>
    <row r="166" spans="1:66" ht="15">
      <c r="A166" s="65" t="s">
        <v>1145</v>
      </c>
      <c r="B166" s="65" t="s">
        <v>1145</v>
      </c>
      <c r="C166" s="66" t="s">
        <v>2737</v>
      </c>
      <c r="D166" s="67">
        <v>7.666666666666667</v>
      </c>
      <c r="E166" s="68" t="s">
        <v>136</v>
      </c>
      <c r="F166" s="69">
        <v>25.5</v>
      </c>
      <c r="G166" s="66"/>
      <c r="H166" s="70"/>
      <c r="I166" s="71"/>
      <c r="J166" s="71"/>
      <c r="K166" s="34" t="s">
        <v>65</v>
      </c>
      <c r="L166" s="78">
        <v>166</v>
      </c>
      <c r="M166" s="78"/>
      <c r="N166" s="73"/>
      <c r="O166" s="80" t="s">
        <v>178</v>
      </c>
      <c r="P166" s="82">
        <v>43948.85555555556</v>
      </c>
      <c r="Q166" s="80" t="s">
        <v>2132</v>
      </c>
      <c r="R166" s="80"/>
      <c r="S166" s="80"/>
      <c r="T166" s="80"/>
      <c r="U166" s="80"/>
      <c r="V166" s="84" t="s">
        <v>1402</v>
      </c>
      <c r="W166" s="82">
        <v>43948.85555555556</v>
      </c>
      <c r="X166" s="86">
        <v>43948</v>
      </c>
      <c r="Y166" s="88" t="s">
        <v>2214</v>
      </c>
      <c r="Z166" s="84" t="s">
        <v>2276</v>
      </c>
      <c r="AA166" s="80"/>
      <c r="AB166" s="80"/>
      <c r="AC166" s="88" t="s">
        <v>2329</v>
      </c>
      <c r="AD166" s="88" t="s">
        <v>2328</v>
      </c>
      <c r="AE166" s="80" t="b">
        <v>0</v>
      </c>
      <c r="AF166" s="80">
        <v>23</v>
      </c>
      <c r="AG166" s="88" t="s">
        <v>2369</v>
      </c>
      <c r="AH166" s="80" t="b">
        <v>0</v>
      </c>
      <c r="AI166" s="80" t="s">
        <v>632</v>
      </c>
      <c r="AJ166" s="80"/>
      <c r="AK166" s="88" t="s">
        <v>622</v>
      </c>
      <c r="AL166" s="80" t="b">
        <v>0</v>
      </c>
      <c r="AM166" s="80">
        <v>5</v>
      </c>
      <c r="AN166" s="88" t="s">
        <v>622</v>
      </c>
      <c r="AO166" s="80" t="s">
        <v>636</v>
      </c>
      <c r="AP166" s="80" t="b">
        <v>0</v>
      </c>
      <c r="AQ166" s="88" t="s">
        <v>2328</v>
      </c>
      <c r="AR166" s="80" t="s">
        <v>2386</v>
      </c>
      <c r="AS166" s="80">
        <v>0</v>
      </c>
      <c r="AT166" s="80">
        <v>0</v>
      </c>
      <c r="AU166" s="80"/>
      <c r="AV166" s="80"/>
      <c r="AW166" s="80"/>
      <c r="AX166" s="80"/>
      <c r="AY166" s="80"/>
      <c r="AZ166" s="80"/>
      <c r="BA166" s="80"/>
      <c r="BB166" s="80"/>
      <c r="BC166" s="80">
        <v>3</v>
      </c>
      <c r="BD166" s="79" t="str">
        <f>REPLACE(INDEX(GroupVertices[Group],MATCH(Edges[[#This Row],[Vertex 1]],GroupVertices[Vertex],0)),1,1,"")</f>
        <v>2</v>
      </c>
      <c r="BE166" s="79" t="str">
        <f>REPLACE(INDEX(GroupVertices[Group],MATCH(Edges[[#This Row],[Vertex 2]],GroupVertices[Vertex],0)),1,1,"")</f>
        <v>2</v>
      </c>
      <c r="BF166" s="48">
        <v>0</v>
      </c>
      <c r="BG166" s="49">
        <v>0</v>
      </c>
      <c r="BH166" s="48">
        <v>2</v>
      </c>
      <c r="BI166" s="49">
        <v>5.2631578947368425</v>
      </c>
      <c r="BJ166" s="48">
        <v>0</v>
      </c>
      <c r="BK166" s="49">
        <v>0</v>
      </c>
      <c r="BL166" s="48">
        <v>36</v>
      </c>
      <c r="BM166" s="49">
        <v>94.73684210526316</v>
      </c>
      <c r="BN166" s="48">
        <v>38</v>
      </c>
    </row>
    <row r="167" spans="1:66" ht="15">
      <c r="A167" s="65" t="s">
        <v>1145</v>
      </c>
      <c r="B167" s="65" t="s">
        <v>1146</v>
      </c>
      <c r="C167" s="66" t="s">
        <v>2098</v>
      </c>
      <c r="D167" s="67">
        <v>3</v>
      </c>
      <c r="E167" s="68" t="s">
        <v>132</v>
      </c>
      <c r="F167" s="69">
        <v>32</v>
      </c>
      <c r="G167" s="66"/>
      <c r="H167" s="70"/>
      <c r="I167" s="71"/>
      <c r="J167" s="71"/>
      <c r="K167" s="34" t="s">
        <v>66</v>
      </c>
      <c r="L167" s="78">
        <v>167</v>
      </c>
      <c r="M167" s="78"/>
      <c r="N167" s="73"/>
      <c r="O167" s="80" t="s">
        <v>293</v>
      </c>
      <c r="P167" s="82">
        <v>43948.86305555556</v>
      </c>
      <c r="Q167" s="80" t="s">
        <v>2133</v>
      </c>
      <c r="R167" s="80"/>
      <c r="S167" s="80"/>
      <c r="T167" s="80"/>
      <c r="U167" s="80"/>
      <c r="V167" s="84" t="s">
        <v>1402</v>
      </c>
      <c r="W167" s="82">
        <v>43948.86305555556</v>
      </c>
      <c r="X167" s="86">
        <v>43948</v>
      </c>
      <c r="Y167" s="88" t="s">
        <v>2215</v>
      </c>
      <c r="Z167" s="84" t="s">
        <v>2277</v>
      </c>
      <c r="AA167" s="80"/>
      <c r="AB167" s="80"/>
      <c r="AC167" s="88" t="s">
        <v>2330</v>
      </c>
      <c r="AD167" s="88" t="s">
        <v>2331</v>
      </c>
      <c r="AE167" s="80" t="b">
        <v>0</v>
      </c>
      <c r="AF167" s="80">
        <v>4</v>
      </c>
      <c r="AG167" s="88" t="s">
        <v>2370</v>
      </c>
      <c r="AH167" s="80" t="b">
        <v>0</v>
      </c>
      <c r="AI167" s="80" t="s">
        <v>632</v>
      </c>
      <c r="AJ167" s="80"/>
      <c r="AK167" s="88" t="s">
        <v>622</v>
      </c>
      <c r="AL167" s="80" t="b">
        <v>0</v>
      </c>
      <c r="AM167" s="80">
        <v>0</v>
      </c>
      <c r="AN167" s="88" t="s">
        <v>622</v>
      </c>
      <c r="AO167" s="80" t="s">
        <v>636</v>
      </c>
      <c r="AP167" s="80" t="b">
        <v>0</v>
      </c>
      <c r="AQ167" s="88" t="s">
        <v>2331</v>
      </c>
      <c r="AR167" s="80" t="s">
        <v>2386</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8">
        <v>0</v>
      </c>
      <c r="BG167" s="49">
        <v>0</v>
      </c>
      <c r="BH167" s="48">
        <v>0</v>
      </c>
      <c r="BI167" s="49">
        <v>0</v>
      </c>
      <c r="BJ167" s="48">
        <v>0</v>
      </c>
      <c r="BK167" s="49">
        <v>0</v>
      </c>
      <c r="BL167" s="48">
        <v>17</v>
      </c>
      <c r="BM167" s="49">
        <v>100</v>
      </c>
      <c r="BN167" s="48">
        <v>17</v>
      </c>
    </row>
    <row r="168" spans="1:66" ht="15">
      <c r="A168" s="65" t="s">
        <v>1146</v>
      </c>
      <c r="B168" s="65" t="s">
        <v>1145</v>
      </c>
      <c r="C168" s="66" t="s">
        <v>2735</v>
      </c>
      <c r="D168" s="67">
        <v>5.333333333333334</v>
      </c>
      <c r="E168" s="68" t="s">
        <v>136</v>
      </c>
      <c r="F168" s="69">
        <v>28.75</v>
      </c>
      <c r="G168" s="66"/>
      <c r="H168" s="70"/>
      <c r="I168" s="71"/>
      <c r="J168" s="71"/>
      <c r="K168" s="34" t="s">
        <v>66</v>
      </c>
      <c r="L168" s="78">
        <v>168</v>
      </c>
      <c r="M168" s="78"/>
      <c r="N168" s="73"/>
      <c r="O168" s="80" t="s">
        <v>293</v>
      </c>
      <c r="P168" s="82">
        <v>43948.86085648148</v>
      </c>
      <c r="Q168" s="80" t="s">
        <v>2134</v>
      </c>
      <c r="R168" s="80"/>
      <c r="S168" s="80"/>
      <c r="T168" s="80"/>
      <c r="U168" s="80"/>
      <c r="V168" s="84" t="s">
        <v>1403</v>
      </c>
      <c r="W168" s="82">
        <v>43948.86085648148</v>
      </c>
      <c r="X168" s="86">
        <v>43948</v>
      </c>
      <c r="Y168" s="88" t="s">
        <v>2216</v>
      </c>
      <c r="Z168" s="84" t="s">
        <v>2278</v>
      </c>
      <c r="AA168" s="80"/>
      <c r="AB168" s="80"/>
      <c r="AC168" s="88" t="s">
        <v>2331</v>
      </c>
      <c r="AD168" s="88" t="s">
        <v>2329</v>
      </c>
      <c r="AE168" s="80" t="b">
        <v>0</v>
      </c>
      <c r="AF168" s="80">
        <v>6</v>
      </c>
      <c r="AG168" s="88" t="s">
        <v>2369</v>
      </c>
      <c r="AH168" s="80" t="b">
        <v>0</v>
      </c>
      <c r="AI168" s="80" t="s">
        <v>632</v>
      </c>
      <c r="AJ168" s="80"/>
      <c r="AK168" s="88" t="s">
        <v>622</v>
      </c>
      <c r="AL168" s="80" t="b">
        <v>0</v>
      </c>
      <c r="AM168" s="80">
        <v>0</v>
      </c>
      <c r="AN168" s="88" t="s">
        <v>622</v>
      </c>
      <c r="AO168" s="80" t="s">
        <v>637</v>
      </c>
      <c r="AP168" s="80" t="b">
        <v>0</v>
      </c>
      <c r="AQ168" s="88" t="s">
        <v>2329</v>
      </c>
      <c r="AR168" s="80" t="s">
        <v>2386</v>
      </c>
      <c r="AS168" s="80">
        <v>0</v>
      </c>
      <c r="AT168" s="80">
        <v>0</v>
      </c>
      <c r="AU168" s="80"/>
      <c r="AV168" s="80"/>
      <c r="AW168" s="80"/>
      <c r="AX168" s="80"/>
      <c r="AY168" s="80"/>
      <c r="AZ168" s="80"/>
      <c r="BA168" s="80"/>
      <c r="BB168" s="80"/>
      <c r="BC168" s="80">
        <v>2</v>
      </c>
      <c r="BD168" s="79" t="str">
        <f>REPLACE(INDEX(GroupVertices[Group],MATCH(Edges[[#This Row],[Vertex 1]],GroupVertices[Vertex],0)),1,1,"")</f>
        <v>2</v>
      </c>
      <c r="BE168" s="79" t="str">
        <f>REPLACE(INDEX(GroupVertices[Group],MATCH(Edges[[#This Row],[Vertex 2]],GroupVertices[Vertex],0)),1,1,"")</f>
        <v>2</v>
      </c>
      <c r="BF168" s="48">
        <v>0</v>
      </c>
      <c r="BG168" s="49">
        <v>0</v>
      </c>
      <c r="BH168" s="48">
        <v>0</v>
      </c>
      <c r="BI168" s="49">
        <v>0</v>
      </c>
      <c r="BJ168" s="48">
        <v>0</v>
      </c>
      <c r="BK168" s="49">
        <v>0</v>
      </c>
      <c r="BL168" s="48">
        <v>23</v>
      </c>
      <c r="BM168" s="49">
        <v>100</v>
      </c>
      <c r="BN168" s="48">
        <v>23</v>
      </c>
    </row>
    <row r="169" spans="1:66" ht="15">
      <c r="A169" s="65" t="s">
        <v>1146</v>
      </c>
      <c r="B169" s="65" t="s">
        <v>1145</v>
      </c>
      <c r="C169" s="66" t="s">
        <v>2735</v>
      </c>
      <c r="D169" s="67">
        <v>5.333333333333334</v>
      </c>
      <c r="E169" s="68" t="s">
        <v>136</v>
      </c>
      <c r="F169" s="69">
        <v>28.75</v>
      </c>
      <c r="G169" s="66"/>
      <c r="H169" s="70"/>
      <c r="I169" s="71"/>
      <c r="J169" s="71"/>
      <c r="K169" s="34" t="s">
        <v>66</v>
      </c>
      <c r="L169" s="78">
        <v>169</v>
      </c>
      <c r="M169" s="78"/>
      <c r="N169" s="73"/>
      <c r="O169" s="80" t="s">
        <v>293</v>
      </c>
      <c r="P169" s="82">
        <v>43948.86420138889</v>
      </c>
      <c r="Q169" s="80" t="s">
        <v>2135</v>
      </c>
      <c r="R169" s="80"/>
      <c r="S169" s="80"/>
      <c r="T169" s="80"/>
      <c r="U169" s="80"/>
      <c r="V169" s="84" t="s">
        <v>1403</v>
      </c>
      <c r="W169" s="82">
        <v>43948.86420138889</v>
      </c>
      <c r="X169" s="86">
        <v>43948</v>
      </c>
      <c r="Y169" s="88" t="s">
        <v>2217</v>
      </c>
      <c r="Z169" s="84" t="s">
        <v>2279</v>
      </c>
      <c r="AA169" s="80"/>
      <c r="AB169" s="80"/>
      <c r="AC169" s="88" t="s">
        <v>2332</v>
      </c>
      <c r="AD169" s="88" t="s">
        <v>2330</v>
      </c>
      <c r="AE169" s="80" t="b">
        <v>0</v>
      </c>
      <c r="AF169" s="80">
        <v>2</v>
      </c>
      <c r="AG169" s="88" t="s">
        <v>2369</v>
      </c>
      <c r="AH169" s="80" t="b">
        <v>0</v>
      </c>
      <c r="AI169" s="80" t="s">
        <v>632</v>
      </c>
      <c r="AJ169" s="80"/>
      <c r="AK169" s="88" t="s">
        <v>622</v>
      </c>
      <c r="AL169" s="80" t="b">
        <v>0</v>
      </c>
      <c r="AM169" s="80">
        <v>0</v>
      </c>
      <c r="AN169" s="88" t="s">
        <v>622</v>
      </c>
      <c r="AO169" s="80" t="s">
        <v>637</v>
      </c>
      <c r="AP169" s="80" t="b">
        <v>0</v>
      </c>
      <c r="AQ169" s="88" t="s">
        <v>2330</v>
      </c>
      <c r="AR169" s="80" t="s">
        <v>2386</v>
      </c>
      <c r="AS169" s="80">
        <v>0</v>
      </c>
      <c r="AT169" s="80">
        <v>0</v>
      </c>
      <c r="AU169" s="80"/>
      <c r="AV169" s="80"/>
      <c r="AW169" s="80"/>
      <c r="AX169" s="80"/>
      <c r="AY169" s="80"/>
      <c r="AZ169" s="80"/>
      <c r="BA169" s="80"/>
      <c r="BB169" s="80"/>
      <c r="BC169" s="80">
        <v>2</v>
      </c>
      <c r="BD169" s="79" t="str">
        <f>REPLACE(INDEX(GroupVertices[Group],MATCH(Edges[[#This Row],[Vertex 1]],GroupVertices[Vertex],0)),1,1,"")</f>
        <v>2</v>
      </c>
      <c r="BE169" s="79" t="str">
        <f>REPLACE(INDEX(GroupVertices[Group],MATCH(Edges[[#This Row],[Vertex 2]],GroupVertices[Vertex],0)),1,1,"")</f>
        <v>2</v>
      </c>
      <c r="BF169" s="48">
        <v>0</v>
      </c>
      <c r="BG169" s="49">
        <v>0</v>
      </c>
      <c r="BH169" s="48">
        <v>0</v>
      </c>
      <c r="BI169" s="49">
        <v>0</v>
      </c>
      <c r="BJ169" s="48">
        <v>0</v>
      </c>
      <c r="BK169" s="49">
        <v>0</v>
      </c>
      <c r="BL169" s="48">
        <v>24</v>
      </c>
      <c r="BM169" s="49">
        <v>100</v>
      </c>
      <c r="BN169" s="48">
        <v>24</v>
      </c>
    </row>
    <row r="170" spans="1:66" ht="15">
      <c r="A170" s="65" t="s">
        <v>1132</v>
      </c>
      <c r="B170" s="65" t="s">
        <v>1145</v>
      </c>
      <c r="C170" s="66" t="s">
        <v>2735</v>
      </c>
      <c r="D170" s="67">
        <v>5.333333333333334</v>
      </c>
      <c r="E170" s="68" t="s">
        <v>136</v>
      </c>
      <c r="F170" s="69">
        <v>28.75</v>
      </c>
      <c r="G170" s="66"/>
      <c r="H170" s="70"/>
      <c r="I170" s="71"/>
      <c r="J170" s="71"/>
      <c r="K170" s="34" t="s">
        <v>65</v>
      </c>
      <c r="L170" s="78">
        <v>170</v>
      </c>
      <c r="M170" s="78"/>
      <c r="N170" s="73"/>
      <c r="O170" s="80" t="s">
        <v>292</v>
      </c>
      <c r="P170" s="82">
        <v>43948.87761574074</v>
      </c>
      <c r="Q170" s="80" t="s">
        <v>2136</v>
      </c>
      <c r="R170" s="80"/>
      <c r="S170" s="80"/>
      <c r="T170" s="80"/>
      <c r="U170" s="80"/>
      <c r="V170" s="84" t="s">
        <v>1208</v>
      </c>
      <c r="W170" s="82">
        <v>43948.87761574074</v>
      </c>
      <c r="X170" s="86">
        <v>43948</v>
      </c>
      <c r="Y170" s="88" t="s">
        <v>2218</v>
      </c>
      <c r="Z170" s="84" t="s">
        <v>2280</v>
      </c>
      <c r="AA170" s="80"/>
      <c r="AB170" s="80"/>
      <c r="AC170" s="88" t="s">
        <v>1275</v>
      </c>
      <c r="AD170" s="88" t="s">
        <v>2332</v>
      </c>
      <c r="AE170" s="80" t="b">
        <v>0</v>
      </c>
      <c r="AF170" s="80">
        <v>2</v>
      </c>
      <c r="AG170" s="88" t="s">
        <v>2370</v>
      </c>
      <c r="AH170" s="80" t="b">
        <v>0</v>
      </c>
      <c r="AI170" s="80" t="s">
        <v>632</v>
      </c>
      <c r="AJ170" s="80"/>
      <c r="AK170" s="88" t="s">
        <v>622</v>
      </c>
      <c r="AL170" s="80" t="b">
        <v>0</v>
      </c>
      <c r="AM170" s="80">
        <v>0</v>
      </c>
      <c r="AN170" s="88" t="s">
        <v>622</v>
      </c>
      <c r="AO170" s="80" t="s">
        <v>636</v>
      </c>
      <c r="AP170" s="80" t="b">
        <v>0</v>
      </c>
      <c r="AQ170" s="88" t="s">
        <v>2332</v>
      </c>
      <c r="AR170" s="80" t="s">
        <v>2386</v>
      </c>
      <c r="AS170" s="80">
        <v>0</v>
      </c>
      <c r="AT170" s="80">
        <v>0</v>
      </c>
      <c r="AU170" s="80"/>
      <c r="AV170" s="80"/>
      <c r="AW170" s="80"/>
      <c r="AX170" s="80"/>
      <c r="AY170" s="80"/>
      <c r="AZ170" s="80"/>
      <c r="BA170" s="80"/>
      <c r="BB170" s="80"/>
      <c r="BC170" s="80">
        <v>2</v>
      </c>
      <c r="BD170" s="79" t="str">
        <f>REPLACE(INDEX(GroupVertices[Group],MATCH(Edges[[#This Row],[Vertex 1]],GroupVertices[Vertex],0)),1,1,"")</f>
        <v>2</v>
      </c>
      <c r="BE170" s="79" t="str">
        <f>REPLACE(INDEX(GroupVertices[Group],MATCH(Edges[[#This Row],[Vertex 2]],GroupVertices[Vertex],0)),1,1,"")</f>
        <v>2</v>
      </c>
      <c r="BF170" s="48"/>
      <c r="BG170" s="49"/>
      <c r="BH170" s="48"/>
      <c r="BI170" s="49"/>
      <c r="BJ170" s="48"/>
      <c r="BK170" s="49"/>
      <c r="BL170" s="48"/>
      <c r="BM170" s="49"/>
      <c r="BN170" s="48"/>
    </row>
    <row r="171" spans="1:66" ht="15">
      <c r="A171" s="65" t="s">
        <v>1132</v>
      </c>
      <c r="B171" s="65" t="s">
        <v>1146</v>
      </c>
      <c r="C171" s="66" t="s">
        <v>2735</v>
      </c>
      <c r="D171" s="67">
        <v>5.333333333333334</v>
      </c>
      <c r="E171" s="68" t="s">
        <v>136</v>
      </c>
      <c r="F171" s="69">
        <v>28.75</v>
      </c>
      <c r="G171" s="66"/>
      <c r="H171" s="70"/>
      <c r="I171" s="71"/>
      <c r="J171" s="71"/>
      <c r="K171" s="34" t="s">
        <v>65</v>
      </c>
      <c r="L171" s="78">
        <v>171</v>
      </c>
      <c r="M171" s="78"/>
      <c r="N171" s="73"/>
      <c r="O171" s="80" t="s">
        <v>293</v>
      </c>
      <c r="P171" s="82">
        <v>43948.87761574074</v>
      </c>
      <c r="Q171" s="80" t="s">
        <v>2136</v>
      </c>
      <c r="R171" s="80"/>
      <c r="S171" s="80"/>
      <c r="T171" s="80"/>
      <c r="U171" s="80"/>
      <c r="V171" s="84" t="s">
        <v>1208</v>
      </c>
      <c r="W171" s="82">
        <v>43948.87761574074</v>
      </c>
      <c r="X171" s="86">
        <v>43948</v>
      </c>
      <c r="Y171" s="88" t="s">
        <v>2218</v>
      </c>
      <c r="Z171" s="84" t="s">
        <v>2280</v>
      </c>
      <c r="AA171" s="80"/>
      <c r="AB171" s="80"/>
      <c r="AC171" s="88" t="s">
        <v>1275</v>
      </c>
      <c r="AD171" s="88" t="s">
        <v>2332</v>
      </c>
      <c r="AE171" s="80" t="b">
        <v>0</v>
      </c>
      <c r="AF171" s="80">
        <v>2</v>
      </c>
      <c r="AG171" s="88" t="s">
        <v>2370</v>
      </c>
      <c r="AH171" s="80" t="b">
        <v>0</v>
      </c>
      <c r="AI171" s="80" t="s">
        <v>632</v>
      </c>
      <c r="AJ171" s="80"/>
      <c r="AK171" s="88" t="s">
        <v>622</v>
      </c>
      <c r="AL171" s="80" t="b">
        <v>0</v>
      </c>
      <c r="AM171" s="80">
        <v>0</v>
      </c>
      <c r="AN171" s="88" t="s">
        <v>622</v>
      </c>
      <c r="AO171" s="80" t="s">
        <v>636</v>
      </c>
      <c r="AP171" s="80" t="b">
        <v>0</v>
      </c>
      <c r="AQ171" s="88" t="s">
        <v>2332</v>
      </c>
      <c r="AR171" s="80" t="s">
        <v>2386</v>
      </c>
      <c r="AS171" s="80">
        <v>0</v>
      </c>
      <c r="AT171" s="80">
        <v>0</v>
      </c>
      <c r="AU171" s="80"/>
      <c r="AV171" s="80"/>
      <c r="AW171" s="80"/>
      <c r="AX171" s="80"/>
      <c r="AY171" s="80"/>
      <c r="AZ171" s="80"/>
      <c r="BA171" s="80"/>
      <c r="BB171" s="80"/>
      <c r="BC171" s="80">
        <v>2</v>
      </c>
      <c r="BD171" s="79" t="str">
        <f>REPLACE(INDEX(GroupVertices[Group],MATCH(Edges[[#This Row],[Vertex 1]],GroupVertices[Vertex],0)),1,1,"")</f>
        <v>2</v>
      </c>
      <c r="BE171" s="79" t="str">
        <f>REPLACE(INDEX(GroupVertices[Group],MATCH(Edges[[#This Row],[Vertex 2]],GroupVertices[Vertex],0)),1,1,"")</f>
        <v>2</v>
      </c>
      <c r="BF171" s="48">
        <v>0</v>
      </c>
      <c r="BG171" s="49">
        <v>0</v>
      </c>
      <c r="BH171" s="48">
        <v>0</v>
      </c>
      <c r="BI171" s="49">
        <v>0</v>
      </c>
      <c r="BJ171" s="48">
        <v>0</v>
      </c>
      <c r="BK171" s="49">
        <v>0</v>
      </c>
      <c r="BL171" s="48">
        <v>40</v>
      </c>
      <c r="BM171" s="49">
        <v>100</v>
      </c>
      <c r="BN171" s="48">
        <v>40</v>
      </c>
    </row>
    <row r="172" spans="1:66" ht="15">
      <c r="A172" s="65" t="s">
        <v>1149</v>
      </c>
      <c r="B172" s="65" t="s">
        <v>1151</v>
      </c>
      <c r="C172" s="66" t="s">
        <v>2735</v>
      </c>
      <c r="D172" s="67">
        <v>5.333333333333334</v>
      </c>
      <c r="E172" s="68" t="s">
        <v>136</v>
      </c>
      <c r="F172" s="69">
        <v>28.75</v>
      </c>
      <c r="G172" s="66"/>
      <c r="H172" s="70"/>
      <c r="I172" s="71"/>
      <c r="J172" s="71"/>
      <c r="K172" s="34" t="s">
        <v>65</v>
      </c>
      <c r="L172" s="78">
        <v>172</v>
      </c>
      <c r="M172" s="78"/>
      <c r="N172" s="73"/>
      <c r="O172" s="80" t="s">
        <v>292</v>
      </c>
      <c r="P172" s="82">
        <v>43949.68716435185</v>
      </c>
      <c r="Q172" s="80" t="s">
        <v>2137</v>
      </c>
      <c r="R172" s="84" t="s">
        <v>2183</v>
      </c>
      <c r="S172" s="80" t="s">
        <v>2191</v>
      </c>
      <c r="T172" s="80"/>
      <c r="U172" s="80"/>
      <c r="V172" s="84" t="s">
        <v>1406</v>
      </c>
      <c r="W172" s="82">
        <v>43949.68716435185</v>
      </c>
      <c r="X172" s="86">
        <v>43949</v>
      </c>
      <c r="Y172" s="88" t="s">
        <v>2219</v>
      </c>
      <c r="Z172" s="84" t="s">
        <v>2281</v>
      </c>
      <c r="AA172" s="80"/>
      <c r="AB172" s="80"/>
      <c r="AC172" s="88" t="s">
        <v>2333</v>
      </c>
      <c r="AD172" s="80"/>
      <c r="AE172" s="80" t="b">
        <v>0</v>
      </c>
      <c r="AF172" s="80">
        <v>100</v>
      </c>
      <c r="AG172" s="88" t="s">
        <v>622</v>
      </c>
      <c r="AH172" s="80" t="b">
        <v>0</v>
      </c>
      <c r="AI172" s="80" t="s">
        <v>632</v>
      </c>
      <c r="AJ172" s="80"/>
      <c r="AK172" s="88" t="s">
        <v>622</v>
      </c>
      <c r="AL172" s="80" t="b">
        <v>0</v>
      </c>
      <c r="AM172" s="80">
        <v>10</v>
      </c>
      <c r="AN172" s="88" t="s">
        <v>622</v>
      </c>
      <c r="AO172" s="80" t="s">
        <v>641</v>
      </c>
      <c r="AP172" s="80" t="b">
        <v>0</v>
      </c>
      <c r="AQ172" s="88" t="s">
        <v>2333</v>
      </c>
      <c r="AR172" s="80" t="s">
        <v>2386</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8">
        <v>0</v>
      </c>
      <c r="BG172" s="49">
        <v>0</v>
      </c>
      <c r="BH172" s="48">
        <v>1</v>
      </c>
      <c r="BI172" s="49">
        <v>5.2631578947368425</v>
      </c>
      <c r="BJ172" s="48">
        <v>0</v>
      </c>
      <c r="BK172" s="49">
        <v>0</v>
      </c>
      <c r="BL172" s="48">
        <v>18</v>
      </c>
      <c r="BM172" s="49">
        <v>94.73684210526316</v>
      </c>
      <c r="BN172" s="48">
        <v>19</v>
      </c>
    </row>
    <row r="173" spans="1:66" ht="15">
      <c r="A173" s="65" t="s">
        <v>1149</v>
      </c>
      <c r="B173" s="65" t="s">
        <v>1151</v>
      </c>
      <c r="C173" s="66" t="s">
        <v>2735</v>
      </c>
      <c r="D173" s="67">
        <v>5.333333333333334</v>
      </c>
      <c r="E173" s="68" t="s">
        <v>136</v>
      </c>
      <c r="F173" s="69">
        <v>28.75</v>
      </c>
      <c r="G173" s="66"/>
      <c r="H173" s="70"/>
      <c r="I173" s="71"/>
      <c r="J173" s="71"/>
      <c r="K173" s="34" t="s">
        <v>65</v>
      </c>
      <c r="L173" s="78">
        <v>173</v>
      </c>
      <c r="M173" s="78"/>
      <c r="N173" s="73"/>
      <c r="O173" s="80" t="s">
        <v>292</v>
      </c>
      <c r="P173" s="82">
        <v>43949.697962962964</v>
      </c>
      <c r="Q173" s="80" t="s">
        <v>2138</v>
      </c>
      <c r="R173" s="80"/>
      <c r="S173" s="80"/>
      <c r="T173" s="80"/>
      <c r="U173" s="80"/>
      <c r="V173" s="84" t="s">
        <v>1406</v>
      </c>
      <c r="W173" s="82">
        <v>43949.697962962964</v>
      </c>
      <c r="X173" s="86">
        <v>43949</v>
      </c>
      <c r="Y173" s="88" t="s">
        <v>2220</v>
      </c>
      <c r="Z173" s="84" t="s">
        <v>2282</v>
      </c>
      <c r="AA173" s="80"/>
      <c r="AB173" s="80"/>
      <c r="AC173" s="88" t="s">
        <v>2334</v>
      </c>
      <c r="AD173" s="88" t="s">
        <v>2337</v>
      </c>
      <c r="AE173" s="80" t="b">
        <v>0</v>
      </c>
      <c r="AF173" s="80">
        <v>11</v>
      </c>
      <c r="AG173" s="88" t="s">
        <v>2370</v>
      </c>
      <c r="AH173" s="80" t="b">
        <v>0</v>
      </c>
      <c r="AI173" s="80" t="s">
        <v>632</v>
      </c>
      <c r="AJ173" s="80"/>
      <c r="AK173" s="88" t="s">
        <v>622</v>
      </c>
      <c r="AL173" s="80" t="b">
        <v>0</v>
      </c>
      <c r="AM173" s="80">
        <v>0</v>
      </c>
      <c r="AN173" s="88" t="s">
        <v>622</v>
      </c>
      <c r="AO173" s="80" t="s">
        <v>641</v>
      </c>
      <c r="AP173" s="80" t="b">
        <v>0</v>
      </c>
      <c r="AQ173" s="88" t="s">
        <v>2337</v>
      </c>
      <c r="AR173" s="80" t="s">
        <v>2386</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15</v>
      </c>
      <c r="BM173" s="49">
        <v>100</v>
      </c>
      <c r="BN173" s="48">
        <v>15</v>
      </c>
    </row>
    <row r="174" spans="1:66" ht="15">
      <c r="A174" s="65" t="s">
        <v>1150</v>
      </c>
      <c r="B174" s="65" t="s">
        <v>1151</v>
      </c>
      <c r="C174" s="66" t="s">
        <v>2735</v>
      </c>
      <c r="D174" s="67">
        <v>5.333333333333334</v>
      </c>
      <c r="E174" s="68" t="s">
        <v>136</v>
      </c>
      <c r="F174" s="69">
        <v>28.75</v>
      </c>
      <c r="G174" s="66"/>
      <c r="H174" s="70"/>
      <c r="I174" s="71"/>
      <c r="J174" s="71"/>
      <c r="K174" s="34" t="s">
        <v>65</v>
      </c>
      <c r="L174" s="78">
        <v>174</v>
      </c>
      <c r="M174" s="78"/>
      <c r="N174" s="73"/>
      <c r="O174" s="80" t="s">
        <v>292</v>
      </c>
      <c r="P174" s="82">
        <v>43949.73280092593</v>
      </c>
      <c r="Q174" s="80" t="s">
        <v>2139</v>
      </c>
      <c r="R174" s="80"/>
      <c r="S174" s="80"/>
      <c r="T174" s="80"/>
      <c r="U174" s="80"/>
      <c r="V174" s="84" t="s">
        <v>1407</v>
      </c>
      <c r="W174" s="82">
        <v>43949.73280092593</v>
      </c>
      <c r="X174" s="86">
        <v>43949</v>
      </c>
      <c r="Y174" s="88" t="s">
        <v>2221</v>
      </c>
      <c r="Z174" s="84" t="s">
        <v>2283</v>
      </c>
      <c r="AA174" s="80"/>
      <c r="AB174" s="80"/>
      <c r="AC174" s="88" t="s">
        <v>2335</v>
      </c>
      <c r="AD174" s="88" t="s">
        <v>2338</v>
      </c>
      <c r="AE174" s="80" t="b">
        <v>0</v>
      </c>
      <c r="AF174" s="80">
        <v>5</v>
      </c>
      <c r="AG174" s="88" t="s">
        <v>2370</v>
      </c>
      <c r="AH174" s="80" t="b">
        <v>0</v>
      </c>
      <c r="AI174" s="80" t="s">
        <v>632</v>
      </c>
      <c r="AJ174" s="80"/>
      <c r="AK174" s="88" t="s">
        <v>622</v>
      </c>
      <c r="AL174" s="80" t="b">
        <v>0</v>
      </c>
      <c r="AM174" s="80">
        <v>0</v>
      </c>
      <c r="AN174" s="88" t="s">
        <v>622</v>
      </c>
      <c r="AO174" s="80" t="s">
        <v>641</v>
      </c>
      <c r="AP174" s="80" t="b">
        <v>0</v>
      </c>
      <c r="AQ174" s="88" t="s">
        <v>2338</v>
      </c>
      <c r="AR174" s="80" t="s">
        <v>2386</v>
      </c>
      <c r="AS174" s="80">
        <v>0</v>
      </c>
      <c r="AT174" s="80">
        <v>0</v>
      </c>
      <c r="AU174" s="80" t="s">
        <v>2387</v>
      </c>
      <c r="AV174" s="80" t="s">
        <v>827</v>
      </c>
      <c r="AW174" s="80" t="s">
        <v>2389</v>
      </c>
      <c r="AX174" s="80" t="s">
        <v>807</v>
      </c>
      <c r="AY174" s="80" t="s">
        <v>2391</v>
      </c>
      <c r="AZ174" s="80" t="s">
        <v>813</v>
      </c>
      <c r="BA174" s="80" t="s">
        <v>2394</v>
      </c>
      <c r="BB174" s="84" t="s">
        <v>2395</v>
      </c>
      <c r="BC174" s="80">
        <v>2</v>
      </c>
      <c r="BD174" s="79" t="str">
        <f>REPLACE(INDEX(GroupVertices[Group],MATCH(Edges[[#This Row],[Vertex 1]],GroupVertices[Vertex],0)),1,1,"")</f>
        <v>2</v>
      </c>
      <c r="BE174" s="79" t="str">
        <f>REPLACE(INDEX(GroupVertices[Group],MATCH(Edges[[#This Row],[Vertex 2]],GroupVertices[Vertex],0)),1,1,"")</f>
        <v>2</v>
      </c>
      <c r="BF174" s="48">
        <v>0</v>
      </c>
      <c r="BG174" s="49">
        <v>0</v>
      </c>
      <c r="BH174" s="48">
        <v>0</v>
      </c>
      <c r="BI174" s="49">
        <v>0</v>
      </c>
      <c r="BJ174" s="48">
        <v>0</v>
      </c>
      <c r="BK174" s="49">
        <v>0</v>
      </c>
      <c r="BL174" s="48">
        <v>19</v>
      </c>
      <c r="BM174" s="49">
        <v>100</v>
      </c>
      <c r="BN174" s="48">
        <v>19</v>
      </c>
    </row>
    <row r="175" spans="1:66" ht="15">
      <c r="A175" s="65" t="s">
        <v>1150</v>
      </c>
      <c r="B175" s="65" t="s">
        <v>1151</v>
      </c>
      <c r="C175" s="66" t="s">
        <v>2735</v>
      </c>
      <c r="D175" s="67">
        <v>5.333333333333334</v>
      </c>
      <c r="E175" s="68" t="s">
        <v>136</v>
      </c>
      <c r="F175" s="69">
        <v>28.75</v>
      </c>
      <c r="G175" s="66"/>
      <c r="H175" s="70"/>
      <c r="I175" s="71"/>
      <c r="J175" s="71"/>
      <c r="K175" s="34" t="s">
        <v>65</v>
      </c>
      <c r="L175" s="78">
        <v>175</v>
      </c>
      <c r="M175" s="78"/>
      <c r="N175" s="73"/>
      <c r="O175" s="80" t="s">
        <v>292</v>
      </c>
      <c r="P175" s="82">
        <v>43949.75184027778</v>
      </c>
      <c r="Q175" s="80" t="s">
        <v>2140</v>
      </c>
      <c r="R175" s="80"/>
      <c r="S175" s="80"/>
      <c r="T175" s="80"/>
      <c r="U175" s="80"/>
      <c r="V175" s="84" t="s">
        <v>1407</v>
      </c>
      <c r="W175" s="82">
        <v>43949.75184027778</v>
      </c>
      <c r="X175" s="86">
        <v>43949</v>
      </c>
      <c r="Y175" s="88" t="s">
        <v>2222</v>
      </c>
      <c r="Z175" s="84" t="s">
        <v>2284</v>
      </c>
      <c r="AA175" s="80"/>
      <c r="AB175" s="80"/>
      <c r="AC175" s="88" t="s">
        <v>2336</v>
      </c>
      <c r="AD175" s="88" t="s">
        <v>2339</v>
      </c>
      <c r="AE175" s="80" t="b">
        <v>0</v>
      </c>
      <c r="AF175" s="80">
        <v>0</v>
      </c>
      <c r="AG175" s="88" t="s">
        <v>2370</v>
      </c>
      <c r="AH175" s="80" t="b">
        <v>0</v>
      </c>
      <c r="AI175" s="80" t="s">
        <v>632</v>
      </c>
      <c r="AJ175" s="80"/>
      <c r="AK175" s="88" t="s">
        <v>622</v>
      </c>
      <c r="AL175" s="80" t="b">
        <v>0</v>
      </c>
      <c r="AM175" s="80">
        <v>0</v>
      </c>
      <c r="AN175" s="88" t="s">
        <v>622</v>
      </c>
      <c r="AO175" s="80" t="s">
        <v>641</v>
      </c>
      <c r="AP175" s="80" t="b">
        <v>0</v>
      </c>
      <c r="AQ175" s="88" t="s">
        <v>2339</v>
      </c>
      <c r="AR175" s="80" t="s">
        <v>2386</v>
      </c>
      <c r="AS175" s="80">
        <v>0</v>
      </c>
      <c r="AT175" s="80">
        <v>0</v>
      </c>
      <c r="AU175" s="80"/>
      <c r="AV175" s="80"/>
      <c r="AW175" s="80"/>
      <c r="AX175" s="80"/>
      <c r="AY175" s="80"/>
      <c r="AZ175" s="80"/>
      <c r="BA175" s="80"/>
      <c r="BB175" s="80"/>
      <c r="BC175" s="80">
        <v>2</v>
      </c>
      <c r="BD175" s="79" t="str">
        <f>REPLACE(INDEX(GroupVertices[Group],MATCH(Edges[[#This Row],[Vertex 1]],GroupVertices[Vertex],0)),1,1,"")</f>
        <v>2</v>
      </c>
      <c r="BE175" s="79" t="str">
        <f>REPLACE(INDEX(GroupVertices[Group],MATCH(Edges[[#This Row],[Vertex 2]],GroupVertices[Vertex],0)),1,1,"")</f>
        <v>2</v>
      </c>
      <c r="BF175" s="48">
        <v>0</v>
      </c>
      <c r="BG175" s="49">
        <v>0</v>
      </c>
      <c r="BH175" s="48">
        <v>2</v>
      </c>
      <c r="BI175" s="49">
        <v>14.285714285714286</v>
      </c>
      <c r="BJ175" s="48">
        <v>0</v>
      </c>
      <c r="BK175" s="49">
        <v>0</v>
      </c>
      <c r="BL175" s="48">
        <v>12</v>
      </c>
      <c r="BM175" s="49">
        <v>85.71428571428571</v>
      </c>
      <c r="BN175" s="48">
        <v>14</v>
      </c>
    </row>
    <row r="176" spans="1:66" ht="15">
      <c r="A176" s="65" t="s">
        <v>1146</v>
      </c>
      <c r="B176" s="65" t="s">
        <v>1151</v>
      </c>
      <c r="C176" s="66" t="s">
        <v>2738</v>
      </c>
      <c r="D176" s="67">
        <v>10</v>
      </c>
      <c r="E176" s="68" t="s">
        <v>136</v>
      </c>
      <c r="F176" s="69">
        <v>15.75</v>
      </c>
      <c r="G176" s="66"/>
      <c r="H176" s="70"/>
      <c r="I176" s="71"/>
      <c r="J176" s="71"/>
      <c r="K176" s="34" t="s">
        <v>65</v>
      </c>
      <c r="L176" s="78">
        <v>176</v>
      </c>
      <c r="M176" s="78"/>
      <c r="N176" s="73"/>
      <c r="O176" s="80" t="s">
        <v>292</v>
      </c>
      <c r="P176" s="82">
        <v>43949.691296296296</v>
      </c>
      <c r="Q176" s="80" t="s">
        <v>2141</v>
      </c>
      <c r="R176" s="80"/>
      <c r="S176" s="80"/>
      <c r="T176" s="80"/>
      <c r="U176" s="80"/>
      <c r="V176" s="84" t="s">
        <v>1403</v>
      </c>
      <c r="W176" s="82">
        <v>43949.691296296296</v>
      </c>
      <c r="X176" s="86">
        <v>43949</v>
      </c>
      <c r="Y176" s="88" t="s">
        <v>2223</v>
      </c>
      <c r="Z176" s="84" t="s">
        <v>2285</v>
      </c>
      <c r="AA176" s="80"/>
      <c r="AB176" s="80"/>
      <c r="AC176" s="88" t="s">
        <v>2337</v>
      </c>
      <c r="AD176" s="88" t="s">
        <v>2333</v>
      </c>
      <c r="AE176" s="80" t="b">
        <v>0</v>
      </c>
      <c r="AF176" s="80">
        <v>20</v>
      </c>
      <c r="AG176" s="88" t="s">
        <v>2371</v>
      </c>
      <c r="AH176" s="80" t="b">
        <v>0</v>
      </c>
      <c r="AI176" s="80" t="s">
        <v>632</v>
      </c>
      <c r="AJ176" s="80"/>
      <c r="AK176" s="88" t="s">
        <v>622</v>
      </c>
      <c r="AL176" s="80" t="b">
        <v>0</v>
      </c>
      <c r="AM176" s="80">
        <v>3</v>
      </c>
      <c r="AN176" s="88" t="s">
        <v>622</v>
      </c>
      <c r="AO176" s="80" t="s">
        <v>637</v>
      </c>
      <c r="AP176" s="80" t="b">
        <v>0</v>
      </c>
      <c r="AQ176" s="88" t="s">
        <v>2333</v>
      </c>
      <c r="AR176" s="80" t="s">
        <v>2386</v>
      </c>
      <c r="AS176" s="80">
        <v>0</v>
      </c>
      <c r="AT176" s="80">
        <v>0</v>
      </c>
      <c r="AU176" s="80"/>
      <c r="AV176" s="80"/>
      <c r="AW176" s="80"/>
      <c r="AX176" s="80"/>
      <c r="AY176" s="80"/>
      <c r="AZ176" s="80"/>
      <c r="BA176" s="80"/>
      <c r="BB176" s="80"/>
      <c r="BC176" s="80">
        <v>6</v>
      </c>
      <c r="BD176" s="79" t="str">
        <f>REPLACE(INDEX(GroupVertices[Group],MATCH(Edges[[#This Row],[Vertex 1]],GroupVertices[Vertex],0)),1,1,"")</f>
        <v>2</v>
      </c>
      <c r="BE176" s="79" t="str">
        <f>REPLACE(INDEX(GroupVertices[Group],MATCH(Edges[[#This Row],[Vertex 2]],GroupVertices[Vertex],0)),1,1,"")</f>
        <v>2</v>
      </c>
      <c r="BF176" s="48">
        <v>0</v>
      </c>
      <c r="BG176" s="49">
        <v>0</v>
      </c>
      <c r="BH176" s="48">
        <v>0</v>
      </c>
      <c r="BI176" s="49">
        <v>0</v>
      </c>
      <c r="BJ176" s="48">
        <v>0</v>
      </c>
      <c r="BK176" s="49">
        <v>0</v>
      </c>
      <c r="BL176" s="48">
        <v>41</v>
      </c>
      <c r="BM176" s="49">
        <v>100</v>
      </c>
      <c r="BN176" s="48">
        <v>41</v>
      </c>
    </row>
    <row r="177" spans="1:66" ht="15">
      <c r="A177" s="65" t="s">
        <v>1146</v>
      </c>
      <c r="B177" s="65" t="s">
        <v>1151</v>
      </c>
      <c r="C177" s="66" t="s">
        <v>2738</v>
      </c>
      <c r="D177" s="67">
        <v>10</v>
      </c>
      <c r="E177" s="68" t="s">
        <v>136</v>
      </c>
      <c r="F177" s="69">
        <v>15.75</v>
      </c>
      <c r="G177" s="66"/>
      <c r="H177" s="70"/>
      <c r="I177" s="71"/>
      <c r="J177" s="71"/>
      <c r="K177" s="34" t="s">
        <v>65</v>
      </c>
      <c r="L177" s="78">
        <v>177</v>
      </c>
      <c r="M177" s="78"/>
      <c r="N177" s="73"/>
      <c r="O177" s="80" t="s">
        <v>292</v>
      </c>
      <c r="P177" s="82">
        <v>43949.70077546296</v>
      </c>
      <c r="Q177" s="80" t="s">
        <v>2142</v>
      </c>
      <c r="R177" s="80"/>
      <c r="S177" s="80"/>
      <c r="T177" s="80"/>
      <c r="U177" s="80"/>
      <c r="V177" s="84" t="s">
        <v>1403</v>
      </c>
      <c r="W177" s="82">
        <v>43949.70077546296</v>
      </c>
      <c r="X177" s="86">
        <v>43949</v>
      </c>
      <c r="Y177" s="88" t="s">
        <v>2224</v>
      </c>
      <c r="Z177" s="84" t="s">
        <v>2286</v>
      </c>
      <c r="AA177" s="80"/>
      <c r="AB177" s="80"/>
      <c r="AC177" s="88" t="s">
        <v>2338</v>
      </c>
      <c r="AD177" s="88" t="s">
        <v>2334</v>
      </c>
      <c r="AE177" s="80" t="b">
        <v>0</v>
      </c>
      <c r="AF177" s="80">
        <v>5</v>
      </c>
      <c r="AG177" s="88" t="s">
        <v>2371</v>
      </c>
      <c r="AH177" s="80" t="b">
        <v>0</v>
      </c>
      <c r="AI177" s="80" t="s">
        <v>632</v>
      </c>
      <c r="AJ177" s="80"/>
      <c r="AK177" s="88" t="s">
        <v>622</v>
      </c>
      <c r="AL177" s="80" t="b">
        <v>0</v>
      </c>
      <c r="AM177" s="80">
        <v>1</v>
      </c>
      <c r="AN177" s="88" t="s">
        <v>622</v>
      </c>
      <c r="AO177" s="80" t="s">
        <v>637</v>
      </c>
      <c r="AP177" s="80" t="b">
        <v>0</v>
      </c>
      <c r="AQ177" s="88" t="s">
        <v>2334</v>
      </c>
      <c r="AR177" s="80" t="s">
        <v>2386</v>
      </c>
      <c r="AS177" s="80">
        <v>0</v>
      </c>
      <c r="AT177" s="80">
        <v>0</v>
      </c>
      <c r="AU177" s="80"/>
      <c r="AV177" s="80"/>
      <c r="AW177" s="80"/>
      <c r="AX177" s="80"/>
      <c r="AY177" s="80"/>
      <c r="AZ177" s="80"/>
      <c r="BA177" s="80"/>
      <c r="BB177" s="80"/>
      <c r="BC177" s="80">
        <v>6</v>
      </c>
      <c r="BD177" s="79" t="str">
        <f>REPLACE(INDEX(GroupVertices[Group],MATCH(Edges[[#This Row],[Vertex 1]],GroupVertices[Vertex],0)),1,1,"")</f>
        <v>2</v>
      </c>
      <c r="BE177" s="79" t="str">
        <f>REPLACE(INDEX(GroupVertices[Group],MATCH(Edges[[#This Row],[Vertex 2]],GroupVertices[Vertex],0)),1,1,"")</f>
        <v>2</v>
      </c>
      <c r="BF177" s="48">
        <v>0</v>
      </c>
      <c r="BG177" s="49">
        <v>0</v>
      </c>
      <c r="BH177" s="48">
        <v>1</v>
      </c>
      <c r="BI177" s="49">
        <v>2.9411764705882355</v>
      </c>
      <c r="BJ177" s="48">
        <v>0</v>
      </c>
      <c r="BK177" s="49">
        <v>0</v>
      </c>
      <c r="BL177" s="48">
        <v>33</v>
      </c>
      <c r="BM177" s="49">
        <v>97.05882352941177</v>
      </c>
      <c r="BN177" s="48">
        <v>34</v>
      </c>
    </row>
    <row r="178" spans="1:66" ht="15">
      <c r="A178" s="65" t="s">
        <v>1146</v>
      </c>
      <c r="B178" s="65" t="s">
        <v>1151</v>
      </c>
      <c r="C178" s="66" t="s">
        <v>2738</v>
      </c>
      <c r="D178" s="67">
        <v>10</v>
      </c>
      <c r="E178" s="68" t="s">
        <v>136</v>
      </c>
      <c r="F178" s="69">
        <v>15.75</v>
      </c>
      <c r="G178" s="66"/>
      <c r="H178" s="70"/>
      <c r="I178" s="71"/>
      <c r="J178" s="71"/>
      <c r="K178" s="34" t="s">
        <v>65</v>
      </c>
      <c r="L178" s="78">
        <v>178</v>
      </c>
      <c r="M178" s="78"/>
      <c r="N178" s="73"/>
      <c r="O178" s="80" t="s">
        <v>292</v>
      </c>
      <c r="P178" s="82">
        <v>43949.7409837963</v>
      </c>
      <c r="Q178" s="80" t="s">
        <v>2143</v>
      </c>
      <c r="R178" s="80"/>
      <c r="S178" s="80"/>
      <c r="T178" s="80"/>
      <c r="U178" s="80"/>
      <c r="V178" s="84" t="s">
        <v>1403</v>
      </c>
      <c r="W178" s="82">
        <v>43949.7409837963</v>
      </c>
      <c r="X178" s="86">
        <v>43949</v>
      </c>
      <c r="Y178" s="88" t="s">
        <v>2225</v>
      </c>
      <c r="Z178" s="84" t="s">
        <v>2287</v>
      </c>
      <c r="AA178" s="80"/>
      <c r="AB178" s="80"/>
      <c r="AC178" s="88" t="s">
        <v>2339</v>
      </c>
      <c r="AD178" s="88" t="s">
        <v>2335</v>
      </c>
      <c r="AE178" s="80" t="b">
        <v>0</v>
      </c>
      <c r="AF178" s="80">
        <v>4</v>
      </c>
      <c r="AG178" s="88" t="s">
        <v>2372</v>
      </c>
      <c r="AH178" s="80" t="b">
        <v>0</v>
      </c>
      <c r="AI178" s="80" t="s">
        <v>632</v>
      </c>
      <c r="AJ178" s="80"/>
      <c r="AK178" s="88" t="s">
        <v>622</v>
      </c>
      <c r="AL178" s="80" t="b">
        <v>0</v>
      </c>
      <c r="AM178" s="80">
        <v>2</v>
      </c>
      <c r="AN178" s="88" t="s">
        <v>622</v>
      </c>
      <c r="AO178" s="80" t="s">
        <v>637</v>
      </c>
      <c r="AP178" s="80" t="b">
        <v>0</v>
      </c>
      <c r="AQ178" s="88" t="s">
        <v>2335</v>
      </c>
      <c r="AR178" s="80" t="s">
        <v>2386</v>
      </c>
      <c r="AS178" s="80">
        <v>0</v>
      </c>
      <c r="AT178" s="80">
        <v>0</v>
      </c>
      <c r="AU178" s="80"/>
      <c r="AV178" s="80"/>
      <c r="AW178" s="80"/>
      <c r="AX178" s="80"/>
      <c r="AY178" s="80"/>
      <c r="AZ178" s="80"/>
      <c r="BA178" s="80"/>
      <c r="BB178" s="80"/>
      <c r="BC178" s="80">
        <v>6</v>
      </c>
      <c r="BD178" s="79" t="str">
        <f>REPLACE(INDEX(GroupVertices[Group],MATCH(Edges[[#This Row],[Vertex 1]],GroupVertices[Vertex],0)),1,1,"")</f>
        <v>2</v>
      </c>
      <c r="BE178" s="79" t="str">
        <f>REPLACE(INDEX(GroupVertices[Group],MATCH(Edges[[#This Row],[Vertex 2]],GroupVertices[Vertex],0)),1,1,"")</f>
        <v>2</v>
      </c>
      <c r="BF178" s="48">
        <v>0</v>
      </c>
      <c r="BG178" s="49">
        <v>0</v>
      </c>
      <c r="BH178" s="48">
        <v>0</v>
      </c>
      <c r="BI178" s="49">
        <v>0</v>
      </c>
      <c r="BJ178" s="48">
        <v>0</v>
      </c>
      <c r="BK178" s="49">
        <v>0</v>
      </c>
      <c r="BL178" s="48">
        <v>39</v>
      </c>
      <c r="BM178" s="49">
        <v>100</v>
      </c>
      <c r="BN178" s="48">
        <v>39</v>
      </c>
    </row>
    <row r="179" spans="1:66" ht="15">
      <c r="A179" s="65" t="s">
        <v>1146</v>
      </c>
      <c r="B179" s="65" t="s">
        <v>1151</v>
      </c>
      <c r="C179" s="66" t="s">
        <v>2738</v>
      </c>
      <c r="D179" s="67">
        <v>10</v>
      </c>
      <c r="E179" s="68" t="s">
        <v>136</v>
      </c>
      <c r="F179" s="69">
        <v>15.75</v>
      </c>
      <c r="G179" s="66"/>
      <c r="H179" s="70"/>
      <c r="I179" s="71"/>
      <c r="J179" s="71"/>
      <c r="K179" s="34" t="s">
        <v>65</v>
      </c>
      <c r="L179" s="78">
        <v>179</v>
      </c>
      <c r="M179" s="78"/>
      <c r="N179" s="73"/>
      <c r="O179" s="80" t="s">
        <v>292</v>
      </c>
      <c r="P179" s="82">
        <v>43949.76913194444</v>
      </c>
      <c r="Q179" s="80" t="s">
        <v>2144</v>
      </c>
      <c r="R179" s="84" t="s">
        <v>2184</v>
      </c>
      <c r="S179" s="80" t="s">
        <v>332</v>
      </c>
      <c r="T179" s="80"/>
      <c r="U179" s="80"/>
      <c r="V179" s="84" t="s">
        <v>1403</v>
      </c>
      <c r="W179" s="82">
        <v>43949.76913194444</v>
      </c>
      <c r="X179" s="86">
        <v>43949</v>
      </c>
      <c r="Y179" s="88" t="s">
        <v>2226</v>
      </c>
      <c r="Z179" s="84" t="s">
        <v>2288</v>
      </c>
      <c r="AA179" s="80"/>
      <c r="AB179" s="80"/>
      <c r="AC179" s="88" t="s">
        <v>2340</v>
      </c>
      <c r="AD179" s="88" t="s">
        <v>2336</v>
      </c>
      <c r="AE179" s="80" t="b">
        <v>0</v>
      </c>
      <c r="AF179" s="80">
        <v>0</v>
      </c>
      <c r="AG179" s="88" t="s">
        <v>2372</v>
      </c>
      <c r="AH179" s="80" t="b">
        <v>1</v>
      </c>
      <c r="AI179" s="80" t="s">
        <v>2381</v>
      </c>
      <c r="AJ179" s="80"/>
      <c r="AK179" s="88" t="s">
        <v>2383</v>
      </c>
      <c r="AL179" s="80" t="b">
        <v>0</v>
      </c>
      <c r="AM179" s="80">
        <v>0</v>
      </c>
      <c r="AN179" s="88" t="s">
        <v>622</v>
      </c>
      <c r="AO179" s="80" t="s">
        <v>637</v>
      </c>
      <c r="AP179" s="80" t="b">
        <v>0</v>
      </c>
      <c r="AQ179" s="88" t="s">
        <v>2336</v>
      </c>
      <c r="AR179" s="80" t="s">
        <v>2386</v>
      </c>
      <c r="AS179" s="80">
        <v>0</v>
      </c>
      <c r="AT179" s="80">
        <v>0</v>
      </c>
      <c r="AU179" s="80"/>
      <c r="AV179" s="80"/>
      <c r="AW179" s="80"/>
      <c r="AX179" s="80"/>
      <c r="AY179" s="80"/>
      <c r="AZ179" s="80"/>
      <c r="BA179" s="80"/>
      <c r="BB179" s="80"/>
      <c r="BC179" s="80">
        <v>6</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4</v>
      </c>
      <c r="BM179" s="49">
        <v>100</v>
      </c>
      <c r="BN179" s="48">
        <v>4</v>
      </c>
    </row>
    <row r="180" spans="1:66" ht="15">
      <c r="A180" s="65" t="s">
        <v>1146</v>
      </c>
      <c r="B180" s="65" t="s">
        <v>1151</v>
      </c>
      <c r="C180" s="66" t="s">
        <v>2738</v>
      </c>
      <c r="D180" s="67">
        <v>10</v>
      </c>
      <c r="E180" s="68" t="s">
        <v>136</v>
      </c>
      <c r="F180" s="69">
        <v>15.75</v>
      </c>
      <c r="G180" s="66"/>
      <c r="H180" s="70"/>
      <c r="I180" s="71"/>
      <c r="J180" s="71"/>
      <c r="K180" s="34" t="s">
        <v>65</v>
      </c>
      <c r="L180" s="78">
        <v>180</v>
      </c>
      <c r="M180" s="78"/>
      <c r="N180" s="73"/>
      <c r="O180" s="80" t="s">
        <v>292</v>
      </c>
      <c r="P180" s="82">
        <v>43949.80540509259</v>
      </c>
      <c r="Q180" s="80" t="s">
        <v>2145</v>
      </c>
      <c r="R180" s="80"/>
      <c r="S180" s="80"/>
      <c r="T180" s="80"/>
      <c r="U180" s="80"/>
      <c r="V180" s="84" t="s">
        <v>1403</v>
      </c>
      <c r="W180" s="82">
        <v>43949.80540509259</v>
      </c>
      <c r="X180" s="86">
        <v>43949</v>
      </c>
      <c r="Y180" s="88" t="s">
        <v>2227</v>
      </c>
      <c r="Z180" s="84" t="s">
        <v>2289</v>
      </c>
      <c r="AA180" s="80"/>
      <c r="AB180" s="80"/>
      <c r="AC180" s="88" t="s">
        <v>2341</v>
      </c>
      <c r="AD180" s="88" t="s">
        <v>2343</v>
      </c>
      <c r="AE180" s="80" t="b">
        <v>0</v>
      </c>
      <c r="AF180" s="80">
        <v>1</v>
      </c>
      <c r="AG180" s="88" t="s">
        <v>1283</v>
      </c>
      <c r="AH180" s="80" t="b">
        <v>0</v>
      </c>
      <c r="AI180" s="80" t="s">
        <v>632</v>
      </c>
      <c r="AJ180" s="80"/>
      <c r="AK180" s="88" t="s">
        <v>622</v>
      </c>
      <c r="AL180" s="80" t="b">
        <v>0</v>
      </c>
      <c r="AM180" s="80">
        <v>0</v>
      </c>
      <c r="AN180" s="88" t="s">
        <v>622</v>
      </c>
      <c r="AO180" s="80" t="s">
        <v>637</v>
      </c>
      <c r="AP180" s="80" t="b">
        <v>0</v>
      </c>
      <c r="AQ180" s="88" t="s">
        <v>2343</v>
      </c>
      <c r="AR180" s="80" t="s">
        <v>2386</v>
      </c>
      <c r="AS180" s="80">
        <v>0</v>
      </c>
      <c r="AT180" s="80">
        <v>0</v>
      </c>
      <c r="AU180" s="80"/>
      <c r="AV180" s="80"/>
      <c r="AW180" s="80"/>
      <c r="AX180" s="80"/>
      <c r="AY180" s="80"/>
      <c r="AZ180" s="80"/>
      <c r="BA180" s="80"/>
      <c r="BB180" s="80"/>
      <c r="BC180" s="80">
        <v>6</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1146</v>
      </c>
      <c r="B181" s="65" t="s">
        <v>1151</v>
      </c>
      <c r="C181" s="66" t="s">
        <v>2738</v>
      </c>
      <c r="D181" s="67">
        <v>10</v>
      </c>
      <c r="E181" s="68" t="s">
        <v>136</v>
      </c>
      <c r="F181" s="69">
        <v>15.75</v>
      </c>
      <c r="G181" s="66"/>
      <c r="H181" s="70"/>
      <c r="I181" s="71"/>
      <c r="J181" s="71"/>
      <c r="K181" s="34" t="s">
        <v>65</v>
      </c>
      <c r="L181" s="78">
        <v>181</v>
      </c>
      <c r="M181" s="78"/>
      <c r="N181" s="73"/>
      <c r="O181" s="80" t="s">
        <v>292</v>
      </c>
      <c r="P181" s="82">
        <v>43949.80954861111</v>
      </c>
      <c r="Q181" s="80" t="s">
        <v>2146</v>
      </c>
      <c r="R181" s="80"/>
      <c r="S181" s="80"/>
      <c r="T181" s="80"/>
      <c r="U181" s="80"/>
      <c r="V181" s="84" t="s">
        <v>1403</v>
      </c>
      <c r="W181" s="82">
        <v>43949.80954861111</v>
      </c>
      <c r="X181" s="86">
        <v>43949</v>
      </c>
      <c r="Y181" s="88" t="s">
        <v>2228</v>
      </c>
      <c r="Z181" s="84" t="s">
        <v>2290</v>
      </c>
      <c r="AA181" s="80"/>
      <c r="AB181" s="80"/>
      <c r="AC181" s="88" t="s">
        <v>2342</v>
      </c>
      <c r="AD181" s="88" t="s">
        <v>2344</v>
      </c>
      <c r="AE181" s="80" t="b">
        <v>0</v>
      </c>
      <c r="AF181" s="80">
        <v>0</v>
      </c>
      <c r="AG181" s="88" t="s">
        <v>1283</v>
      </c>
      <c r="AH181" s="80" t="b">
        <v>0</v>
      </c>
      <c r="AI181" s="80" t="s">
        <v>632</v>
      </c>
      <c r="AJ181" s="80"/>
      <c r="AK181" s="88" t="s">
        <v>622</v>
      </c>
      <c r="AL181" s="80" t="b">
        <v>0</v>
      </c>
      <c r="AM181" s="80">
        <v>0</v>
      </c>
      <c r="AN181" s="88" t="s">
        <v>622</v>
      </c>
      <c r="AO181" s="80" t="s">
        <v>637</v>
      </c>
      <c r="AP181" s="80" t="b">
        <v>0</v>
      </c>
      <c r="AQ181" s="88" t="s">
        <v>2344</v>
      </c>
      <c r="AR181" s="80" t="s">
        <v>2386</v>
      </c>
      <c r="AS181" s="80">
        <v>0</v>
      </c>
      <c r="AT181" s="80">
        <v>0</v>
      </c>
      <c r="AU181" s="80"/>
      <c r="AV181" s="80"/>
      <c r="AW181" s="80"/>
      <c r="AX181" s="80"/>
      <c r="AY181" s="80"/>
      <c r="AZ181" s="80"/>
      <c r="BA181" s="80"/>
      <c r="BB181" s="80"/>
      <c r="BC181" s="80">
        <v>6</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1152</v>
      </c>
      <c r="B182" s="65" t="s">
        <v>1151</v>
      </c>
      <c r="C182" s="66" t="s">
        <v>2737</v>
      </c>
      <c r="D182" s="67">
        <v>7.666666666666667</v>
      </c>
      <c r="E182" s="68" t="s">
        <v>136</v>
      </c>
      <c r="F182" s="69">
        <v>25.5</v>
      </c>
      <c r="G182" s="66"/>
      <c r="H182" s="70"/>
      <c r="I182" s="71"/>
      <c r="J182" s="71"/>
      <c r="K182" s="34" t="s">
        <v>65</v>
      </c>
      <c r="L182" s="78">
        <v>182</v>
      </c>
      <c r="M182" s="78"/>
      <c r="N182" s="73"/>
      <c r="O182" s="80" t="s">
        <v>292</v>
      </c>
      <c r="P182" s="82">
        <v>43949.804756944446</v>
      </c>
      <c r="Q182" s="80" t="s">
        <v>2147</v>
      </c>
      <c r="R182" s="80"/>
      <c r="S182" s="80"/>
      <c r="T182" s="80"/>
      <c r="U182" s="80"/>
      <c r="V182" s="84" t="s">
        <v>1409</v>
      </c>
      <c r="W182" s="82">
        <v>43949.804756944446</v>
      </c>
      <c r="X182" s="86">
        <v>43949</v>
      </c>
      <c r="Y182" s="88" t="s">
        <v>2229</v>
      </c>
      <c r="Z182" s="84" t="s">
        <v>2291</v>
      </c>
      <c r="AA182" s="80"/>
      <c r="AB182" s="80"/>
      <c r="AC182" s="88" t="s">
        <v>2343</v>
      </c>
      <c r="AD182" s="88" t="s">
        <v>2340</v>
      </c>
      <c r="AE182" s="80" t="b">
        <v>0</v>
      </c>
      <c r="AF182" s="80">
        <v>0</v>
      </c>
      <c r="AG182" s="88" t="s">
        <v>2370</v>
      </c>
      <c r="AH182" s="80" t="b">
        <v>0</v>
      </c>
      <c r="AI182" s="80" t="s">
        <v>632</v>
      </c>
      <c r="AJ182" s="80"/>
      <c r="AK182" s="88" t="s">
        <v>622</v>
      </c>
      <c r="AL182" s="80" t="b">
        <v>0</v>
      </c>
      <c r="AM182" s="80">
        <v>0</v>
      </c>
      <c r="AN182" s="88" t="s">
        <v>622</v>
      </c>
      <c r="AO182" s="80" t="s">
        <v>636</v>
      </c>
      <c r="AP182" s="80" t="b">
        <v>0</v>
      </c>
      <c r="AQ182" s="88" t="s">
        <v>2340</v>
      </c>
      <c r="AR182" s="80" t="s">
        <v>2386</v>
      </c>
      <c r="AS182" s="80">
        <v>0</v>
      </c>
      <c r="AT182" s="80">
        <v>0</v>
      </c>
      <c r="AU182" s="80"/>
      <c r="AV182" s="80"/>
      <c r="AW182" s="80"/>
      <c r="AX182" s="80"/>
      <c r="AY182" s="80"/>
      <c r="AZ182" s="80"/>
      <c r="BA182" s="80"/>
      <c r="BB182" s="80"/>
      <c r="BC182" s="80">
        <v>3</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5" t="s">
        <v>1152</v>
      </c>
      <c r="B183" s="65" t="s">
        <v>1151</v>
      </c>
      <c r="C183" s="66" t="s">
        <v>2737</v>
      </c>
      <c r="D183" s="67">
        <v>7.666666666666667</v>
      </c>
      <c r="E183" s="68" t="s">
        <v>136</v>
      </c>
      <c r="F183" s="69">
        <v>25.5</v>
      </c>
      <c r="G183" s="66"/>
      <c r="H183" s="70"/>
      <c r="I183" s="71"/>
      <c r="J183" s="71"/>
      <c r="K183" s="34" t="s">
        <v>65</v>
      </c>
      <c r="L183" s="78">
        <v>183</v>
      </c>
      <c r="M183" s="78"/>
      <c r="N183" s="73"/>
      <c r="O183" s="80" t="s">
        <v>292</v>
      </c>
      <c r="P183" s="82">
        <v>43949.80701388889</v>
      </c>
      <c r="Q183" s="80" t="s">
        <v>2148</v>
      </c>
      <c r="R183" s="80"/>
      <c r="S183" s="80"/>
      <c r="T183" s="80"/>
      <c r="U183" s="80"/>
      <c r="V183" s="84" t="s">
        <v>1409</v>
      </c>
      <c r="W183" s="82">
        <v>43949.80701388889</v>
      </c>
      <c r="X183" s="86">
        <v>43949</v>
      </c>
      <c r="Y183" s="88" t="s">
        <v>2230</v>
      </c>
      <c r="Z183" s="84" t="s">
        <v>2292</v>
      </c>
      <c r="AA183" s="80"/>
      <c r="AB183" s="80"/>
      <c r="AC183" s="88" t="s">
        <v>2344</v>
      </c>
      <c r="AD183" s="88" t="s">
        <v>2341</v>
      </c>
      <c r="AE183" s="80" t="b">
        <v>0</v>
      </c>
      <c r="AF183" s="80">
        <v>1</v>
      </c>
      <c r="AG183" s="88" t="s">
        <v>2370</v>
      </c>
      <c r="AH183" s="80" t="b">
        <v>0</v>
      </c>
      <c r="AI183" s="80" t="s">
        <v>632</v>
      </c>
      <c r="AJ183" s="80"/>
      <c r="AK183" s="88" t="s">
        <v>622</v>
      </c>
      <c r="AL183" s="80" t="b">
        <v>0</v>
      </c>
      <c r="AM183" s="80">
        <v>0</v>
      </c>
      <c r="AN183" s="88" t="s">
        <v>622</v>
      </c>
      <c r="AO183" s="80" t="s">
        <v>636</v>
      </c>
      <c r="AP183" s="80" t="b">
        <v>0</v>
      </c>
      <c r="AQ183" s="88" t="s">
        <v>2341</v>
      </c>
      <c r="AR183" s="80" t="s">
        <v>2386</v>
      </c>
      <c r="AS183" s="80">
        <v>0</v>
      </c>
      <c r="AT183" s="80">
        <v>0</v>
      </c>
      <c r="AU183" s="80"/>
      <c r="AV183" s="80"/>
      <c r="AW183" s="80"/>
      <c r="AX183" s="80"/>
      <c r="AY183" s="80"/>
      <c r="AZ183" s="80"/>
      <c r="BA183" s="80"/>
      <c r="BB183" s="80"/>
      <c r="BC183" s="80">
        <v>3</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1152</v>
      </c>
      <c r="B184" s="65" t="s">
        <v>1151</v>
      </c>
      <c r="C184" s="66" t="s">
        <v>2737</v>
      </c>
      <c r="D184" s="67">
        <v>7.666666666666667</v>
      </c>
      <c r="E184" s="68" t="s">
        <v>136</v>
      </c>
      <c r="F184" s="69">
        <v>25.5</v>
      </c>
      <c r="G184" s="66"/>
      <c r="H184" s="70"/>
      <c r="I184" s="71"/>
      <c r="J184" s="71"/>
      <c r="K184" s="34" t="s">
        <v>65</v>
      </c>
      <c r="L184" s="78">
        <v>184</v>
      </c>
      <c r="M184" s="78"/>
      <c r="N184" s="73"/>
      <c r="O184" s="80" t="s">
        <v>292</v>
      </c>
      <c r="P184" s="82">
        <v>43949.8103125</v>
      </c>
      <c r="Q184" s="80" t="s">
        <v>2149</v>
      </c>
      <c r="R184" s="80"/>
      <c r="S184" s="80"/>
      <c r="T184" s="80"/>
      <c r="U184" s="80"/>
      <c r="V184" s="84" t="s">
        <v>1409</v>
      </c>
      <c r="W184" s="82">
        <v>43949.8103125</v>
      </c>
      <c r="X184" s="86">
        <v>43949</v>
      </c>
      <c r="Y184" s="88" t="s">
        <v>2231</v>
      </c>
      <c r="Z184" s="84" t="s">
        <v>2293</v>
      </c>
      <c r="AA184" s="80"/>
      <c r="AB184" s="80"/>
      <c r="AC184" s="88" t="s">
        <v>1276</v>
      </c>
      <c r="AD184" s="88" t="s">
        <v>2342</v>
      </c>
      <c r="AE184" s="80" t="b">
        <v>0</v>
      </c>
      <c r="AF184" s="80">
        <v>0</v>
      </c>
      <c r="AG184" s="88" t="s">
        <v>2370</v>
      </c>
      <c r="AH184" s="80" t="b">
        <v>0</v>
      </c>
      <c r="AI184" s="80" t="s">
        <v>632</v>
      </c>
      <c r="AJ184" s="80"/>
      <c r="AK184" s="88" t="s">
        <v>622</v>
      </c>
      <c r="AL184" s="80" t="b">
        <v>0</v>
      </c>
      <c r="AM184" s="80">
        <v>0</v>
      </c>
      <c r="AN184" s="88" t="s">
        <v>622</v>
      </c>
      <c r="AO184" s="80" t="s">
        <v>636</v>
      </c>
      <c r="AP184" s="80" t="b">
        <v>0</v>
      </c>
      <c r="AQ184" s="88" t="s">
        <v>2342</v>
      </c>
      <c r="AR184" s="80" t="s">
        <v>2386</v>
      </c>
      <c r="AS184" s="80">
        <v>0</v>
      </c>
      <c r="AT184" s="80">
        <v>0</v>
      </c>
      <c r="AU184" s="80"/>
      <c r="AV184" s="80"/>
      <c r="AW184" s="80"/>
      <c r="AX184" s="80"/>
      <c r="AY184" s="80"/>
      <c r="AZ184" s="80"/>
      <c r="BA184" s="80"/>
      <c r="BB184" s="80"/>
      <c r="BC184" s="80">
        <v>3</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1149</v>
      </c>
      <c r="B185" s="65" t="s">
        <v>1148</v>
      </c>
      <c r="C185" s="66" t="s">
        <v>2735</v>
      </c>
      <c r="D185" s="67">
        <v>5.333333333333334</v>
      </c>
      <c r="E185" s="68" t="s">
        <v>136</v>
      </c>
      <c r="F185" s="69">
        <v>28.75</v>
      </c>
      <c r="G185" s="66"/>
      <c r="H185" s="70"/>
      <c r="I185" s="71"/>
      <c r="J185" s="71"/>
      <c r="K185" s="34" t="s">
        <v>65</v>
      </c>
      <c r="L185" s="78">
        <v>185</v>
      </c>
      <c r="M185" s="78"/>
      <c r="N185" s="73"/>
      <c r="O185" s="80" t="s">
        <v>292</v>
      </c>
      <c r="P185" s="82">
        <v>43949.68716435185</v>
      </c>
      <c r="Q185" s="80" t="s">
        <v>2137</v>
      </c>
      <c r="R185" s="84" t="s">
        <v>2183</v>
      </c>
      <c r="S185" s="80" t="s">
        <v>2191</v>
      </c>
      <c r="T185" s="80"/>
      <c r="U185" s="80"/>
      <c r="V185" s="84" t="s">
        <v>1406</v>
      </c>
      <c r="W185" s="82">
        <v>43949.68716435185</v>
      </c>
      <c r="X185" s="86">
        <v>43949</v>
      </c>
      <c r="Y185" s="88" t="s">
        <v>2219</v>
      </c>
      <c r="Z185" s="84" t="s">
        <v>2281</v>
      </c>
      <c r="AA185" s="80"/>
      <c r="AB185" s="80"/>
      <c r="AC185" s="88" t="s">
        <v>2333</v>
      </c>
      <c r="AD185" s="80"/>
      <c r="AE185" s="80" t="b">
        <v>0</v>
      </c>
      <c r="AF185" s="80">
        <v>100</v>
      </c>
      <c r="AG185" s="88" t="s">
        <v>622</v>
      </c>
      <c r="AH185" s="80" t="b">
        <v>0</v>
      </c>
      <c r="AI185" s="80" t="s">
        <v>632</v>
      </c>
      <c r="AJ185" s="80"/>
      <c r="AK185" s="88" t="s">
        <v>622</v>
      </c>
      <c r="AL185" s="80" t="b">
        <v>0</v>
      </c>
      <c r="AM185" s="80">
        <v>10</v>
      </c>
      <c r="AN185" s="88" t="s">
        <v>622</v>
      </c>
      <c r="AO185" s="80" t="s">
        <v>641</v>
      </c>
      <c r="AP185" s="80" t="b">
        <v>0</v>
      </c>
      <c r="AQ185" s="88" t="s">
        <v>2333</v>
      </c>
      <c r="AR185" s="80" t="s">
        <v>2386</v>
      </c>
      <c r="AS185" s="80">
        <v>0</v>
      </c>
      <c r="AT185" s="80">
        <v>0</v>
      </c>
      <c r="AU185" s="80"/>
      <c r="AV185" s="80"/>
      <c r="AW185" s="80"/>
      <c r="AX185" s="80"/>
      <c r="AY185" s="80"/>
      <c r="AZ185" s="80"/>
      <c r="BA185" s="80"/>
      <c r="BB185" s="80"/>
      <c r="BC185" s="80">
        <v>2</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1149</v>
      </c>
      <c r="B186" s="65" t="s">
        <v>1148</v>
      </c>
      <c r="C186" s="66" t="s">
        <v>2735</v>
      </c>
      <c r="D186" s="67">
        <v>5.333333333333334</v>
      </c>
      <c r="E186" s="68" t="s">
        <v>136</v>
      </c>
      <c r="F186" s="69">
        <v>28.75</v>
      </c>
      <c r="G186" s="66"/>
      <c r="H186" s="70"/>
      <c r="I186" s="71"/>
      <c r="J186" s="71"/>
      <c r="K186" s="34" t="s">
        <v>65</v>
      </c>
      <c r="L186" s="78">
        <v>186</v>
      </c>
      <c r="M186" s="78"/>
      <c r="N186" s="73"/>
      <c r="O186" s="80" t="s">
        <v>292</v>
      </c>
      <c r="P186" s="82">
        <v>43949.697962962964</v>
      </c>
      <c r="Q186" s="80" t="s">
        <v>2138</v>
      </c>
      <c r="R186" s="80"/>
      <c r="S186" s="80"/>
      <c r="T186" s="80"/>
      <c r="U186" s="80"/>
      <c r="V186" s="84" t="s">
        <v>1406</v>
      </c>
      <c r="W186" s="82">
        <v>43949.697962962964</v>
      </c>
      <c r="X186" s="86">
        <v>43949</v>
      </c>
      <c r="Y186" s="88" t="s">
        <v>2220</v>
      </c>
      <c r="Z186" s="84" t="s">
        <v>2282</v>
      </c>
      <c r="AA186" s="80"/>
      <c r="AB186" s="80"/>
      <c r="AC186" s="88" t="s">
        <v>2334</v>
      </c>
      <c r="AD186" s="88" t="s">
        <v>2337</v>
      </c>
      <c r="AE186" s="80" t="b">
        <v>0</v>
      </c>
      <c r="AF186" s="80">
        <v>11</v>
      </c>
      <c r="AG186" s="88" t="s">
        <v>2370</v>
      </c>
      <c r="AH186" s="80" t="b">
        <v>0</v>
      </c>
      <c r="AI186" s="80" t="s">
        <v>632</v>
      </c>
      <c r="AJ186" s="80"/>
      <c r="AK186" s="88" t="s">
        <v>622</v>
      </c>
      <c r="AL186" s="80" t="b">
        <v>0</v>
      </c>
      <c r="AM186" s="80">
        <v>0</v>
      </c>
      <c r="AN186" s="88" t="s">
        <v>622</v>
      </c>
      <c r="AO186" s="80" t="s">
        <v>641</v>
      </c>
      <c r="AP186" s="80" t="b">
        <v>0</v>
      </c>
      <c r="AQ186" s="88" t="s">
        <v>2337</v>
      </c>
      <c r="AR186" s="80" t="s">
        <v>2386</v>
      </c>
      <c r="AS186" s="80">
        <v>0</v>
      </c>
      <c r="AT186" s="80">
        <v>0</v>
      </c>
      <c r="AU186" s="80"/>
      <c r="AV186" s="80"/>
      <c r="AW186" s="80"/>
      <c r="AX186" s="80"/>
      <c r="AY186" s="80"/>
      <c r="AZ186" s="80"/>
      <c r="BA186" s="80"/>
      <c r="BB186" s="80"/>
      <c r="BC186" s="80">
        <v>2</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1150</v>
      </c>
      <c r="B187" s="65" t="s">
        <v>1148</v>
      </c>
      <c r="C187" s="66" t="s">
        <v>2735</v>
      </c>
      <c r="D187" s="67">
        <v>5.333333333333334</v>
      </c>
      <c r="E187" s="68" t="s">
        <v>136</v>
      </c>
      <c r="F187" s="69">
        <v>28.75</v>
      </c>
      <c r="G187" s="66"/>
      <c r="H187" s="70"/>
      <c r="I187" s="71"/>
      <c r="J187" s="71"/>
      <c r="K187" s="34" t="s">
        <v>65</v>
      </c>
      <c r="L187" s="78">
        <v>187</v>
      </c>
      <c r="M187" s="78"/>
      <c r="N187" s="73"/>
      <c r="O187" s="80" t="s">
        <v>292</v>
      </c>
      <c r="P187" s="82">
        <v>43949.73280092593</v>
      </c>
      <c r="Q187" s="80" t="s">
        <v>2139</v>
      </c>
      <c r="R187" s="80"/>
      <c r="S187" s="80"/>
      <c r="T187" s="80"/>
      <c r="U187" s="80"/>
      <c r="V187" s="84" t="s">
        <v>1407</v>
      </c>
      <c r="W187" s="82">
        <v>43949.73280092593</v>
      </c>
      <c r="X187" s="86">
        <v>43949</v>
      </c>
      <c r="Y187" s="88" t="s">
        <v>2221</v>
      </c>
      <c r="Z187" s="84" t="s">
        <v>2283</v>
      </c>
      <c r="AA187" s="80"/>
      <c r="AB187" s="80"/>
      <c r="AC187" s="88" t="s">
        <v>2335</v>
      </c>
      <c r="AD187" s="88" t="s">
        <v>2338</v>
      </c>
      <c r="AE187" s="80" t="b">
        <v>0</v>
      </c>
      <c r="AF187" s="80">
        <v>5</v>
      </c>
      <c r="AG187" s="88" t="s">
        <v>2370</v>
      </c>
      <c r="AH187" s="80" t="b">
        <v>0</v>
      </c>
      <c r="AI187" s="80" t="s">
        <v>632</v>
      </c>
      <c r="AJ187" s="80"/>
      <c r="AK187" s="88" t="s">
        <v>622</v>
      </c>
      <c r="AL187" s="80" t="b">
        <v>0</v>
      </c>
      <c r="AM187" s="80">
        <v>0</v>
      </c>
      <c r="AN187" s="88" t="s">
        <v>622</v>
      </c>
      <c r="AO187" s="80" t="s">
        <v>641</v>
      </c>
      <c r="AP187" s="80" t="b">
        <v>0</v>
      </c>
      <c r="AQ187" s="88" t="s">
        <v>2338</v>
      </c>
      <c r="AR187" s="80" t="s">
        <v>2386</v>
      </c>
      <c r="AS187" s="80">
        <v>0</v>
      </c>
      <c r="AT187" s="80">
        <v>0</v>
      </c>
      <c r="AU187" s="80" t="s">
        <v>2387</v>
      </c>
      <c r="AV187" s="80" t="s">
        <v>827</v>
      </c>
      <c r="AW187" s="80" t="s">
        <v>2389</v>
      </c>
      <c r="AX187" s="80" t="s">
        <v>807</v>
      </c>
      <c r="AY187" s="80" t="s">
        <v>2391</v>
      </c>
      <c r="AZ187" s="80" t="s">
        <v>813</v>
      </c>
      <c r="BA187" s="80" t="s">
        <v>2394</v>
      </c>
      <c r="BB187" s="84" t="s">
        <v>2395</v>
      </c>
      <c r="BC187" s="80">
        <v>2</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1150</v>
      </c>
      <c r="B188" s="65" t="s">
        <v>1148</v>
      </c>
      <c r="C188" s="66" t="s">
        <v>2735</v>
      </c>
      <c r="D188" s="67">
        <v>5.333333333333334</v>
      </c>
      <c r="E188" s="68" t="s">
        <v>136</v>
      </c>
      <c r="F188" s="69">
        <v>28.75</v>
      </c>
      <c r="G188" s="66"/>
      <c r="H188" s="70"/>
      <c r="I188" s="71"/>
      <c r="J188" s="71"/>
      <c r="K188" s="34" t="s">
        <v>65</v>
      </c>
      <c r="L188" s="78">
        <v>188</v>
      </c>
      <c r="M188" s="78"/>
      <c r="N188" s="73"/>
      <c r="O188" s="80" t="s">
        <v>292</v>
      </c>
      <c r="P188" s="82">
        <v>43949.75184027778</v>
      </c>
      <c r="Q188" s="80" t="s">
        <v>2140</v>
      </c>
      <c r="R188" s="80"/>
      <c r="S188" s="80"/>
      <c r="T188" s="80"/>
      <c r="U188" s="80"/>
      <c r="V188" s="84" t="s">
        <v>1407</v>
      </c>
      <c r="W188" s="82">
        <v>43949.75184027778</v>
      </c>
      <c r="X188" s="86">
        <v>43949</v>
      </c>
      <c r="Y188" s="88" t="s">
        <v>2222</v>
      </c>
      <c r="Z188" s="84" t="s">
        <v>2284</v>
      </c>
      <c r="AA188" s="80"/>
      <c r="AB188" s="80"/>
      <c r="AC188" s="88" t="s">
        <v>2336</v>
      </c>
      <c r="AD188" s="88" t="s">
        <v>2339</v>
      </c>
      <c r="AE188" s="80" t="b">
        <v>0</v>
      </c>
      <c r="AF188" s="80">
        <v>0</v>
      </c>
      <c r="AG188" s="88" t="s">
        <v>2370</v>
      </c>
      <c r="AH188" s="80" t="b">
        <v>0</v>
      </c>
      <c r="AI188" s="80" t="s">
        <v>632</v>
      </c>
      <c r="AJ188" s="80"/>
      <c r="AK188" s="88" t="s">
        <v>622</v>
      </c>
      <c r="AL188" s="80" t="b">
        <v>0</v>
      </c>
      <c r="AM188" s="80">
        <v>0</v>
      </c>
      <c r="AN188" s="88" t="s">
        <v>622</v>
      </c>
      <c r="AO188" s="80" t="s">
        <v>641</v>
      </c>
      <c r="AP188" s="80" t="b">
        <v>0</v>
      </c>
      <c r="AQ188" s="88" t="s">
        <v>2339</v>
      </c>
      <c r="AR188" s="80" t="s">
        <v>2386</v>
      </c>
      <c r="AS188" s="80">
        <v>0</v>
      </c>
      <c r="AT188" s="80">
        <v>0</v>
      </c>
      <c r="AU188" s="80"/>
      <c r="AV188" s="80"/>
      <c r="AW188" s="80"/>
      <c r="AX188" s="80"/>
      <c r="AY188" s="80"/>
      <c r="AZ188" s="80"/>
      <c r="BA188" s="80"/>
      <c r="BB188" s="80"/>
      <c r="BC188" s="80">
        <v>2</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1146</v>
      </c>
      <c r="B189" s="65" t="s">
        <v>1148</v>
      </c>
      <c r="C189" s="66" t="s">
        <v>2738</v>
      </c>
      <c r="D189" s="67">
        <v>10</v>
      </c>
      <c r="E189" s="68" t="s">
        <v>136</v>
      </c>
      <c r="F189" s="69">
        <v>15.75</v>
      </c>
      <c r="G189" s="66"/>
      <c r="H189" s="70"/>
      <c r="I189" s="71"/>
      <c r="J189" s="71"/>
      <c r="K189" s="34" t="s">
        <v>65</v>
      </c>
      <c r="L189" s="78">
        <v>189</v>
      </c>
      <c r="M189" s="78"/>
      <c r="N189" s="73"/>
      <c r="O189" s="80" t="s">
        <v>292</v>
      </c>
      <c r="P189" s="82">
        <v>43949.691296296296</v>
      </c>
      <c r="Q189" s="80" t="s">
        <v>2141</v>
      </c>
      <c r="R189" s="80"/>
      <c r="S189" s="80"/>
      <c r="T189" s="80"/>
      <c r="U189" s="80"/>
      <c r="V189" s="84" t="s">
        <v>1403</v>
      </c>
      <c r="W189" s="82">
        <v>43949.691296296296</v>
      </c>
      <c r="X189" s="86">
        <v>43949</v>
      </c>
      <c r="Y189" s="88" t="s">
        <v>2223</v>
      </c>
      <c r="Z189" s="84" t="s">
        <v>2285</v>
      </c>
      <c r="AA189" s="80"/>
      <c r="AB189" s="80"/>
      <c r="AC189" s="88" t="s">
        <v>2337</v>
      </c>
      <c r="AD189" s="88" t="s">
        <v>2333</v>
      </c>
      <c r="AE189" s="80" t="b">
        <v>0</v>
      </c>
      <c r="AF189" s="80">
        <v>20</v>
      </c>
      <c r="AG189" s="88" t="s">
        <v>2371</v>
      </c>
      <c r="AH189" s="80" t="b">
        <v>0</v>
      </c>
      <c r="AI189" s="80" t="s">
        <v>632</v>
      </c>
      <c r="AJ189" s="80"/>
      <c r="AK189" s="88" t="s">
        <v>622</v>
      </c>
      <c r="AL189" s="80" t="b">
        <v>0</v>
      </c>
      <c r="AM189" s="80">
        <v>3</v>
      </c>
      <c r="AN189" s="88" t="s">
        <v>622</v>
      </c>
      <c r="AO189" s="80" t="s">
        <v>637</v>
      </c>
      <c r="AP189" s="80" t="b">
        <v>0</v>
      </c>
      <c r="AQ189" s="88" t="s">
        <v>2333</v>
      </c>
      <c r="AR189" s="80" t="s">
        <v>2386</v>
      </c>
      <c r="AS189" s="80">
        <v>0</v>
      </c>
      <c r="AT189" s="80">
        <v>0</v>
      </c>
      <c r="AU189" s="80"/>
      <c r="AV189" s="80"/>
      <c r="AW189" s="80"/>
      <c r="AX189" s="80"/>
      <c r="AY189" s="80"/>
      <c r="AZ189" s="80"/>
      <c r="BA189" s="80"/>
      <c r="BB189" s="80"/>
      <c r="BC189" s="80">
        <v>6</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1146</v>
      </c>
      <c r="B190" s="65" t="s">
        <v>1148</v>
      </c>
      <c r="C190" s="66" t="s">
        <v>2738</v>
      </c>
      <c r="D190" s="67">
        <v>10</v>
      </c>
      <c r="E190" s="68" t="s">
        <v>136</v>
      </c>
      <c r="F190" s="69">
        <v>15.75</v>
      </c>
      <c r="G190" s="66"/>
      <c r="H190" s="70"/>
      <c r="I190" s="71"/>
      <c r="J190" s="71"/>
      <c r="K190" s="34" t="s">
        <v>65</v>
      </c>
      <c r="L190" s="78">
        <v>190</v>
      </c>
      <c r="M190" s="78"/>
      <c r="N190" s="73"/>
      <c r="O190" s="80" t="s">
        <v>292</v>
      </c>
      <c r="P190" s="82">
        <v>43949.70077546296</v>
      </c>
      <c r="Q190" s="80" t="s">
        <v>2142</v>
      </c>
      <c r="R190" s="80"/>
      <c r="S190" s="80"/>
      <c r="T190" s="80"/>
      <c r="U190" s="80"/>
      <c r="V190" s="84" t="s">
        <v>1403</v>
      </c>
      <c r="W190" s="82">
        <v>43949.70077546296</v>
      </c>
      <c r="X190" s="86">
        <v>43949</v>
      </c>
      <c r="Y190" s="88" t="s">
        <v>2224</v>
      </c>
      <c r="Z190" s="84" t="s">
        <v>2286</v>
      </c>
      <c r="AA190" s="80"/>
      <c r="AB190" s="80"/>
      <c r="AC190" s="88" t="s">
        <v>2338</v>
      </c>
      <c r="AD190" s="88" t="s">
        <v>2334</v>
      </c>
      <c r="AE190" s="80" t="b">
        <v>0</v>
      </c>
      <c r="AF190" s="80">
        <v>5</v>
      </c>
      <c r="AG190" s="88" t="s">
        <v>2371</v>
      </c>
      <c r="AH190" s="80" t="b">
        <v>0</v>
      </c>
      <c r="AI190" s="80" t="s">
        <v>632</v>
      </c>
      <c r="AJ190" s="80"/>
      <c r="AK190" s="88" t="s">
        <v>622</v>
      </c>
      <c r="AL190" s="80" t="b">
        <v>0</v>
      </c>
      <c r="AM190" s="80">
        <v>1</v>
      </c>
      <c r="AN190" s="88" t="s">
        <v>622</v>
      </c>
      <c r="AO190" s="80" t="s">
        <v>637</v>
      </c>
      <c r="AP190" s="80" t="b">
        <v>0</v>
      </c>
      <c r="AQ190" s="88" t="s">
        <v>2334</v>
      </c>
      <c r="AR190" s="80" t="s">
        <v>2386</v>
      </c>
      <c r="AS190" s="80">
        <v>0</v>
      </c>
      <c r="AT190" s="80">
        <v>0</v>
      </c>
      <c r="AU190" s="80"/>
      <c r="AV190" s="80"/>
      <c r="AW190" s="80"/>
      <c r="AX190" s="80"/>
      <c r="AY190" s="80"/>
      <c r="AZ190" s="80"/>
      <c r="BA190" s="80"/>
      <c r="BB190" s="80"/>
      <c r="BC190" s="80">
        <v>6</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1146</v>
      </c>
      <c r="B191" s="65" t="s">
        <v>1148</v>
      </c>
      <c r="C191" s="66" t="s">
        <v>2738</v>
      </c>
      <c r="D191" s="67">
        <v>10</v>
      </c>
      <c r="E191" s="68" t="s">
        <v>136</v>
      </c>
      <c r="F191" s="69">
        <v>15.75</v>
      </c>
      <c r="G191" s="66"/>
      <c r="H191" s="70"/>
      <c r="I191" s="71"/>
      <c r="J191" s="71"/>
      <c r="K191" s="34" t="s">
        <v>65</v>
      </c>
      <c r="L191" s="78">
        <v>191</v>
      </c>
      <c r="M191" s="78"/>
      <c r="N191" s="73"/>
      <c r="O191" s="80" t="s">
        <v>292</v>
      </c>
      <c r="P191" s="82">
        <v>43949.7409837963</v>
      </c>
      <c r="Q191" s="80" t="s">
        <v>2143</v>
      </c>
      <c r="R191" s="80"/>
      <c r="S191" s="80"/>
      <c r="T191" s="80"/>
      <c r="U191" s="80"/>
      <c r="V191" s="84" t="s">
        <v>1403</v>
      </c>
      <c r="W191" s="82">
        <v>43949.7409837963</v>
      </c>
      <c r="X191" s="86">
        <v>43949</v>
      </c>
      <c r="Y191" s="88" t="s">
        <v>2225</v>
      </c>
      <c r="Z191" s="84" t="s">
        <v>2287</v>
      </c>
      <c r="AA191" s="80"/>
      <c r="AB191" s="80"/>
      <c r="AC191" s="88" t="s">
        <v>2339</v>
      </c>
      <c r="AD191" s="88" t="s">
        <v>2335</v>
      </c>
      <c r="AE191" s="80" t="b">
        <v>0</v>
      </c>
      <c r="AF191" s="80">
        <v>4</v>
      </c>
      <c r="AG191" s="88" t="s">
        <v>2372</v>
      </c>
      <c r="AH191" s="80" t="b">
        <v>0</v>
      </c>
      <c r="AI191" s="80" t="s">
        <v>632</v>
      </c>
      <c r="AJ191" s="80"/>
      <c r="AK191" s="88" t="s">
        <v>622</v>
      </c>
      <c r="AL191" s="80" t="b">
        <v>0</v>
      </c>
      <c r="AM191" s="80">
        <v>2</v>
      </c>
      <c r="AN191" s="88" t="s">
        <v>622</v>
      </c>
      <c r="AO191" s="80" t="s">
        <v>637</v>
      </c>
      <c r="AP191" s="80" t="b">
        <v>0</v>
      </c>
      <c r="AQ191" s="88" t="s">
        <v>2335</v>
      </c>
      <c r="AR191" s="80" t="s">
        <v>2386</v>
      </c>
      <c r="AS191" s="80">
        <v>0</v>
      </c>
      <c r="AT191" s="80">
        <v>0</v>
      </c>
      <c r="AU191" s="80"/>
      <c r="AV191" s="80"/>
      <c r="AW191" s="80"/>
      <c r="AX191" s="80"/>
      <c r="AY191" s="80"/>
      <c r="AZ191" s="80"/>
      <c r="BA191" s="80"/>
      <c r="BB191" s="80"/>
      <c r="BC191" s="80">
        <v>6</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1146</v>
      </c>
      <c r="B192" s="65" t="s">
        <v>1148</v>
      </c>
      <c r="C192" s="66" t="s">
        <v>2738</v>
      </c>
      <c r="D192" s="67">
        <v>10</v>
      </c>
      <c r="E192" s="68" t="s">
        <v>136</v>
      </c>
      <c r="F192" s="69">
        <v>15.75</v>
      </c>
      <c r="G192" s="66"/>
      <c r="H192" s="70"/>
      <c r="I192" s="71"/>
      <c r="J192" s="71"/>
      <c r="K192" s="34" t="s">
        <v>65</v>
      </c>
      <c r="L192" s="78">
        <v>192</v>
      </c>
      <c r="M192" s="78"/>
      <c r="N192" s="73"/>
      <c r="O192" s="80" t="s">
        <v>292</v>
      </c>
      <c r="P192" s="82">
        <v>43949.76913194444</v>
      </c>
      <c r="Q192" s="80" t="s">
        <v>2144</v>
      </c>
      <c r="R192" s="84" t="s">
        <v>2184</v>
      </c>
      <c r="S192" s="80" t="s">
        <v>332</v>
      </c>
      <c r="T192" s="80"/>
      <c r="U192" s="80"/>
      <c r="V192" s="84" t="s">
        <v>1403</v>
      </c>
      <c r="W192" s="82">
        <v>43949.76913194444</v>
      </c>
      <c r="X192" s="86">
        <v>43949</v>
      </c>
      <c r="Y192" s="88" t="s">
        <v>2226</v>
      </c>
      <c r="Z192" s="84" t="s">
        <v>2288</v>
      </c>
      <c r="AA192" s="80"/>
      <c r="AB192" s="80"/>
      <c r="AC192" s="88" t="s">
        <v>2340</v>
      </c>
      <c r="AD192" s="88" t="s">
        <v>2336</v>
      </c>
      <c r="AE192" s="80" t="b">
        <v>0</v>
      </c>
      <c r="AF192" s="80">
        <v>0</v>
      </c>
      <c r="AG192" s="88" t="s">
        <v>2372</v>
      </c>
      <c r="AH192" s="80" t="b">
        <v>1</v>
      </c>
      <c r="AI192" s="80" t="s">
        <v>2381</v>
      </c>
      <c r="AJ192" s="80"/>
      <c r="AK192" s="88" t="s">
        <v>2383</v>
      </c>
      <c r="AL192" s="80" t="b">
        <v>0</v>
      </c>
      <c r="AM192" s="80">
        <v>0</v>
      </c>
      <c r="AN192" s="88" t="s">
        <v>622</v>
      </c>
      <c r="AO192" s="80" t="s">
        <v>637</v>
      </c>
      <c r="AP192" s="80" t="b">
        <v>0</v>
      </c>
      <c r="AQ192" s="88" t="s">
        <v>2336</v>
      </c>
      <c r="AR192" s="80" t="s">
        <v>2386</v>
      </c>
      <c r="AS192" s="80">
        <v>0</v>
      </c>
      <c r="AT192" s="80">
        <v>0</v>
      </c>
      <c r="AU192" s="80"/>
      <c r="AV192" s="80"/>
      <c r="AW192" s="80"/>
      <c r="AX192" s="80"/>
      <c r="AY192" s="80"/>
      <c r="AZ192" s="80"/>
      <c r="BA192" s="80"/>
      <c r="BB192" s="80"/>
      <c r="BC192" s="80">
        <v>6</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1146</v>
      </c>
      <c r="B193" s="65" t="s">
        <v>1148</v>
      </c>
      <c r="C193" s="66" t="s">
        <v>2738</v>
      </c>
      <c r="D193" s="67">
        <v>10</v>
      </c>
      <c r="E193" s="68" t="s">
        <v>136</v>
      </c>
      <c r="F193" s="69">
        <v>15.75</v>
      </c>
      <c r="G193" s="66"/>
      <c r="H193" s="70"/>
      <c r="I193" s="71"/>
      <c r="J193" s="71"/>
      <c r="K193" s="34" t="s">
        <v>65</v>
      </c>
      <c r="L193" s="78">
        <v>193</v>
      </c>
      <c r="M193" s="78"/>
      <c r="N193" s="73"/>
      <c r="O193" s="80" t="s">
        <v>292</v>
      </c>
      <c r="P193" s="82">
        <v>43949.80540509259</v>
      </c>
      <c r="Q193" s="80" t="s">
        <v>2145</v>
      </c>
      <c r="R193" s="80"/>
      <c r="S193" s="80"/>
      <c r="T193" s="80"/>
      <c r="U193" s="80"/>
      <c r="V193" s="84" t="s">
        <v>1403</v>
      </c>
      <c r="W193" s="82">
        <v>43949.80540509259</v>
      </c>
      <c r="X193" s="86">
        <v>43949</v>
      </c>
      <c r="Y193" s="88" t="s">
        <v>2227</v>
      </c>
      <c r="Z193" s="84" t="s">
        <v>2289</v>
      </c>
      <c r="AA193" s="80"/>
      <c r="AB193" s="80"/>
      <c r="AC193" s="88" t="s">
        <v>2341</v>
      </c>
      <c r="AD193" s="88" t="s">
        <v>2343</v>
      </c>
      <c r="AE193" s="80" t="b">
        <v>0</v>
      </c>
      <c r="AF193" s="80">
        <v>1</v>
      </c>
      <c r="AG193" s="88" t="s">
        <v>1283</v>
      </c>
      <c r="AH193" s="80" t="b">
        <v>0</v>
      </c>
      <c r="AI193" s="80" t="s">
        <v>632</v>
      </c>
      <c r="AJ193" s="80"/>
      <c r="AK193" s="88" t="s">
        <v>622</v>
      </c>
      <c r="AL193" s="80" t="b">
        <v>0</v>
      </c>
      <c r="AM193" s="80">
        <v>0</v>
      </c>
      <c r="AN193" s="88" t="s">
        <v>622</v>
      </c>
      <c r="AO193" s="80" t="s">
        <v>637</v>
      </c>
      <c r="AP193" s="80" t="b">
        <v>0</v>
      </c>
      <c r="AQ193" s="88" t="s">
        <v>2343</v>
      </c>
      <c r="AR193" s="80" t="s">
        <v>2386</v>
      </c>
      <c r="AS193" s="80">
        <v>0</v>
      </c>
      <c r="AT193" s="80">
        <v>0</v>
      </c>
      <c r="AU193" s="80"/>
      <c r="AV193" s="80"/>
      <c r="AW193" s="80"/>
      <c r="AX193" s="80"/>
      <c r="AY193" s="80"/>
      <c r="AZ193" s="80"/>
      <c r="BA193" s="80"/>
      <c r="BB193" s="80"/>
      <c r="BC193" s="80">
        <v>6</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1146</v>
      </c>
      <c r="B194" s="65" t="s">
        <v>1148</v>
      </c>
      <c r="C194" s="66" t="s">
        <v>2738</v>
      </c>
      <c r="D194" s="67">
        <v>10</v>
      </c>
      <c r="E194" s="68" t="s">
        <v>136</v>
      </c>
      <c r="F194" s="69">
        <v>15.75</v>
      </c>
      <c r="G194" s="66"/>
      <c r="H194" s="70"/>
      <c r="I194" s="71"/>
      <c r="J194" s="71"/>
      <c r="K194" s="34" t="s">
        <v>65</v>
      </c>
      <c r="L194" s="78">
        <v>194</v>
      </c>
      <c r="M194" s="78"/>
      <c r="N194" s="73"/>
      <c r="O194" s="80" t="s">
        <v>292</v>
      </c>
      <c r="P194" s="82">
        <v>43949.80954861111</v>
      </c>
      <c r="Q194" s="80" t="s">
        <v>2146</v>
      </c>
      <c r="R194" s="80"/>
      <c r="S194" s="80"/>
      <c r="T194" s="80"/>
      <c r="U194" s="80"/>
      <c r="V194" s="84" t="s">
        <v>1403</v>
      </c>
      <c r="W194" s="82">
        <v>43949.80954861111</v>
      </c>
      <c r="X194" s="86">
        <v>43949</v>
      </c>
      <c r="Y194" s="88" t="s">
        <v>2228</v>
      </c>
      <c r="Z194" s="84" t="s">
        <v>2290</v>
      </c>
      <c r="AA194" s="80"/>
      <c r="AB194" s="80"/>
      <c r="AC194" s="88" t="s">
        <v>2342</v>
      </c>
      <c r="AD194" s="88" t="s">
        <v>2344</v>
      </c>
      <c r="AE194" s="80" t="b">
        <v>0</v>
      </c>
      <c r="AF194" s="80">
        <v>0</v>
      </c>
      <c r="AG194" s="88" t="s">
        <v>1283</v>
      </c>
      <c r="AH194" s="80" t="b">
        <v>0</v>
      </c>
      <c r="AI194" s="80" t="s">
        <v>632</v>
      </c>
      <c r="AJ194" s="80"/>
      <c r="AK194" s="88" t="s">
        <v>622</v>
      </c>
      <c r="AL194" s="80" t="b">
        <v>0</v>
      </c>
      <c r="AM194" s="80">
        <v>0</v>
      </c>
      <c r="AN194" s="88" t="s">
        <v>622</v>
      </c>
      <c r="AO194" s="80" t="s">
        <v>637</v>
      </c>
      <c r="AP194" s="80" t="b">
        <v>0</v>
      </c>
      <c r="AQ194" s="88" t="s">
        <v>2344</v>
      </c>
      <c r="AR194" s="80" t="s">
        <v>2386</v>
      </c>
      <c r="AS194" s="80">
        <v>0</v>
      </c>
      <c r="AT194" s="80">
        <v>0</v>
      </c>
      <c r="AU194" s="80"/>
      <c r="AV194" s="80"/>
      <c r="AW194" s="80"/>
      <c r="AX194" s="80"/>
      <c r="AY194" s="80"/>
      <c r="AZ194" s="80"/>
      <c r="BA194" s="80"/>
      <c r="BB194" s="80"/>
      <c r="BC194" s="80">
        <v>6</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1152</v>
      </c>
      <c r="B195" s="65" t="s">
        <v>1148</v>
      </c>
      <c r="C195" s="66" t="s">
        <v>2737</v>
      </c>
      <c r="D195" s="67">
        <v>7.666666666666667</v>
      </c>
      <c r="E195" s="68" t="s">
        <v>136</v>
      </c>
      <c r="F195" s="69">
        <v>25.5</v>
      </c>
      <c r="G195" s="66"/>
      <c r="H195" s="70"/>
      <c r="I195" s="71"/>
      <c r="J195" s="71"/>
      <c r="K195" s="34" t="s">
        <v>65</v>
      </c>
      <c r="L195" s="78">
        <v>195</v>
      </c>
      <c r="M195" s="78"/>
      <c r="N195" s="73"/>
      <c r="O195" s="80" t="s">
        <v>292</v>
      </c>
      <c r="P195" s="82">
        <v>43949.804756944446</v>
      </c>
      <c r="Q195" s="80" t="s">
        <v>2147</v>
      </c>
      <c r="R195" s="80"/>
      <c r="S195" s="80"/>
      <c r="T195" s="80"/>
      <c r="U195" s="80"/>
      <c r="V195" s="84" t="s">
        <v>1409</v>
      </c>
      <c r="W195" s="82">
        <v>43949.804756944446</v>
      </c>
      <c r="X195" s="86">
        <v>43949</v>
      </c>
      <c r="Y195" s="88" t="s">
        <v>2229</v>
      </c>
      <c r="Z195" s="84" t="s">
        <v>2291</v>
      </c>
      <c r="AA195" s="80"/>
      <c r="AB195" s="80"/>
      <c r="AC195" s="88" t="s">
        <v>2343</v>
      </c>
      <c r="AD195" s="88" t="s">
        <v>2340</v>
      </c>
      <c r="AE195" s="80" t="b">
        <v>0</v>
      </c>
      <c r="AF195" s="80">
        <v>0</v>
      </c>
      <c r="AG195" s="88" t="s">
        <v>2370</v>
      </c>
      <c r="AH195" s="80" t="b">
        <v>0</v>
      </c>
      <c r="AI195" s="80" t="s">
        <v>632</v>
      </c>
      <c r="AJ195" s="80"/>
      <c r="AK195" s="88" t="s">
        <v>622</v>
      </c>
      <c r="AL195" s="80" t="b">
        <v>0</v>
      </c>
      <c r="AM195" s="80">
        <v>0</v>
      </c>
      <c r="AN195" s="88" t="s">
        <v>622</v>
      </c>
      <c r="AO195" s="80" t="s">
        <v>636</v>
      </c>
      <c r="AP195" s="80" t="b">
        <v>0</v>
      </c>
      <c r="AQ195" s="88" t="s">
        <v>2340</v>
      </c>
      <c r="AR195" s="80" t="s">
        <v>2386</v>
      </c>
      <c r="AS195" s="80">
        <v>0</v>
      </c>
      <c r="AT195" s="80">
        <v>0</v>
      </c>
      <c r="AU195" s="80"/>
      <c r="AV195" s="80"/>
      <c r="AW195" s="80"/>
      <c r="AX195" s="80"/>
      <c r="AY195" s="80"/>
      <c r="AZ195" s="80"/>
      <c r="BA195" s="80"/>
      <c r="BB195" s="80"/>
      <c r="BC195" s="80">
        <v>3</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1152</v>
      </c>
      <c r="B196" s="65" t="s">
        <v>1148</v>
      </c>
      <c r="C196" s="66" t="s">
        <v>2737</v>
      </c>
      <c r="D196" s="67">
        <v>7.666666666666667</v>
      </c>
      <c r="E196" s="68" t="s">
        <v>136</v>
      </c>
      <c r="F196" s="69">
        <v>25.5</v>
      </c>
      <c r="G196" s="66"/>
      <c r="H196" s="70"/>
      <c r="I196" s="71"/>
      <c r="J196" s="71"/>
      <c r="K196" s="34" t="s">
        <v>65</v>
      </c>
      <c r="L196" s="78">
        <v>196</v>
      </c>
      <c r="M196" s="78"/>
      <c r="N196" s="73"/>
      <c r="O196" s="80" t="s">
        <v>292</v>
      </c>
      <c r="P196" s="82">
        <v>43949.80701388889</v>
      </c>
      <c r="Q196" s="80" t="s">
        <v>2148</v>
      </c>
      <c r="R196" s="80"/>
      <c r="S196" s="80"/>
      <c r="T196" s="80"/>
      <c r="U196" s="80"/>
      <c r="V196" s="84" t="s">
        <v>1409</v>
      </c>
      <c r="W196" s="82">
        <v>43949.80701388889</v>
      </c>
      <c r="X196" s="86">
        <v>43949</v>
      </c>
      <c r="Y196" s="88" t="s">
        <v>2230</v>
      </c>
      <c r="Z196" s="84" t="s">
        <v>2292</v>
      </c>
      <c r="AA196" s="80"/>
      <c r="AB196" s="80"/>
      <c r="AC196" s="88" t="s">
        <v>2344</v>
      </c>
      <c r="AD196" s="88" t="s">
        <v>2341</v>
      </c>
      <c r="AE196" s="80" t="b">
        <v>0</v>
      </c>
      <c r="AF196" s="80">
        <v>1</v>
      </c>
      <c r="AG196" s="88" t="s">
        <v>2370</v>
      </c>
      <c r="AH196" s="80" t="b">
        <v>0</v>
      </c>
      <c r="AI196" s="80" t="s">
        <v>632</v>
      </c>
      <c r="AJ196" s="80"/>
      <c r="AK196" s="88" t="s">
        <v>622</v>
      </c>
      <c r="AL196" s="80" t="b">
        <v>0</v>
      </c>
      <c r="AM196" s="80">
        <v>0</v>
      </c>
      <c r="AN196" s="88" t="s">
        <v>622</v>
      </c>
      <c r="AO196" s="80" t="s">
        <v>636</v>
      </c>
      <c r="AP196" s="80" t="b">
        <v>0</v>
      </c>
      <c r="AQ196" s="88" t="s">
        <v>2341</v>
      </c>
      <c r="AR196" s="80" t="s">
        <v>2386</v>
      </c>
      <c r="AS196" s="80">
        <v>0</v>
      </c>
      <c r="AT196" s="80">
        <v>0</v>
      </c>
      <c r="AU196" s="80"/>
      <c r="AV196" s="80"/>
      <c r="AW196" s="80"/>
      <c r="AX196" s="80"/>
      <c r="AY196" s="80"/>
      <c r="AZ196" s="80"/>
      <c r="BA196" s="80"/>
      <c r="BB196" s="80"/>
      <c r="BC196" s="80">
        <v>3</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1152</v>
      </c>
      <c r="B197" s="65" t="s">
        <v>1148</v>
      </c>
      <c r="C197" s="66" t="s">
        <v>2737</v>
      </c>
      <c r="D197" s="67">
        <v>7.666666666666667</v>
      </c>
      <c r="E197" s="68" t="s">
        <v>136</v>
      </c>
      <c r="F197" s="69">
        <v>25.5</v>
      </c>
      <c r="G197" s="66"/>
      <c r="H197" s="70"/>
      <c r="I197" s="71"/>
      <c r="J197" s="71"/>
      <c r="K197" s="34" t="s">
        <v>65</v>
      </c>
      <c r="L197" s="78">
        <v>197</v>
      </c>
      <c r="M197" s="78"/>
      <c r="N197" s="73"/>
      <c r="O197" s="80" t="s">
        <v>292</v>
      </c>
      <c r="P197" s="82">
        <v>43949.8103125</v>
      </c>
      <c r="Q197" s="80" t="s">
        <v>2149</v>
      </c>
      <c r="R197" s="80"/>
      <c r="S197" s="80"/>
      <c r="T197" s="80"/>
      <c r="U197" s="80"/>
      <c r="V197" s="84" t="s">
        <v>1409</v>
      </c>
      <c r="W197" s="82">
        <v>43949.8103125</v>
      </c>
      <c r="X197" s="86">
        <v>43949</v>
      </c>
      <c r="Y197" s="88" t="s">
        <v>2231</v>
      </c>
      <c r="Z197" s="84" t="s">
        <v>2293</v>
      </c>
      <c r="AA197" s="80"/>
      <c r="AB197" s="80"/>
      <c r="AC197" s="88" t="s">
        <v>1276</v>
      </c>
      <c r="AD197" s="88" t="s">
        <v>2342</v>
      </c>
      <c r="AE197" s="80" t="b">
        <v>0</v>
      </c>
      <c r="AF197" s="80">
        <v>0</v>
      </c>
      <c r="AG197" s="88" t="s">
        <v>2370</v>
      </c>
      <c r="AH197" s="80" t="b">
        <v>0</v>
      </c>
      <c r="AI197" s="80" t="s">
        <v>632</v>
      </c>
      <c r="AJ197" s="80"/>
      <c r="AK197" s="88" t="s">
        <v>622</v>
      </c>
      <c r="AL197" s="80" t="b">
        <v>0</v>
      </c>
      <c r="AM197" s="80">
        <v>0</v>
      </c>
      <c r="AN197" s="88" t="s">
        <v>622</v>
      </c>
      <c r="AO197" s="80" t="s">
        <v>636</v>
      </c>
      <c r="AP197" s="80" t="b">
        <v>0</v>
      </c>
      <c r="AQ197" s="88" t="s">
        <v>2342</v>
      </c>
      <c r="AR197" s="80" t="s">
        <v>2386</v>
      </c>
      <c r="AS197" s="80">
        <v>0</v>
      </c>
      <c r="AT197" s="80">
        <v>0</v>
      </c>
      <c r="AU197" s="80"/>
      <c r="AV197" s="80"/>
      <c r="AW197" s="80"/>
      <c r="AX197" s="80"/>
      <c r="AY197" s="80"/>
      <c r="AZ197" s="80"/>
      <c r="BA197" s="80"/>
      <c r="BB197" s="80"/>
      <c r="BC197" s="80">
        <v>3</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1149</v>
      </c>
      <c r="B198" s="65" t="s">
        <v>1146</v>
      </c>
      <c r="C198" s="66" t="s">
        <v>2098</v>
      </c>
      <c r="D198" s="67">
        <v>3</v>
      </c>
      <c r="E198" s="68" t="s">
        <v>132</v>
      </c>
      <c r="F198" s="69">
        <v>32</v>
      </c>
      <c r="G198" s="66"/>
      <c r="H198" s="70"/>
      <c r="I198" s="71"/>
      <c r="J198" s="71"/>
      <c r="K198" s="34" t="s">
        <v>66</v>
      </c>
      <c r="L198" s="78">
        <v>198</v>
      </c>
      <c r="M198" s="78"/>
      <c r="N198" s="73"/>
      <c r="O198" s="80" t="s">
        <v>293</v>
      </c>
      <c r="P198" s="82">
        <v>43949.697962962964</v>
      </c>
      <c r="Q198" s="80" t="s">
        <v>2138</v>
      </c>
      <c r="R198" s="80"/>
      <c r="S198" s="80"/>
      <c r="T198" s="80"/>
      <c r="U198" s="80"/>
      <c r="V198" s="84" t="s">
        <v>1406</v>
      </c>
      <c r="W198" s="82">
        <v>43949.697962962964</v>
      </c>
      <c r="X198" s="86">
        <v>43949</v>
      </c>
      <c r="Y198" s="88" t="s">
        <v>2220</v>
      </c>
      <c r="Z198" s="84" t="s">
        <v>2282</v>
      </c>
      <c r="AA198" s="80"/>
      <c r="AB198" s="80"/>
      <c r="AC198" s="88" t="s">
        <v>2334</v>
      </c>
      <c r="AD198" s="88" t="s">
        <v>2337</v>
      </c>
      <c r="AE198" s="80" t="b">
        <v>0</v>
      </c>
      <c r="AF198" s="80">
        <v>11</v>
      </c>
      <c r="AG198" s="88" t="s">
        <v>2370</v>
      </c>
      <c r="AH198" s="80" t="b">
        <v>0</v>
      </c>
      <c r="AI198" s="80" t="s">
        <v>632</v>
      </c>
      <c r="AJ198" s="80"/>
      <c r="AK198" s="88" t="s">
        <v>622</v>
      </c>
      <c r="AL198" s="80" t="b">
        <v>0</v>
      </c>
      <c r="AM198" s="80">
        <v>0</v>
      </c>
      <c r="AN198" s="88" t="s">
        <v>622</v>
      </c>
      <c r="AO198" s="80" t="s">
        <v>641</v>
      </c>
      <c r="AP198" s="80" t="b">
        <v>0</v>
      </c>
      <c r="AQ198" s="88" t="s">
        <v>2337</v>
      </c>
      <c r="AR198" s="80" t="s">
        <v>2386</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1150</v>
      </c>
      <c r="B199" s="65" t="s">
        <v>1149</v>
      </c>
      <c r="C199" s="66" t="s">
        <v>2735</v>
      </c>
      <c r="D199" s="67">
        <v>5.333333333333334</v>
      </c>
      <c r="E199" s="68" t="s">
        <v>136</v>
      </c>
      <c r="F199" s="69">
        <v>28.75</v>
      </c>
      <c r="G199" s="66"/>
      <c r="H199" s="70"/>
      <c r="I199" s="71"/>
      <c r="J199" s="71"/>
      <c r="K199" s="34" t="s">
        <v>65</v>
      </c>
      <c r="L199" s="78">
        <v>199</v>
      </c>
      <c r="M199" s="78"/>
      <c r="N199" s="73"/>
      <c r="O199" s="80" t="s">
        <v>292</v>
      </c>
      <c r="P199" s="82">
        <v>43949.73280092593</v>
      </c>
      <c r="Q199" s="80" t="s">
        <v>2139</v>
      </c>
      <c r="R199" s="80"/>
      <c r="S199" s="80"/>
      <c r="T199" s="80"/>
      <c r="U199" s="80"/>
      <c r="V199" s="84" t="s">
        <v>1407</v>
      </c>
      <c r="W199" s="82">
        <v>43949.73280092593</v>
      </c>
      <c r="X199" s="86">
        <v>43949</v>
      </c>
      <c r="Y199" s="88" t="s">
        <v>2221</v>
      </c>
      <c r="Z199" s="84" t="s">
        <v>2283</v>
      </c>
      <c r="AA199" s="80"/>
      <c r="AB199" s="80"/>
      <c r="AC199" s="88" t="s">
        <v>2335</v>
      </c>
      <c r="AD199" s="88" t="s">
        <v>2338</v>
      </c>
      <c r="AE199" s="80" t="b">
        <v>0</v>
      </c>
      <c r="AF199" s="80">
        <v>5</v>
      </c>
      <c r="AG199" s="88" t="s">
        <v>2370</v>
      </c>
      <c r="AH199" s="80" t="b">
        <v>0</v>
      </c>
      <c r="AI199" s="80" t="s">
        <v>632</v>
      </c>
      <c r="AJ199" s="80"/>
      <c r="AK199" s="88" t="s">
        <v>622</v>
      </c>
      <c r="AL199" s="80" t="b">
        <v>0</v>
      </c>
      <c r="AM199" s="80">
        <v>0</v>
      </c>
      <c r="AN199" s="88" t="s">
        <v>622</v>
      </c>
      <c r="AO199" s="80" t="s">
        <v>641</v>
      </c>
      <c r="AP199" s="80" t="b">
        <v>0</v>
      </c>
      <c r="AQ199" s="88" t="s">
        <v>2338</v>
      </c>
      <c r="AR199" s="80" t="s">
        <v>2386</v>
      </c>
      <c r="AS199" s="80">
        <v>0</v>
      </c>
      <c r="AT199" s="80">
        <v>0</v>
      </c>
      <c r="AU199" s="80" t="s">
        <v>2387</v>
      </c>
      <c r="AV199" s="80" t="s">
        <v>827</v>
      </c>
      <c r="AW199" s="80" t="s">
        <v>2389</v>
      </c>
      <c r="AX199" s="80" t="s">
        <v>807</v>
      </c>
      <c r="AY199" s="80" t="s">
        <v>2391</v>
      </c>
      <c r="AZ199" s="80" t="s">
        <v>813</v>
      </c>
      <c r="BA199" s="80" t="s">
        <v>2394</v>
      </c>
      <c r="BB199" s="84" t="s">
        <v>2395</v>
      </c>
      <c r="BC199" s="80">
        <v>2</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1150</v>
      </c>
      <c r="B200" s="65" t="s">
        <v>1149</v>
      </c>
      <c r="C200" s="66" t="s">
        <v>2735</v>
      </c>
      <c r="D200" s="67">
        <v>5.333333333333334</v>
      </c>
      <c r="E200" s="68" t="s">
        <v>136</v>
      </c>
      <c r="F200" s="69">
        <v>28.75</v>
      </c>
      <c r="G200" s="66"/>
      <c r="H200" s="70"/>
      <c r="I200" s="71"/>
      <c r="J200" s="71"/>
      <c r="K200" s="34" t="s">
        <v>65</v>
      </c>
      <c r="L200" s="78">
        <v>200</v>
      </c>
      <c r="M200" s="78"/>
      <c r="N200" s="73"/>
      <c r="O200" s="80" t="s">
        <v>292</v>
      </c>
      <c r="P200" s="82">
        <v>43949.75184027778</v>
      </c>
      <c r="Q200" s="80" t="s">
        <v>2140</v>
      </c>
      <c r="R200" s="80"/>
      <c r="S200" s="80"/>
      <c r="T200" s="80"/>
      <c r="U200" s="80"/>
      <c r="V200" s="84" t="s">
        <v>1407</v>
      </c>
      <c r="W200" s="82">
        <v>43949.75184027778</v>
      </c>
      <c r="X200" s="86">
        <v>43949</v>
      </c>
      <c r="Y200" s="88" t="s">
        <v>2222</v>
      </c>
      <c r="Z200" s="84" t="s">
        <v>2284</v>
      </c>
      <c r="AA200" s="80"/>
      <c r="AB200" s="80"/>
      <c r="AC200" s="88" t="s">
        <v>2336</v>
      </c>
      <c r="AD200" s="88" t="s">
        <v>2339</v>
      </c>
      <c r="AE200" s="80" t="b">
        <v>0</v>
      </c>
      <c r="AF200" s="80">
        <v>0</v>
      </c>
      <c r="AG200" s="88" t="s">
        <v>2370</v>
      </c>
      <c r="AH200" s="80" t="b">
        <v>0</v>
      </c>
      <c r="AI200" s="80" t="s">
        <v>632</v>
      </c>
      <c r="AJ200" s="80"/>
      <c r="AK200" s="88" t="s">
        <v>622</v>
      </c>
      <c r="AL200" s="80" t="b">
        <v>0</v>
      </c>
      <c r="AM200" s="80">
        <v>0</v>
      </c>
      <c r="AN200" s="88" t="s">
        <v>622</v>
      </c>
      <c r="AO200" s="80" t="s">
        <v>641</v>
      </c>
      <c r="AP200" s="80" t="b">
        <v>0</v>
      </c>
      <c r="AQ200" s="88" t="s">
        <v>2339</v>
      </c>
      <c r="AR200" s="80" t="s">
        <v>2386</v>
      </c>
      <c r="AS200" s="80">
        <v>0</v>
      </c>
      <c r="AT200" s="80">
        <v>0</v>
      </c>
      <c r="AU200" s="80"/>
      <c r="AV200" s="80"/>
      <c r="AW200" s="80"/>
      <c r="AX200" s="80"/>
      <c r="AY200" s="80"/>
      <c r="AZ200" s="80"/>
      <c r="BA200" s="80"/>
      <c r="BB200" s="80"/>
      <c r="BC200" s="80">
        <v>2</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1146</v>
      </c>
      <c r="B201" s="65" t="s">
        <v>1149</v>
      </c>
      <c r="C201" s="66" t="s">
        <v>2735</v>
      </c>
      <c r="D201" s="67">
        <v>5.333333333333334</v>
      </c>
      <c r="E201" s="68" t="s">
        <v>136</v>
      </c>
      <c r="F201" s="69">
        <v>28.75</v>
      </c>
      <c r="G201" s="66"/>
      <c r="H201" s="70"/>
      <c r="I201" s="71"/>
      <c r="J201" s="71"/>
      <c r="K201" s="34" t="s">
        <v>66</v>
      </c>
      <c r="L201" s="78">
        <v>201</v>
      </c>
      <c r="M201" s="78"/>
      <c r="N201" s="73"/>
      <c r="O201" s="80" t="s">
        <v>293</v>
      </c>
      <c r="P201" s="82">
        <v>43949.691296296296</v>
      </c>
      <c r="Q201" s="80" t="s">
        <v>2141</v>
      </c>
      <c r="R201" s="80"/>
      <c r="S201" s="80"/>
      <c r="T201" s="80"/>
      <c r="U201" s="80"/>
      <c r="V201" s="84" t="s">
        <v>1403</v>
      </c>
      <c r="W201" s="82">
        <v>43949.691296296296</v>
      </c>
      <c r="X201" s="86">
        <v>43949</v>
      </c>
      <c r="Y201" s="88" t="s">
        <v>2223</v>
      </c>
      <c r="Z201" s="84" t="s">
        <v>2285</v>
      </c>
      <c r="AA201" s="80"/>
      <c r="AB201" s="80"/>
      <c r="AC201" s="88" t="s">
        <v>2337</v>
      </c>
      <c r="AD201" s="88" t="s">
        <v>2333</v>
      </c>
      <c r="AE201" s="80" t="b">
        <v>0</v>
      </c>
      <c r="AF201" s="80">
        <v>20</v>
      </c>
      <c r="AG201" s="88" t="s">
        <v>2371</v>
      </c>
      <c r="AH201" s="80" t="b">
        <v>0</v>
      </c>
      <c r="AI201" s="80" t="s">
        <v>632</v>
      </c>
      <c r="AJ201" s="80"/>
      <c r="AK201" s="88" t="s">
        <v>622</v>
      </c>
      <c r="AL201" s="80" t="b">
        <v>0</v>
      </c>
      <c r="AM201" s="80">
        <v>3</v>
      </c>
      <c r="AN201" s="88" t="s">
        <v>622</v>
      </c>
      <c r="AO201" s="80" t="s">
        <v>637</v>
      </c>
      <c r="AP201" s="80" t="b">
        <v>0</v>
      </c>
      <c r="AQ201" s="88" t="s">
        <v>2333</v>
      </c>
      <c r="AR201" s="80" t="s">
        <v>2386</v>
      </c>
      <c r="AS201" s="80">
        <v>0</v>
      </c>
      <c r="AT201" s="80">
        <v>0</v>
      </c>
      <c r="AU201" s="80"/>
      <c r="AV201" s="80"/>
      <c r="AW201" s="80"/>
      <c r="AX201" s="80"/>
      <c r="AY201" s="80"/>
      <c r="AZ201" s="80"/>
      <c r="BA201" s="80"/>
      <c r="BB201" s="80"/>
      <c r="BC201" s="80">
        <v>2</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1146</v>
      </c>
      <c r="B202" s="65" t="s">
        <v>1149</v>
      </c>
      <c r="C202" s="66" t="s">
        <v>2735</v>
      </c>
      <c r="D202" s="67">
        <v>5.333333333333334</v>
      </c>
      <c r="E202" s="68" t="s">
        <v>136</v>
      </c>
      <c r="F202" s="69">
        <v>28.75</v>
      </c>
      <c r="G202" s="66"/>
      <c r="H202" s="70"/>
      <c r="I202" s="71"/>
      <c r="J202" s="71"/>
      <c r="K202" s="34" t="s">
        <v>66</v>
      </c>
      <c r="L202" s="78">
        <v>202</v>
      </c>
      <c r="M202" s="78"/>
      <c r="N202" s="73"/>
      <c r="O202" s="80" t="s">
        <v>293</v>
      </c>
      <c r="P202" s="82">
        <v>43949.70077546296</v>
      </c>
      <c r="Q202" s="80" t="s">
        <v>2142</v>
      </c>
      <c r="R202" s="80"/>
      <c r="S202" s="80"/>
      <c r="T202" s="80"/>
      <c r="U202" s="80"/>
      <c r="V202" s="84" t="s">
        <v>1403</v>
      </c>
      <c r="W202" s="82">
        <v>43949.70077546296</v>
      </c>
      <c r="X202" s="86">
        <v>43949</v>
      </c>
      <c r="Y202" s="88" t="s">
        <v>2224</v>
      </c>
      <c r="Z202" s="84" t="s">
        <v>2286</v>
      </c>
      <c r="AA202" s="80"/>
      <c r="AB202" s="80"/>
      <c r="AC202" s="88" t="s">
        <v>2338</v>
      </c>
      <c r="AD202" s="88" t="s">
        <v>2334</v>
      </c>
      <c r="AE202" s="80" t="b">
        <v>0</v>
      </c>
      <c r="AF202" s="80">
        <v>5</v>
      </c>
      <c r="AG202" s="88" t="s">
        <v>2371</v>
      </c>
      <c r="AH202" s="80" t="b">
        <v>0</v>
      </c>
      <c r="AI202" s="80" t="s">
        <v>632</v>
      </c>
      <c r="AJ202" s="80"/>
      <c r="AK202" s="88" t="s">
        <v>622</v>
      </c>
      <c r="AL202" s="80" t="b">
        <v>0</v>
      </c>
      <c r="AM202" s="80">
        <v>1</v>
      </c>
      <c r="AN202" s="88" t="s">
        <v>622</v>
      </c>
      <c r="AO202" s="80" t="s">
        <v>637</v>
      </c>
      <c r="AP202" s="80" t="b">
        <v>0</v>
      </c>
      <c r="AQ202" s="88" t="s">
        <v>2334</v>
      </c>
      <c r="AR202" s="80" t="s">
        <v>2386</v>
      </c>
      <c r="AS202" s="80">
        <v>0</v>
      </c>
      <c r="AT202" s="80">
        <v>0</v>
      </c>
      <c r="AU202" s="80"/>
      <c r="AV202" s="80"/>
      <c r="AW202" s="80"/>
      <c r="AX202" s="80"/>
      <c r="AY202" s="80"/>
      <c r="AZ202" s="80"/>
      <c r="BA202" s="80"/>
      <c r="BB202" s="80"/>
      <c r="BC202" s="80">
        <v>2</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1146</v>
      </c>
      <c r="B203" s="65" t="s">
        <v>1149</v>
      </c>
      <c r="C203" s="66" t="s">
        <v>2736</v>
      </c>
      <c r="D203" s="67">
        <v>10</v>
      </c>
      <c r="E203" s="68" t="s">
        <v>136</v>
      </c>
      <c r="F203" s="69">
        <v>22.25</v>
      </c>
      <c r="G203" s="66"/>
      <c r="H203" s="70"/>
      <c r="I203" s="71"/>
      <c r="J203" s="71"/>
      <c r="K203" s="34" t="s">
        <v>66</v>
      </c>
      <c r="L203" s="78">
        <v>203</v>
      </c>
      <c r="M203" s="78"/>
      <c r="N203" s="73"/>
      <c r="O203" s="80" t="s">
        <v>292</v>
      </c>
      <c r="P203" s="82">
        <v>43949.7409837963</v>
      </c>
      <c r="Q203" s="80" t="s">
        <v>2143</v>
      </c>
      <c r="R203" s="80"/>
      <c r="S203" s="80"/>
      <c r="T203" s="80"/>
      <c r="U203" s="80"/>
      <c r="V203" s="84" t="s">
        <v>1403</v>
      </c>
      <c r="W203" s="82">
        <v>43949.7409837963</v>
      </c>
      <c r="X203" s="86">
        <v>43949</v>
      </c>
      <c r="Y203" s="88" t="s">
        <v>2225</v>
      </c>
      <c r="Z203" s="84" t="s">
        <v>2287</v>
      </c>
      <c r="AA203" s="80"/>
      <c r="AB203" s="80"/>
      <c r="AC203" s="88" t="s">
        <v>2339</v>
      </c>
      <c r="AD203" s="88" t="s">
        <v>2335</v>
      </c>
      <c r="AE203" s="80" t="b">
        <v>0</v>
      </c>
      <c r="AF203" s="80">
        <v>4</v>
      </c>
      <c r="AG203" s="88" t="s">
        <v>2372</v>
      </c>
      <c r="AH203" s="80" t="b">
        <v>0</v>
      </c>
      <c r="AI203" s="80" t="s">
        <v>632</v>
      </c>
      <c r="AJ203" s="80"/>
      <c r="AK203" s="88" t="s">
        <v>622</v>
      </c>
      <c r="AL203" s="80" t="b">
        <v>0</v>
      </c>
      <c r="AM203" s="80">
        <v>2</v>
      </c>
      <c r="AN203" s="88" t="s">
        <v>622</v>
      </c>
      <c r="AO203" s="80" t="s">
        <v>637</v>
      </c>
      <c r="AP203" s="80" t="b">
        <v>0</v>
      </c>
      <c r="AQ203" s="88" t="s">
        <v>2335</v>
      </c>
      <c r="AR203" s="80" t="s">
        <v>2386</v>
      </c>
      <c r="AS203" s="80">
        <v>0</v>
      </c>
      <c r="AT203" s="80">
        <v>0</v>
      </c>
      <c r="AU203" s="80"/>
      <c r="AV203" s="80"/>
      <c r="AW203" s="80"/>
      <c r="AX203" s="80"/>
      <c r="AY203" s="80"/>
      <c r="AZ203" s="80"/>
      <c r="BA203" s="80"/>
      <c r="BB203" s="80"/>
      <c r="BC203" s="80">
        <v>4</v>
      </c>
      <c r="BD203" s="79" t="str">
        <f>REPLACE(INDEX(GroupVertices[Group],MATCH(Edges[[#This Row],[Vertex 1]],GroupVertices[Vertex],0)),1,1,"")</f>
        <v>2</v>
      </c>
      <c r="BE203" s="79" t="str">
        <f>REPLACE(INDEX(GroupVertices[Group],MATCH(Edges[[#This Row],[Vertex 2]],GroupVertices[Vertex],0)),1,1,"")</f>
        <v>2</v>
      </c>
      <c r="BF203" s="48"/>
      <c r="BG203" s="49"/>
      <c r="BH203" s="48"/>
      <c r="BI203" s="49"/>
      <c r="BJ203" s="48"/>
      <c r="BK203" s="49"/>
      <c r="BL203" s="48"/>
      <c r="BM203" s="49"/>
      <c r="BN203" s="48"/>
    </row>
    <row r="204" spans="1:66" ht="15">
      <c r="A204" s="65" t="s">
        <v>1146</v>
      </c>
      <c r="B204" s="65" t="s">
        <v>1149</v>
      </c>
      <c r="C204" s="66" t="s">
        <v>2736</v>
      </c>
      <c r="D204" s="67">
        <v>10</v>
      </c>
      <c r="E204" s="68" t="s">
        <v>136</v>
      </c>
      <c r="F204" s="69">
        <v>22.25</v>
      </c>
      <c r="G204" s="66"/>
      <c r="H204" s="70"/>
      <c r="I204" s="71"/>
      <c r="J204" s="71"/>
      <c r="K204" s="34" t="s">
        <v>66</v>
      </c>
      <c r="L204" s="78">
        <v>204</v>
      </c>
      <c r="M204" s="78"/>
      <c r="N204" s="73"/>
      <c r="O204" s="80" t="s">
        <v>292</v>
      </c>
      <c r="P204" s="82">
        <v>43949.76913194444</v>
      </c>
      <c r="Q204" s="80" t="s">
        <v>2144</v>
      </c>
      <c r="R204" s="84" t="s">
        <v>2184</v>
      </c>
      <c r="S204" s="80" t="s">
        <v>332</v>
      </c>
      <c r="T204" s="80"/>
      <c r="U204" s="80"/>
      <c r="V204" s="84" t="s">
        <v>1403</v>
      </c>
      <c r="W204" s="82">
        <v>43949.76913194444</v>
      </c>
      <c r="X204" s="86">
        <v>43949</v>
      </c>
      <c r="Y204" s="88" t="s">
        <v>2226</v>
      </c>
      <c r="Z204" s="84" t="s">
        <v>2288</v>
      </c>
      <c r="AA204" s="80"/>
      <c r="AB204" s="80"/>
      <c r="AC204" s="88" t="s">
        <v>2340</v>
      </c>
      <c r="AD204" s="88" t="s">
        <v>2336</v>
      </c>
      <c r="AE204" s="80" t="b">
        <v>0</v>
      </c>
      <c r="AF204" s="80">
        <v>0</v>
      </c>
      <c r="AG204" s="88" t="s">
        <v>2372</v>
      </c>
      <c r="AH204" s="80" t="b">
        <v>1</v>
      </c>
      <c r="AI204" s="80" t="s">
        <v>2381</v>
      </c>
      <c r="AJ204" s="80"/>
      <c r="AK204" s="88" t="s">
        <v>2383</v>
      </c>
      <c r="AL204" s="80" t="b">
        <v>0</v>
      </c>
      <c r="AM204" s="80">
        <v>0</v>
      </c>
      <c r="AN204" s="88" t="s">
        <v>622</v>
      </c>
      <c r="AO204" s="80" t="s">
        <v>637</v>
      </c>
      <c r="AP204" s="80" t="b">
        <v>0</v>
      </c>
      <c r="AQ204" s="88" t="s">
        <v>2336</v>
      </c>
      <c r="AR204" s="80" t="s">
        <v>2386</v>
      </c>
      <c r="AS204" s="80">
        <v>0</v>
      </c>
      <c r="AT204" s="80">
        <v>0</v>
      </c>
      <c r="AU204" s="80"/>
      <c r="AV204" s="80"/>
      <c r="AW204" s="80"/>
      <c r="AX204" s="80"/>
      <c r="AY204" s="80"/>
      <c r="AZ204" s="80"/>
      <c r="BA204" s="80"/>
      <c r="BB204" s="80"/>
      <c r="BC204" s="80">
        <v>4</v>
      </c>
      <c r="BD204" s="79" t="str">
        <f>REPLACE(INDEX(GroupVertices[Group],MATCH(Edges[[#This Row],[Vertex 1]],GroupVertices[Vertex],0)),1,1,"")</f>
        <v>2</v>
      </c>
      <c r="BE204" s="79" t="str">
        <f>REPLACE(INDEX(GroupVertices[Group],MATCH(Edges[[#This Row],[Vertex 2]],GroupVertices[Vertex],0)),1,1,"")</f>
        <v>2</v>
      </c>
      <c r="BF204" s="48"/>
      <c r="BG204" s="49"/>
      <c r="BH204" s="48"/>
      <c r="BI204" s="49"/>
      <c r="BJ204" s="48"/>
      <c r="BK204" s="49"/>
      <c r="BL204" s="48"/>
      <c r="BM204" s="49"/>
      <c r="BN204" s="48"/>
    </row>
    <row r="205" spans="1:66" ht="15">
      <c r="A205" s="65" t="s">
        <v>1146</v>
      </c>
      <c r="B205" s="65" t="s">
        <v>1149</v>
      </c>
      <c r="C205" s="66" t="s">
        <v>2736</v>
      </c>
      <c r="D205" s="67">
        <v>10</v>
      </c>
      <c r="E205" s="68" t="s">
        <v>136</v>
      </c>
      <c r="F205" s="69">
        <v>22.25</v>
      </c>
      <c r="G205" s="66"/>
      <c r="H205" s="70"/>
      <c r="I205" s="71"/>
      <c r="J205" s="71"/>
      <c r="K205" s="34" t="s">
        <v>66</v>
      </c>
      <c r="L205" s="78">
        <v>205</v>
      </c>
      <c r="M205" s="78"/>
      <c r="N205" s="73"/>
      <c r="O205" s="80" t="s">
        <v>292</v>
      </c>
      <c r="P205" s="82">
        <v>43949.80540509259</v>
      </c>
      <c r="Q205" s="80" t="s">
        <v>2145</v>
      </c>
      <c r="R205" s="80"/>
      <c r="S205" s="80"/>
      <c r="T205" s="80"/>
      <c r="U205" s="80"/>
      <c r="V205" s="84" t="s">
        <v>1403</v>
      </c>
      <c r="W205" s="82">
        <v>43949.80540509259</v>
      </c>
      <c r="X205" s="86">
        <v>43949</v>
      </c>
      <c r="Y205" s="88" t="s">
        <v>2227</v>
      </c>
      <c r="Z205" s="84" t="s">
        <v>2289</v>
      </c>
      <c r="AA205" s="80"/>
      <c r="AB205" s="80"/>
      <c r="AC205" s="88" t="s">
        <v>2341</v>
      </c>
      <c r="AD205" s="88" t="s">
        <v>2343</v>
      </c>
      <c r="AE205" s="80" t="b">
        <v>0</v>
      </c>
      <c r="AF205" s="80">
        <v>1</v>
      </c>
      <c r="AG205" s="88" t="s">
        <v>1283</v>
      </c>
      <c r="AH205" s="80" t="b">
        <v>0</v>
      </c>
      <c r="AI205" s="80" t="s">
        <v>632</v>
      </c>
      <c r="AJ205" s="80"/>
      <c r="AK205" s="88" t="s">
        <v>622</v>
      </c>
      <c r="AL205" s="80" t="b">
        <v>0</v>
      </c>
      <c r="AM205" s="80">
        <v>0</v>
      </c>
      <c r="AN205" s="88" t="s">
        <v>622</v>
      </c>
      <c r="AO205" s="80" t="s">
        <v>637</v>
      </c>
      <c r="AP205" s="80" t="b">
        <v>0</v>
      </c>
      <c r="AQ205" s="88" t="s">
        <v>2343</v>
      </c>
      <c r="AR205" s="80" t="s">
        <v>2386</v>
      </c>
      <c r="AS205" s="80">
        <v>0</v>
      </c>
      <c r="AT205" s="80">
        <v>0</v>
      </c>
      <c r="AU205" s="80"/>
      <c r="AV205" s="80"/>
      <c r="AW205" s="80"/>
      <c r="AX205" s="80"/>
      <c r="AY205" s="80"/>
      <c r="AZ205" s="80"/>
      <c r="BA205" s="80"/>
      <c r="BB205" s="80"/>
      <c r="BC205" s="80">
        <v>4</v>
      </c>
      <c r="BD205" s="79" t="str">
        <f>REPLACE(INDEX(GroupVertices[Group],MATCH(Edges[[#This Row],[Vertex 1]],GroupVertices[Vertex],0)),1,1,"")</f>
        <v>2</v>
      </c>
      <c r="BE205" s="79" t="str">
        <f>REPLACE(INDEX(GroupVertices[Group],MATCH(Edges[[#This Row],[Vertex 2]],GroupVertices[Vertex],0)),1,1,"")</f>
        <v>2</v>
      </c>
      <c r="BF205" s="48"/>
      <c r="BG205" s="49"/>
      <c r="BH205" s="48"/>
      <c r="BI205" s="49"/>
      <c r="BJ205" s="48"/>
      <c r="BK205" s="49"/>
      <c r="BL205" s="48"/>
      <c r="BM205" s="49"/>
      <c r="BN205" s="48"/>
    </row>
    <row r="206" spans="1:66" ht="15">
      <c r="A206" s="65" t="s">
        <v>1146</v>
      </c>
      <c r="B206" s="65" t="s">
        <v>1149</v>
      </c>
      <c r="C206" s="66" t="s">
        <v>2736</v>
      </c>
      <c r="D206" s="67">
        <v>10</v>
      </c>
      <c r="E206" s="68" t="s">
        <v>136</v>
      </c>
      <c r="F206" s="69">
        <v>22.25</v>
      </c>
      <c r="G206" s="66"/>
      <c r="H206" s="70"/>
      <c r="I206" s="71"/>
      <c r="J206" s="71"/>
      <c r="K206" s="34" t="s">
        <v>66</v>
      </c>
      <c r="L206" s="78">
        <v>206</v>
      </c>
      <c r="M206" s="78"/>
      <c r="N206" s="73"/>
      <c r="O206" s="80" t="s">
        <v>292</v>
      </c>
      <c r="P206" s="82">
        <v>43949.80954861111</v>
      </c>
      <c r="Q206" s="80" t="s">
        <v>2146</v>
      </c>
      <c r="R206" s="80"/>
      <c r="S206" s="80"/>
      <c r="T206" s="80"/>
      <c r="U206" s="80"/>
      <c r="V206" s="84" t="s">
        <v>1403</v>
      </c>
      <c r="W206" s="82">
        <v>43949.80954861111</v>
      </c>
      <c r="X206" s="86">
        <v>43949</v>
      </c>
      <c r="Y206" s="88" t="s">
        <v>2228</v>
      </c>
      <c r="Z206" s="84" t="s">
        <v>2290</v>
      </c>
      <c r="AA206" s="80"/>
      <c r="AB206" s="80"/>
      <c r="AC206" s="88" t="s">
        <v>2342</v>
      </c>
      <c r="AD206" s="88" t="s">
        <v>2344</v>
      </c>
      <c r="AE206" s="80" t="b">
        <v>0</v>
      </c>
      <c r="AF206" s="80">
        <v>0</v>
      </c>
      <c r="AG206" s="88" t="s">
        <v>1283</v>
      </c>
      <c r="AH206" s="80" t="b">
        <v>0</v>
      </c>
      <c r="AI206" s="80" t="s">
        <v>632</v>
      </c>
      <c r="AJ206" s="80"/>
      <c r="AK206" s="88" t="s">
        <v>622</v>
      </c>
      <c r="AL206" s="80" t="b">
        <v>0</v>
      </c>
      <c r="AM206" s="80">
        <v>0</v>
      </c>
      <c r="AN206" s="88" t="s">
        <v>622</v>
      </c>
      <c r="AO206" s="80" t="s">
        <v>637</v>
      </c>
      <c r="AP206" s="80" t="b">
        <v>0</v>
      </c>
      <c r="AQ206" s="88" t="s">
        <v>2344</v>
      </c>
      <c r="AR206" s="80" t="s">
        <v>2386</v>
      </c>
      <c r="AS206" s="80">
        <v>0</v>
      </c>
      <c r="AT206" s="80">
        <v>0</v>
      </c>
      <c r="AU206" s="80"/>
      <c r="AV206" s="80"/>
      <c r="AW206" s="80"/>
      <c r="AX206" s="80"/>
      <c r="AY206" s="80"/>
      <c r="AZ206" s="80"/>
      <c r="BA206" s="80"/>
      <c r="BB206" s="80"/>
      <c r="BC206" s="80">
        <v>4</v>
      </c>
      <c r="BD206" s="79" t="str">
        <f>REPLACE(INDEX(GroupVertices[Group],MATCH(Edges[[#This Row],[Vertex 1]],GroupVertices[Vertex],0)),1,1,"")</f>
        <v>2</v>
      </c>
      <c r="BE206" s="79" t="str">
        <f>REPLACE(INDEX(GroupVertices[Group],MATCH(Edges[[#This Row],[Vertex 2]],GroupVertices[Vertex],0)),1,1,"")</f>
        <v>2</v>
      </c>
      <c r="BF206" s="48"/>
      <c r="BG206" s="49"/>
      <c r="BH206" s="48"/>
      <c r="BI206" s="49"/>
      <c r="BJ206" s="48"/>
      <c r="BK206" s="49"/>
      <c r="BL206" s="48"/>
      <c r="BM206" s="49"/>
      <c r="BN206" s="48"/>
    </row>
    <row r="207" spans="1:66" ht="15">
      <c r="A207" s="65" t="s">
        <v>1152</v>
      </c>
      <c r="B207" s="65" t="s">
        <v>1149</v>
      </c>
      <c r="C207" s="66" t="s">
        <v>2737</v>
      </c>
      <c r="D207" s="67">
        <v>7.666666666666667</v>
      </c>
      <c r="E207" s="68" t="s">
        <v>136</v>
      </c>
      <c r="F207" s="69">
        <v>25.5</v>
      </c>
      <c r="G207" s="66"/>
      <c r="H207" s="70"/>
      <c r="I207" s="71"/>
      <c r="J207" s="71"/>
      <c r="K207" s="34" t="s">
        <v>65</v>
      </c>
      <c r="L207" s="78">
        <v>207</v>
      </c>
      <c r="M207" s="78"/>
      <c r="N207" s="73"/>
      <c r="O207" s="80" t="s">
        <v>292</v>
      </c>
      <c r="P207" s="82">
        <v>43949.804756944446</v>
      </c>
      <c r="Q207" s="80" t="s">
        <v>2147</v>
      </c>
      <c r="R207" s="80"/>
      <c r="S207" s="80"/>
      <c r="T207" s="80"/>
      <c r="U207" s="80"/>
      <c r="V207" s="84" t="s">
        <v>1409</v>
      </c>
      <c r="W207" s="82">
        <v>43949.804756944446</v>
      </c>
      <c r="X207" s="86">
        <v>43949</v>
      </c>
      <c r="Y207" s="88" t="s">
        <v>2229</v>
      </c>
      <c r="Z207" s="84" t="s">
        <v>2291</v>
      </c>
      <c r="AA207" s="80"/>
      <c r="AB207" s="80"/>
      <c r="AC207" s="88" t="s">
        <v>2343</v>
      </c>
      <c r="AD207" s="88" t="s">
        <v>2340</v>
      </c>
      <c r="AE207" s="80" t="b">
        <v>0</v>
      </c>
      <c r="AF207" s="80">
        <v>0</v>
      </c>
      <c r="AG207" s="88" t="s">
        <v>2370</v>
      </c>
      <c r="AH207" s="80" t="b">
        <v>0</v>
      </c>
      <c r="AI207" s="80" t="s">
        <v>632</v>
      </c>
      <c r="AJ207" s="80"/>
      <c r="AK207" s="88" t="s">
        <v>622</v>
      </c>
      <c r="AL207" s="80" t="b">
        <v>0</v>
      </c>
      <c r="AM207" s="80">
        <v>0</v>
      </c>
      <c r="AN207" s="88" t="s">
        <v>622</v>
      </c>
      <c r="AO207" s="80" t="s">
        <v>636</v>
      </c>
      <c r="AP207" s="80" t="b">
        <v>0</v>
      </c>
      <c r="AQ207" s="88" t="s">
        <v>2340</v>
      </c>
      <c r="AR207" s="80" t="s">
        <v>2386</v>
      </c>
      <c r="AS207" s="80">
        <v>0</v>
      </c>
      <c r="AT207" s="80">
        <v>0</v>
      </c>
      <c r="AU207" s="80"/>
      <c r="AV207" s="80"/>
      <c r="AW207" s="80"/>
      <c r="AX207" s="80"/>
      <c r="AY207" s="80"/>
      <c r="AZ207" s="80"/>
      <c r="BA207" s="80"/>
      <c r="BB207" s="80"/>
      <c r="BC207" s="80">
        <v>3</v>
      </c>
      <c r="BD207" s="79" t="str">
        <f>REPLACE(INDEX(GroupVertices[Group],MATCH(Edges[[#This Row],[Vertex 1]],GroupVertices[Vertex],0)),1,1,"")</f>
        <v>2</v>
      </c>
      <c r="BE207" s="79" t="str">
        <f>REPLACE(INDEX(GroupVertices[Group],MATCH(Edges[[#This Row],[Vertex 2]],GroupVertices[Vertex],0)),1,1,"")</f>
        <v>2</v>
      </c>
      <c r="BF207" s="48"/>
      <c r="BG207" s="49"/>
      <c r="BH207" s="48"/>
      <c r="BI207" s="49"/>
      <c r="BJ207" s="48"/>
      <c r="BK207" s="49"/>
      <c r="BL207" s="48"/>
      <c r="BM207" s="49"/>
      <c r="BN207" s="48"/>
    </row>
    <row r="208" spans="1:66" ht="15">
      <c r="A208" s="65" t="s">
        <v>1152</v>
      </c>
      <c r="B208" s="65" t="s">
        <v>1149</v>
      </c>
      <c r="C208" s="66" t="s">
        <v>2737</v>
      </c>
      <c r="D208" s="67">
        <v>7.666666666666667</v>
      </c>
      <c r="E208" s="68" t="s">
        <v>136</v>
      </c>
      <c r="F208" s="69">
        <v>25.5</v>
      </c>
      <c r="G208" s="66"/>
      <c r="H208" s="70"/>
      <c r="I208" s="71"/>
      <c r="J208" s="71"/>
      <c r="K208" s="34" t="s">
        <v>65</v>
      </c>
      <c r="L208" s="78">
        <v>208</v>
      </c>
      <c r="M208" s="78"/>
      <c r="N208" s="73"/>
      <c r="O208" s="80" t="s">
        <v>292</v>
      </c>
      <c r="P208" s="82">
        <v>43949.80701388889</v>
      </c>
      <c r="Q208" s="80" t="s">
        <v>2148</v>
      </c>
      <c r="R208" s="80"/>
      <c r="S208" s="80"/>
      <c r="T208" s="80"/>
      <c r="U208" s="80"/>
      <c r="V208" s="84" t="s">
        <v>1409</v>
      </c>
      <c r="W208" s="82">
        <v>43949.80701388889</v>
      </c>
      <c r="X208" s="86">
        <v>43949</v>
      </c>
      <c r="Y208" s="88" t="s">
        <v>2230</v>
      </c>
      <c r="Z208" s="84" t="s">
        <v>2292</v>
      </c>
      <c r="AA208" s="80"/>
      <c r="AB208" s="80"/>
      <c r="AC208" s="88" t="s">
        <v>2344</v>
      </c>
      <c r="AD208" s="88" t="s">
        <v>2341</v>
      </c>
      <c r="AE208" s="80" t="b">
        <v>0</v>
      </c>
      <c r="AF208" s="80">
        <v>1</v>
      </c>
      <c r="AG208" s="88" t="s">
        <v>2370</v>
      </c>
      <c r="AH208" s="80" t="b">
        <v>0</v>
      </c>
      <c r="AI208" s="80" t="s">
        <v>632</v>
      </c>
      <c r="AJ208" s="80"/>
      <c r="AK208" s="88" t="s">
        <v>622</v>
      </c>
      <c r="AL208" s="80" t="b">
        <v>0</v>
      </c>
      <c r="AM208" s="80">
        <v>0</v>
      </c>
      <c r="AN208" s="88" t="s">
        <v>622</v>
      </c>
      <c r="AO208" s="80" t="s">
        <v>636</v>
      </c>
      <c r="AP208" s="80" t="b">
        <v>0</v>
      </c>
      <c r="AQ208" s="88" t="s">
        <v>2341</v>
      </c>
      <c r="AR208" s="80" t="s">
        <v>2386</v>
      </c>
      <c r="AS208" s="80">
        <v>0</v>
      </c>
      <c r="AT208" s="80">
        <v>0</v>
      </c>
      <c r="AU208" s="80"/>
      <c r="AV208" s="80"/>
      <c r="AW208" s="80"/>
      <c r="AX208" s="80"/>
      <c r="AY208" s="80"/>
      <c r="AZ208" s="80"/>
      <c r="BA208" s="80"/>
      <c r="BB208" s="80"/>
      <c r="BC208" s="80">
        <v>3</v>
      </c>
      <c r="BD208" s="79" t="str">
        <f>REPLACE(INDEX(GroupVertices[Group],MATCH(Edges[[#This Row],[Vertex 1]],GroupVertices[Vertex],0)),1,1,"")</f>
        <v>2</v>
      </c>
      <c r="BE208" s="79" t="str">
        <f>REPLACE(INDEX(GroupVertices[Group],MATCH(Edges[[#This Row],[Vertex 2]],GroupVertices[Vertex],0)),1,1,"")</f>
        <v>2</v>
      </c>
      <c r="BF208" s="48"/>
      <c r="BG208" s="49"/>
      <c r="BH208" s="48"/>
      <c r="BI208" s="49"/>
      <c r="BJ208" s="48"/>
      <c r="BK208" s="49"/>
      <c r="BL208" s="48"/>
      <c r="BM208" s="49"/>
      <c r="BN208" s="48"/>
    </row>
    <row r="209" spans="1:66" ht="15">
      <c r="A209" s="65" t="s">
        <v>1152</v>
      </c>
      <c r="B209" s="65" t="s">
        <v>1149</v>
      </c>
      <c r="C209" s="66" t="s">
        <v>2737</v>
      </c>
      <c r="D209" s="67">
        <v>7.666666666666667</v>
      </c>
      <c r="E209" s="68" t="s">
        <v>136</v>
      </c>
      <c r="F209" s="69">
        <v>25.5</v>
      </c>
      <c r="G209" s="66"/>
      <c r="H209" s="70"/>
      <c r="I209" s="71"/>
      <c r="J209" s="71"/>
      <c r="K209" s="34" t="s">
        <v>65</v>
      </c>
      <c r="L209" s="78">
        <v>209</v>
      </c>
      <c r="M209" s="78"/>
      <c r="N209" s="73"/>
      <c r="O209" s="80" t="s">
        <v>292</v>
      </c>
      <c r="P209" s="82">
        <v>43949.8103125</v>
      </c>
      <c r="Q209" s="80" t="s">
        <v>2149</v>
      </c>
      <c r="R209" s="80"/>
      <c r="S209" s="80"/>
      <c r="T209" s="80"/>
      <c r="U209" s="80"/>
      <c r="V209" s="84" t="s">
        <v>1409</v>
      </c>
      <c r="W209" s="82">
        <v>43949.8103125</v>
      </c>
      <c r="X209" s="86">
        <v>43949</v>
      </c>
      <c r="Y209" s="88" t="s">
        <v>2231</v>
      </c>
      <c r="Z209" s="84" t="s">
        <v>2293</v>
      </c>
      <c r="AA209" s="80"/>
      <c r="AB209" s="80"/>
      <c r="AC209" s="88" t="s">
        <v>1276</v>
      </c>
      <c r="AD209" s="88" t="s">
        <v>2342</v>
      </c>
      <c r="AE209" s="80" t="b">
        <v>0</v>
      </c>
      <c r="AF209" s="80">
        <v>0</v>
      </c>
      <c r="AG209" s="88" t="s">
        <v>2370</v>
      </c>
      <c r="AH209" s="80" t="b">
        <v>0</v>
      </c>
      <c r="AI209" s="80" t="s">
        <v>632</v>
      </c>
      <c r="AJ209" s="80"/>
      <c r="AK209" s="88" t="s">
        <v>622</v>
      </c>
      <c r="AL209" s="80" t="b">
        <v>0</v>
      </c>
      <c r="AM209" s="80">
        <v>0</v>
      </c>
      <c r="AN209" s="88" t="s">
        <v>622</v>
      </c>
      <c r="AO209" s="80" t="s">
        <v>636</v>
      </c>
      <c r="AP209" s="80" t="b">
        <v>0</v>
      </c>
      <c r="AQ209" s="88" t="s">
        <v>2342</v>
      </c>
      <c r="AR209" s="80" t="s">
        <v>2386</v>
      </c>
      <c r="AS209" s="80">
        <v>0</v>
      </c>
      <c r="AT209" s="80">
        <v>0</v>
      </c>
      <c r="AU209" s="80"/>
      <c r="AV209" s="80"/>
      <c r="AW209" s="80"/>
      <c r="AX209" s="80"/>
      <c r="AY209" s="80"/>
      <c r="AZ209" s="80"/>
      <c r="BA209" s="80"/>
      <c r="BB209" s="80"/>
      <c r="BC209" s="80">
        <v>3</v>
      </c>
      <c r="BD209" s="79" t="str">
        <f>REPLACE(INDEX(GroupVertices[Group],MATCH(Edges[[#This Row],[Vertex 1]],GroupVertices[Vertex],0)),1,1,"")</f>
        <v>2</v>
      </c>
      <c r="BE209" s="79" t="str">
        <f>REPLACE(INDEX(GroupVertices[Group],MATCH(Edges[[#This Row],[Vertex 2]],GroupVertices[Vertex],0)),1,1,"")</f>
        <v>2</v>
      </c>
      <c r="BF209" s="48"/>
      <c r="BG209" s="49"/>
      <c r="BH209" s="48"/>
      <c r="BI209" s="49"/>
      <c r="BJ209" s="48"/>
      <c r="BK209" s="49"/>
      <c r="BL209" s="48"/>
      <c r="BM209" s="49"/>
      <c r="BN209" s="48"/>
    </row>
    <row r="210" spans="1:66" ht="15">
      <c r="A210" s="65" t="s">
        <v>1150</v>
      </c>
      <c r="B210" s="65" t="s">
        <v>1146</v>
      </c>
      <c r="C210" s="66" t="s">
        <v>2735</v>
      </c>
      <c r="D210" s="67">
        <v>5.333333333333334</v>
      </c>
      <c r="E210" s="68" t="s">
        <v>136</v>
      </c>
      <c r="F210" s="69">
        <v>28.75</v>
      </c>
      <c r="G210" s="66"/>
      <c r="H210" s="70"/>
      <c r="I210" s="71"/>
      <c r="J210" s="71"/>
      <c r="K210" s="34" t="s">
        <v>66</v>
      </c>
      <c r="L210" s="78">
        <v>210</v>
      </c>
      <c r="M210" s="78"/>
      <c r="N210" s="73"/>
      <c r="O210" s="80" t="s">
        <v>293</v>
      </c>
      <c r="P210" s="82">
        <v>43949.73280092593</v>
      </c>
      <c r="Q210" s="80" t="s">
        <v>2139</v>
      </c>
      <c r="R210" s="80"/>
      <c r="S210" s="80"/>
      <c r="T210" s="80"/>
      <c r="U210" s="80"/>
      <c r="V210" s="84" t="s">
        <v>1407</v>
      </c>
      <c r="W210" s="82">
        <v>43949.73280092593</v>
      </c>
      <c r="X210" s="86">
        <v>43949</v>
      </c>
      <c r="Y210" s="88" t="s">
        <v>2221</v>
      </c>
      <c r="Z210" s="84" t="s">
        <v>2283</v>
      </c>
      <c r="AA210" s="80"/>
      <c r="AB210" s="80"/>
      <c r="AC210" s="88" t="s">
        <v>2335</v>
      </c>
      <c r="AD210" s="88" t="s">
        <v>2338</v>
      </c>
      <c r="AE210" s="80" t="b">
        <v>0</v>
      </c>
      <c r="AF210" s="80">
        <v>5</v>
      </c>
      <c r="AG210" s="88" t="s">
        <v>2370</v>
      </c>
      <c r="AH210" s="80" t="b">
        <v>0</v>
      </c>
      <c r="AI210" s="80" t="s">
        <v>632</v>
      </c>
      <c r="AJ210" s="80"/>
      <c r="AK210" s="88" t="s">
        <v>622</v>
      </c>
      <c r="AL210" s="80" t="b">
        <v>0</v>
      </c>
      <c r="AM210" s="80">
        <v>0</v>
      </c>
      <c r="AN210" s="88" t="s">
        <v>622</v>
      </c>
      <c r="AO210" s="80" t="s">
        <v>641</v>
      </c>
      <c r="AP210" s="80" t="b">
        <v>0</v>
      </c>
      <c r="AQ210" s="88" t="s">
        <v>2338</v>
      </c>
      <c r="AR210" s="80" t="s">
        <v>2386</v>
      </c>
      <c r="AS210" s="80">
        <v>0</v>
      </c>
      <c r="AT210" s="80">
        <v>0</v>
      </c>
      <c r="AU210" s="80" t="s">
        <v>2387</v>
      </c>
      <c r="AV210" s="80" t="s">
        <v>827</v>
      </c>
      <c r="AW210" s="80" t="s">
        <v>2389</v>
      </c>
      <c r="AX210" s="80" t="s">
        <v>807</v>
      </c>
      <c r="AY210" s="80" t="s">
        <v>2391</v>
      </c>
      <c r="AZ210" s="80" t="s">
        <v>813</v>
      </c>
      <c r="BA210" s="80" t="s">
        <v>2394</v>
      </c>
      <c r="BB210" s="84" t="s">
        <v>2395</v>
      </c>
      <c r="BC210" s="80">
        <v>2</v>
      </c>
      <c r="BD210" s="79" t="str">
        <f>REPLACE(INDEX(GroupVertices[Group],MATCH(Edges[[#This Row],[Vertex 1]],GroupVertices[Vertex],0)),1,1,"")</f>
        <v>2</v>
      </c>
      <c r="BE210" s="79" t="str">
        <f>REPLACE(INDEX(GroupVertices[Group],MATCH(Edges[[#This Row],[Vertex 2]],GroupVertices[Vertex],0)),1,1,"")</f>
        <v>2</v>
      </c>
      <c r="BF210" s="48"/>
      <c r="BG210" s="49"/>
      <c r="BH210" s="48"/>
      <c r="BI210" s="49"/>
      <c r="BJ210" s="48"/>
      <c r="BK210" s="49"/>
      <c r="BL210" s="48"/>
      <c r="BM210" s="49"/>
      <c r="BN210" s="48"/>
    </row>
    <row r="211" spans="1:66" ht="15">
      <c r="A211" s="65" t="s">
        <v>1150</v>
      </c>
      <c r="B211" s="65" t="s">
        <v>1146</v>
      </c>
      <c r="C211" s="66" t="s">
        <v>2735</v>
      </c>
      <c r="D211" s="67">
        <v>5.333333333333334</v>
      </c>
      <c r="E211" s="68" t="s">
        <v>136</v>
      </c>
      <c r="F211" s="69">
        <v>28.75</v>
      </c>
      <c r="G211" s="66"/>
      <c r="H211" s="70"/>
      <c r="I211" s="71"/>
      <c r="J211" s="71"/>
      <c r="K211" s="34" t="s">
        <v>66</v>
      </c>
      <c r="L211" s="78">
        <v>211</v>
      </c>
      <c r="M211" s="78"/>
      <c r="N211" s="73"/>
      <c r="O211" s="80" t="s">
        <v>293</v>
      </c>
      <c r="P211" s="82">
        <v>43949.75184027778</v>
      </c>
      <c r="Q211" s="80" t="s">
        <v>2140</v>
      </c>
      <c r="R211" s="80"/>
      <c r="S211" s="80"/>
      <c r="T211" s="80"/>
      <c r="U211" s="80"/>
      <c r="V211" s="84" t="s">
        <v>1407</v>
      </c>
      <c r="W211" s="82">
        <v>43949.75184027778</v>
      </c>
      <c r="X211" s="86">
        <v>43949</v>
      </c>
      <c r="Y211" s="88" t="s">
        <v>2222</v>
      </c>
      <c r="Z211" s="84" t="s">
        <v>2284</v>
      </c>
      <c r="AA211" s="80"/>
      <c r="AB211" s="80"/>
      <c r="AC211" s="88" t="s">
        <v>2336</v>
      </c>
      <c r="AD211" s="88" t="s">
        <v>2339</v>
      </c>
      <c r="AE211" s="80" t="b">
        <v>0</v>
      </c>
      <c r="AF211" s="80">
        <v>0</v>
      </c>
      <c r="AG211" s="88" t="s">
        <v>2370</v>
      </c>
      <c r="AH211" s="80" t="b">
        <v>0</v>
      </c>
      <c r="AI211" s="80" t="s">
        <v>632</v>
      </c>
      <c r="AJ211" s="80"/>
      <c r="AK211" s="88" t="s">
        <v>622</v>
      </c>
      <c r="AL211" s="80" t="b">
        <v>0</v>
      </c>
      <c r="AM211" s="80">
        <v>0</v>
      </c>
      <c r="AN211" s="88" t="s">
        <v>622</v>
      </c>
      <c r="AO211" s="80" t="s">
        <v>641</v>
      </c>
      <c r="AP211" s="80" t="b">
        <v>0</v>
      </c>
      <c r="AQ211" s="88" t="s">
        <v>2339</v>
      </c>
      <c r="AR211" s="80" t="s">
        <v>2386</v>
      </c>
      <c r="AS211" s="80">
        <v>0</v>
      </c>
      <c r="AT211" s="80">
        <v>0</v>
      </c>
      <c r="AU211" s="80"/>
      <c r="AV211" s="80"/>
      <c r="AW211" s="80"/>
      <c r="AX211" s="80"/>
      <c r="AY211" s="80"/>
      <c r="AZ211" s="80"/>
      <c r="BA211" s="80"/>
      <c r="BB211" s="80"/>
      <c r="BC211" s="80">
        <v>2</v>
      </c>
      <c r="BD211" s="79" t="str">
        <f>REPLACE(INDEX(GroupVertices[Group],MATCH(Edges[[#This Row],[Vertex 1]],GroupVertices[Vertex],0)),1,1,"")</f>
        <v>2</v>
      </c>
      <c r="BE211" s="79" t="str">
        <f>REPLACE(INDEX(GroupVertices[Group],MATCH(Edges[[#This Row],[Vertex 2]],GroupVertices[Vertex],0)),1,1,"")</f>
        <v>2</v>
      </c>
      <c r="BF211" s="48"/>
      <c r="BG211" s="49"/>
      <c r="BH211" s="48"/>
      <c r="BI211" s="49"/>
      <c r="BJ211" s="48"/>
      <c r="BK211" s="49"/>
      <c r="BL211" s="48"/>
      <c r="BM211" s="49"/>
      <c r="BN211" s="48"/>
    </row>
    <row r="212" spans="1:66" ht="15">
      <c r="A212" s="65" t="s">
        <v>1146</v>
      </c>
      <c r="B212" s="65" t="s">
        <v>1150</v>
      </c>
      <c r="C212" s="66" t="s">
        <v>2735</v>
      </c>
      <c r="D212" s="67">
        <v>5.333333333333334</v>
      </c>
      <c r="E212" s="68" t="s">
        <v>136</v>
      </c>
      <c r="F212" s="69">
        <v>28.75</v>
      </c>
      <c r="G212" s="66"/>
      <c r="H212" s="70"/>
      <c r="I212" s="71"/>
      <c r="J212" s="71"/>
      <c r="K212" s="34" t="s">
        <v>66</v>
      </c>
      <c r="L212" s="78">
        <v>212</v>
      </c>
      <c r="M212" s="78"/>
      <c r="N212" s="73"/>
      <c r="O212" s="80" t="s">
        <v>293</v>
      </c>
      <c r="P212" s="82">
        <v>43949.7409837963</v>
      </c>
      <c r="Q212" s="80" t="s">
        <v>2143</v>
      </c>
      <c r="R212" s="80"/>
      <c r="S212" s="80"/>
      <c r="T212" s="80"/>
      <c r="U212" s="80"/>
      <c r="V212" s="84" t="s">
        <v>1403</v>
      </c>
      <c r="W212" s="82">
        <v>43949.7409837963</v>
      </c>
      <c r="X212" s="86">
        <v>43949</v>
      </c>
      <c r="Y212" s="88" t="s">
        <v>2225</v>
      </c>
      <c r="Z212" s="84" t="s">
        <v>2287</v>
      </c>
      <c r="AA212" s="80"/>
      <c r="AB212" s="80"/>
      <c r="AC212" s="88" t="s">
        <v>2339</v>
      </c>
      <c r="AD212" s="88" t="s">
        <v>2335</v>
      </c>
      <c r="AE212" s="80" t="b">
        <v>0</v>
      </c>
      <c r="AF212" s="80">
        <v>4</v>
      </c>
      <c r="AG212" s="88" t="s">
        <v>2372</v>
      </c>
      <c r="AH212" s="80" t="b">
        <v>0</v>
      </c>
      <c r="AI212" s="80" t="s">
        <v>632</v>
      </c>
      <c r="AJ212" s="80"/>
      <c r="AK212" s="88" t="s">
        <v>622</v>
      </c>
      <c r="AL212" s="80" t="b">
        <v>0</v>
      </c>
      <c r="AM212" s="80">
        <v>2</v>
      </c>
      <c r="AN212" s="88" t="s">
        <v>622</v>
      </c>
      <c r="AO212" s="80" t="s">
        <v>637</v>
      </c>
      <c r="AP212" s="80" t="b">
        <v>0</v>
      </c>
      <c r="AQ212" s="88" t="s">
        <v>2335</v>
      </c>
      <c r="AR212" s="80" t="s">
        <v>2386</v>
      </c>
      <c r="AS212" s="80">
        <v>0</v>
      </c>
      <c r="AT212" s="80">
        <v>0</v>
      </c>
      <c r="AU212" s="80"/>
      <c r="AV212" s="80"/>
      <c r="AW212" s="80"/>
      <c r="AX212" s="80"/>
      <c r="AY212" s="80"/>
      <c r="AZ212" s="80"/>
      <c r="BA212" s="80"/>
      <c r="BB212" s="80"/>
      <c r="BC212" s="80">
        <v>2</v>
      </c>
      <c r="BD212" s="79" t="str">
        <f>REPLACE(INDEX(GroupVertices[Group],MATCH(Edges[[#This Row],[Vertex 1]],GroupVertices[Vertex],0)),1,1,"")</f>
        <v>2</v>
      </c>
      <c r="BE212" s="79" t="str">
        <f>REPLACE(INDEX(GroupVertices[Group],MATCH(Edges[[#This Row],[Vertex 2]],GroupVertices[Vertex],0)),1,1,"")</f>
        <v>2</v>
      </c>
      <c r="BF212" s="48"/>
      <c r="BG212" s="49"/>
      <c r="BH212" s="48"/>
      <c r="BI212" s="49"/>
      <c r="BJ212" s="48"/>
      <c r="BK212" s="49"/>
      <c r="BL212" s="48"/>
      <c r="BM212" s="49"/>
      <c r="BN212" s="48"/>
    </row>
    <row r="213" spans="1:66" ht="15">
      <c r="A213" s="65" t="s">
        <v>1146</v>
      </c>
      <c r="B213" s="65" t="s">
        <v>1150</v>
      </c>
      <c r="C213" s="66" t="s">
        <v>2735</v>
      </c>
      <c r="D213" s="67">
        <v>5.333333333333334</v>
      </c>
      <c r="E213" s="68" t="s">
        <v>136</v>
      </c>
      <c r="F213" s="69">
        <v>28.75</v>
      </c>
      <c r="G213" s="66"/>
      <c r="H213" s="70"/>
      <c r="I213" s="71"/>
      <c r="J213" s="71"/>
      <c r="K213" s="34" t="s">
        <v>66</v>
      </c>
      <c r="L213" s="78">
        <v>213</v>
      </c>
      <c r="M213" s="78"/>
      <c r="N213" s="73"/>
      <c r="O213" s="80" t="s">
        <v>293</v>
      </c>
      <c r="P213" s="82">
        <v>43949.76913194444</v>
      </c>
      <c r="Q213" s="80" t="s">
        <v>2144</v>
      </c>
      <c r="R213" s="84" t="s">
        <v>2184</v>
      </c>
      <c r="S213" s="80" t="s">
        <v>332</v>
      </c>
      <c r="T213" s="80"/>
      <c r="U213" s="80"/>
      <c r="V213" s="84" t="s">
        <v>1403</v>
      </c>
      <c r="W213" s="82">
        <v>43949.76913194444</v>
      </c>
      <c r="X213" s="86">
        <v>43949</v>
      </c>
      <c r="Y213" s="88" t="s">
        <v>2226</v>
      </c>
      <c r="Z213" s="84" t="s">
        <v>2288</v>
      </c>
      <c r="AA213" s="80"/>
      <c r="AB213" s="80"/>
      <c r="AC213" s="88" t="s">
        <v>2340</v>
      </c>
      <c r="AD213" s="88" t="s">
        <v>2336</v>
      </c>
      <c r="AE213" s="80" t="b">
        <v>0</v>
      </c>
      <c r="AF213" s="80">
        <v>0</v>
      </c>
      <c r="AG213" s="88" t="s">
        <v>2372</v>
      </c>
      <c r="AH213" s="80" t="b">
        <v>1</v>
      </c>
      <c r="AI213" s="80" t="s">
        <v>2381</v>
      </c>
      <c r="AJ213" s="80"/>
      <c r="AK213" s="88" t="s">
        <v>2383</v>
      </c>
      <c r="AL213" s="80" t="b">
        <v>0</v>
      </c>
      <c r="AM213" s="80">
        <v>0</v>
      </c>
      <c r="AN213" s="88" t="s">
        <v>622</v>
      </c>
      <c r="AO213" s="80" t="s">
        <v>637</v>
      </c>
      <c r="AP213" s="80" t="b">
        <v>0</v>
      </c>
      <c r="AQ213" s="88" t="s">
        <v>2336</v>
      </c>
      <c r="AR213" s="80" t="s">
        <v>2386</v>
      </c>
      <c r="AS213" s="80">
        <v>0</v>
      </c>
      <c r="AT213" s="80">
        <v>0</v>
      </c>
      <c r="AU213" s="80"/>
      <c r="AV213" s="80"/>
      <c r="AW213" s="80"/>
      <c r="AX213" s="80"/>
      <c r="AY213" s="80"/>
      <c r="AZ213" s="80"/>
      <c r="BA213" s="80"/>
      <c r="BB213" s="80"/>
      <c r="BC213" s="80">
        <v>2</v>
      </c>
      <c r="BD213" s="79" t="str">
        <f>REPLACE(INDEX(GroupVertices[Group],MATCH(Edges[[#This Row],[Vertex 1]],GroupVertices[Vertex],0)),1,1,"")</f>
        <v>2</v>
      </c>
      <c r="BE213" s="79" t="str">
        <f>REPLACE(INDEX(GroupVertices[Group],MATCH(Edges[[#This Row],[Vertex 2]],GroupVertices[Vertex],0)),1,1,"")</f>
        <v>2</v>
      </c>
      <c r="BF213" s="48"/>
      <c r="BG213" s="49"/>
      <c r="BH213" s="48"/>
      <c r="BI213" s="49"/>
      <c r="BJ213" s="48"/>
      <c r="BK213" s="49"/>
      <c r="BL213" s="48"/>
      <c r="BM213" s="49"/>
      <c r="BN213" s="48"/>
    </row>
    <row r="214" spans="1:66" ht="15">
      <c r="A214" s="65" t="s">
        <v>1146</v>
      </c>
      <c r="B214" s="65" t="s">
        <v>1150</v>
      </c>
      <c r="C214" s="66" t="s">
        <v>2735</v>
      </c>
      <c r="D214" s="67">
        <v>5.333333333333334</v>
      </c>
      <c r="E214" s="68" t="s">
        <v>136</v>
      </c>
      <c r="F214" s="69">
        <v>28.75</v>
      </c>
      <c r="G214" s="66"/>
      <c r="H214" s="70"/>
      <c r="I214" s="71"/>
      <c r="J214" s="71"/>
      <c r="K214" s="34" t="s">
        <v>66</v>
      </c>
      <c r="L214" s="78">
        <v>214</v>
      </c>
      <c r="M214" s="78"/>
      <c r="N214" s="73"/>
      <c r="O214" s="80" t="s">
        <v>292</v>
      </c>
      <c r="P214" s="82">
        <v>43949.80540509259</v>
      </c>
      <c r="Q214" s="80" t="s">
        <v>2145</v>
      </c>
      <c r="R214" s="80"/>
      <c r="S214" s="80"/>
      <c r="T214" s="80"/>
      <c r="U214" s="80"/>
      <c r="V214" s="84" t="s">
        <v>1403</v>
      </c>
      <c r="W214" s="82">
        <v>43949.80540509259</v>
      </c>
      <c r="X214" s="86">
        <v>43949</v>
      </c>
      <c r="Y214" s="88" t="s">
        <v>2227</v>
      </c>
      <c r="Z214" s="84" t="s">
        <v>2289</v>
      </c>
      <c r="AA214" s="80"/>
      <c r="AB214" s="80"/>
      <c r="AC214" s="88" t="s">
        <v>2341</v>
      </c>
      <c r="AD214" s="88" t="s">
        <v>2343</v>
      </c>
      <c r="AE214" s="80" t="b">
        <v>0</v>
      </c>
      <c r="AF214" s="80">
        <v>1</v>
      </c>
      <c r="AG214" s="88" t="s">
        <v>1283</v>
      </c>
      <c r="AH214" s="80" t="b">
        <v>0</v>
      </c>
      <c r="AI214" s="80" t="s">
        <v>632</v>
      </c>
      <c r="AJ214" s="80"/>
      <c r="AK214" s="88" t="s">
        <v>622</v>
      </c>
      <c r="AL214" s="80" t="b">
        <v>0</v>
      </c>
      <c r="AM214" s="80">
        <v>0</v>
      </c>
      <c r="AN214" s="88" t="s">
        <v>622</v>
      </c>
      <c r="AO214" s="80" t="s">
        <v>637</v>
      </c>
      <c r="AP214" s="80" t="b">
        <v>0</v>
      </c>
      <c r="AQ214" s="88" t="s">
        <v>2343</v>
      </c>
      <c r="AR214" s="80" t="s">
        <v>2386</v>
      </c>
      <c r="AS214" s="80">
        <v>0</v>
      </c>
      <c r="AT214" s="80">
        <v>0</v>
      </c>
      <c r="AU214" s="80"/>
      <c r="AV214" s="80"/>
      <c r="AW214" s="80"/>
      <c r="AX214" s="80"/>
      <c r="AY214" s="80"/>
      <c r="AZ214" s="80"/>
      <c r="BA214" s="80"/>
      <c r="BB214" s="80"/>
      <c r="BC214" s="80">
        <v>2</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1146</v>
      </c>
      <c r="B215" s="65" t="s">
        <v>1150</v>
      </c>
      <c r="C215" s="66" t="s">
        <v>2735</v>
      </c>
      <c r="D215" s="67">
        <v>5.333333333333334</v>
      </c>
      <c r="E215" s="68" t="s">
        <v>136</v>
      </c>
      <c r="F215" s="69">
        <v>28.75</v>
      </c>
      <c r="G215" s="66"/>
      <c r="H215" s="70"/>
      <c r="I215" s="71"/>
      <c r="J215" s="71"/>
      <c r="K215" s="34" t="s">
        <v>66</v>
      </c>
      <c r="L215" s="78">
        <v>215</v>
      </c>
      <c r="M215" s="78"/>
      <c r="N215" s="73"/>
      <c r="O215" s="80" t="s">
        <v>292</v>
      </c>
      <c r="P215" s="82">
        <v>43949.80954861111</v>
      </c>
      <c r="Q215" s="80" t="s">
        <v>2146</v>
      </c>
      <c r="R215" s="80"/>
      <c r="S215" s="80"/>
      <c r="T215" s="80"/>
      <c r="U215" s="80"/>
      <c r="V215" s="84" t="s">
        <v>1403</v>
      </c>
      <c r="W215" s="82">
        <v>43949.80954861111</v>
      </c>
      <c r="X215" s="86">
        <v>43949</v>
      </c>
      <c r="Y215" s="88" t="s">
        <v>2228</v>
      </c>
      <c r="Z215" s="84" t="s">
        <v>2290</v>
      </c>
      <c r="AA215" s="80"/>
      <c r="AB215" s="80"/>
      <c r="AC215" s="88" t="s">
        <v>2342</v>
      </c>
      <c r="AD215" s="88" t="s">
        <v>2344</v>
      </c>
      <c r="AE215" s="80" t="b">
        <v>0</v>
      </c>
      <c r="AF215" s="80">
        <v>0</v>
      </c>
      <c r="AG215" s="88" t="s">
        <v>1283</v>
      </c>
      <c r="AH215" s="80" t="b">
        <v>0</v>
      </c>
      <c r="AI215" s="80" t="s">
        <v>632</v>
      </c>
      <c r="AJ215" s="80"/>
      <c r="AK215" s="88" t="s">
        <v>622</v>
      </c>
      <c r="AL215" s="80" t="b">
        <v>0</v>
      </c>
      <c r="AM215" s="80">
        <v>0</v>
      </c>
      <c r="AN215" s="88" t="s">
        <v>622</v>
      </c>
      <c r="AO215" s="80" t="s">
        <v>637</v>
      </c>
      <c r="AP215" s="80" t="b">
        <v>0</v>
      </c>
      <c r="AQ215" s="88" t="s">
        <v>2344</v>
      </c>
      <c r="AR215" s="80" t="s">
        <v>2386</v>
      </c>
      <c r="AS215" s="80">
        <v>0</v>
      </c>
      <c r="AT215" s="80">
        <v>0</v>
      </c>
      <c r="AU215" s="80"/>
      <c r="AV215" s="80"/>
      <c r="AW215" s="80"/>
      <c r="AX215" s="80"/>
      <c r="AY215" s="80"/>
      <c r="AZ215" s="80"/>
      <c r="BA215" s="80"/>
      <c r="BB215" s="80"/>
      <c r="BC215" s="80">
        <v>2</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1152</v>
      </c>
      <c r="B216" s="65" t="s">
        <v>1150</v>
      </c>
      <c r="C216" s="66" t="s">
        <v>2737</v>
      </c>
      <c r="D216" s="67">
        <v>7.666666666666667</v>
      </c>
      <c r="E216" s="68" t="s">
        <v>136</v>
      </c>
      <c r="F216" s="69">
        <v>25.5</v>
      </c>
      <c r="G216" s="66"/>
      <c r="H216" s="70"/>
      <c r="I216" s="71"/>
      <c r="J216" s="71"/>
      <c r="K216" s="34" t="s">
        <v>65</v>
      </c>
      <c r="L216" s="78">
        <v>216</v>
      </c>
      <c r="M216" s="78"/>
      <c r="N216" s="73"/>
      <c r="O216" s="80" t="s">
        <v>292</v>
      </c>
      <c r="P216" s="82">
        <v>43949.804756944446</v>
      </c>
      <c r="Q216" s="80" t="s">
        <v>2147</v>
      </c>
      <c r="R216" s="80"/>
      <c r="S216" s="80"/>
      <c r="T216" s="80"/>
      <c r="U216" s="80"/>
      <c r="V216" s="84" t="s">
        <v>1409</v>
      </c>
      <c r="W216" s="82">
        <v>43949.804756944446</v>
      </c>
      <c r="X216" s="86">
        <v>43949</v>
      </c>
      <c r="Y216" s="88" t="s">
        <v>2229</v>
      </c>
      <c r="Z216" s="84" t="s">
        <v>2291</v>
      </c>
      <c r="AA216" s="80"/>
      <c r="AB216" s="80"/>
      <c r="AC216" s="88" t="s">
        <v>2343</v>
      </c>
      <c r="AD216" s="88" t="s">
        <v>2340</v>
      </c>
      <c r="AE216" s="80" t="b">
        <v>0</v>
      </c>
      <c r="AF216" s="80">
        <v>0</v>
      </c>
      <c r="AG216" s="88" t="s">
        <v>2370</v>
      </c>
      <c r="AH216" s="80" t="b">
        <v>0</v>
      </c>
      <c r="AI216" s="80" t="s">
        <v>632</v>
      </c>
      <c r="AJ216" s="80"/>
      <c r="AK216" s="88" t="s">
        <v>622</v>
      </c>
      <c r="AL216" s="80" t="b">
        <v>0</v>
      </c>
      <c r="AM216" s="80">
        <v>0</v>
      </c>
      <c r="AN216" s="88" t="s">
        <v>622</v>
      </c>
      <c r="AO216" s="80" t="s">
        <v>636</v>
      </c>
      <c r="AP216" s="80" t="b">
        <v>0</v>
      </c>
      <c r="AQ216" s="88" t="s">
        <v>2340</v>
      </c>
      <c r="AR216" s="80" t="s">
        <v>2386</v>
      </c>
      <c r="AS216" s="80">
        <v>0</v>
      </c>
      <c r="AT216" s="80">
        <v>0</v>
      </c>
      <c r="AU216" s="80"/>
      <c r="AV216" s="80"/>
      <c r="AW216" s="80"/>
      <c r="AX216" s="80"/>
      <c r="AY216" s="80"/>
      <c r="AZ216" s="80"/>
      <c r="BA216" s="80"/>
      <c r="BB216" s="80"/>
      <c r="BC216" s="80">
        <v>3</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1152</v>
      </c>
      <c r="B217" s="65" t="s">
        <v>1150</v>
      </c>
      <c r="C217" s="66" t="s">
        <v>2737</v>
      </c>
      <c r="D217" s="67">
        <v>7.666666666666667</v>
      </c>
      <c r="E217" s="68" t="s">
        <v>136</v>
      </c>
      <c r="F217" s="69">
        <v>25.5</v>
      </c>
      <c r="G217" s="66"/>
      <c r="H217" s="70"/>
      <c r="I217" s="71"/>
      <c r="J217" s="71"/>
      <c r="K217" s="34" t="s">
        <v>65</v>
      </c>
      <c r="L217" s="78">
        <v>217</v>
      </c>
      <c r="M217" s="78"/>
      <c r="N217" s="73"/>
      <c r="O217" s="80" t="s">
        <v>292</v>
      </c>
      <c r="P217" s="82">
        <v>43949.80701388889</v>
      </c>
      <c r="Q217" s="80" t="s">
        <v>2148</v>
      </c>
      <c r="R217" s="80"/>
      <c r="S217" s="80"/>
      <c r="T217" s="80"/>
      <c r="U217" s="80"/>
      <c r="V217" s="84" t="s">
        <v>1409</v>
      </c>
      <c r="W217" s="82">
        <v>43949.80701388889</v>
      </c>
      <c r="X217" s="86">
        <v>43949</v>
      </c>
      <c r="Y217" s="88" t="s">
        <v>2230</v>
      </c>
      <c r="Z217" s="84" t="s">
        <v>2292</v>
      </c>
      <c r="AA217" s="80"/>
      <c r="AB217" s="80"/>
      <c r="AC217" s="88" t="s">
        <v>2344</v>
      </c>
      <c r="AD217" s="88" t="s">
        <v>2341</v>
      </c>
      <c r="AE217" s="80" t="b">
        <v>0</v>
      </c>
      <c r="AF217" s="80">
        <v>1</v>
      </c>
      <c r="AG217" s="88" t="s">
        <v>2370</v>
      </c>
      <c r="AH217" s="80" t="b">
        <v>0</v>
      </c>
      <c r="AI217" s="80" t="s">
        <v>632</v>
      </c>
      <c r="AJ217" s="80"/>
      <c r="AK217" s="88" t="s">
        <v>622</v>
      </c>
      <c r="AL217" s="80" t="b">
        <v>0</v>
      </c>
      <c r="AM217" s="80">
        <v>0</v>
      </c>
      <c r="AN217" s="88" t="s">
        <v>622</v>
      </c>
      <c r="AO217" s="80" t="s">
        <v>636</v>
      </c>
      <c r="AP217" s="80" t="b">
        <v>0</v>
      </c>
      <c r="AQ217" s="88" t="s">
        <v>2341</v>
      </c>
      <c r="AR217" s="80" t="s">
        <v>2386</v>
      </c>
      <c r="AS217" s="80">
        <v>0</v>
      </c>
      <c r="AT217" s="80">
        <v>0</v>
      </c>
      <c r="AU217" s="80"/>
      <c r="AV217" s="80"/>
      <c r="AW217" s="80"/>
      <c r="AX217" s="80"/>
      <c r="AY217" s="80"/>
      <c r="AZ217" s="80"/>
      <c r="BA217" s="80"/>
      <c r="BB217" s="80"/>
      <c r="BC217" s="80">
        <v>3</v>
      </c>
      <c r="BD217" s="79" t="str">
        <f>REPLACE(INDEX(GroupVertices[Group],MATCH(Edges[[#This Row],[Vertex 1]],GroupVertices[Vertex],0)),1,1,"")</f>
        <v>2</v>
      </c>
      <c r="BE217" s="79" t="str">
        <f>REPLACE(INDEX(GroupVertices[Group],MATCH(Edges[[#This Row],[Vertex 2]],GroupVertices[Vertex],0)),1,1,"")</f>
        <v>2</v>
      </c>
      <c r="BF217" s="48"/>
      <c r="BG217" s="49"/>
      <c r="BH217" s="48"/>
      <c r="BI217" s="49"/>
      <c r="BJ217" s="48"/>
      <c r="BK217" s="49"/>
      <c r="BL217" s="48"/>
      <c r="BM217" s="49"/>
      <c r="BN217" s="48"/>
    </row>
    <row r="218" spans="1:66" ht="15">
      <c r="A218" s="65" t="s">
        <v>1152</v>
      </c>
      <c r="B218" s="65" t="s">
        <v>1150</v>
      </c>
      <c r="C218" s="66" t="s">
        <v>2737</v>
      </c>
      <c r="D218" s="67">
        <v>7.666666666666667</v>
      </c>
      <c r="E218" s="68" t="s">
        <v>136</v>
      </c>
      <c r="F218" s="69">
        <v>25.5</v>
      </c>
      <c r="G218" s="66"/>
      <c r="H218" s="70"/>
      <c r="I218" s="71"/>
      <c r="J218" s="71"/>
      <c r="K218" s="34" t="s">
        <v>65</v>
      </c>
      <c r="L218" s="78">
        <v>218</v>
      </c>
      <c r="M218" s="78"/>
      <c r="N218" s="73"/>
      <c r="O218" s="80" t="s">
        <v>292</v>
      </c>
      <c r="P218" s="82">
        <v>43949.8103125</v>
      </c>
      <c r="Q218" s="80" t="s">
        <v>2149</v>
      </c>
      <c r="R218" s="80"/>
      <c r="S218" s="80"/>
      <c r="T218" s="80"/>
      <c r="U218" s="80"/>
      <c r="V218" s="84" t="s">
        <v>1409</v>
      </c>
      <c r="W218" s="82">
        <v>43949.8103125</v>
      </c>
      <c r="X218" s="86">
        <v>43949</v>
      </c>
      <c r="Y218" s="88" t="s">
        <v>2231</v>
      </c>
      <c r="Z218" s="84" t="s">
        <v>2293</v>
      </c>
      <c r="AA218" s="80"/>
      <c r="AB218" s="80"/>
      <c r="AC218" s="88" t="s">
        <v>1276</v>
      </c>
      <c r="AD218" s="88" t="s">
        <v>2342</v>
      </c>
      <c r="AE218" s="80" t="b">
        <v>0</v>
      </c>
      <c r="AF218" s="80">
        <v>0</v>
      </c>
      <c r="AG218" s="88" t="s">
        <v>2370</v>
      </c>
      <c r="AH218" s="80" t="b">
        <v>0</v>
      </c>
      <c r="AI218" s="80" t="s">
        <v>632</v>
      </c>
      <c r="AJ218" s="80"/>
      <c r="AK218" s="88" t="s">
        <v>622</v>
      </c>
      <c r="AL218" s="80" t="b">
        <v>0</v>
      </c>
      <c r="AM218" s="80">
        <v>0</v>
      </c>
      <c r="AN218" s="88" t="s">
        <v>622</v>
      </c>
      <c r="AO218" s="80" t="s">
        <v>636</v>
      </c>
      <c r="AP218" s="80" t="b">
        <v>0</v>
      </c>
      <c r="AQ218" s="88" t="s">
        <v>2342</v>
      </c>
      <c r="AR218" s="80" t="s">
        <v>2386</v>
      </c>
      <c r="AS218" s="80">
        <v>0</v>
      </c>
      <c r="AT218" s="80">
        <v>0</v>
      </c>
      <c r="AU218" s="80"/>
      <c r="AV218" s="80"/>
      <c r="AW218" s="80"/>
      <c r="AX218" s="80"/>
      <c r="AY218" s="80"/>
      <c r="AZ218" s="80"/>
      <c r="BA218" s="80"/>
      <c r="BB218" s="80"/>
      <c r="BC218" s="80">
        <v>3</v>
      </c>
      <c r="BD218" s="79" t="str">
        <f>REPLACE(INDEX(GroupVertices[Group],MATCH(Edges[[#This Row],[Vertex 1]],GroupVertices[Vertex],0)),1,1,"")</f>
        <v>2</v>
      </c>
      <c r="BE218" s="79" t="str">
        <f>REPLACE(INDEX(GroupVertices[Group],MATCH(Edges[[#This Row],[Vertex 2]],GroupVertices[Vertex],0)),1,1,"")</f>
        <v>2</v>
      </c>
      <c r="BF218" s="48"/>
      <c r="BG218" s="49"/>
      <c r="BH218" s="48"/>
      <c r="BI218" s="49"/>
      <c r="BJ218" s="48"/>
      <c r="BK218" s="49"/>
      <c r="BL218" s="48"/>
      <c r="BM218" s="49"/>
      <c r="BN218" s="48"/>
    </row>
    <row r="219" spans="1:66" ht="15">
      <c r="A219" s="65" t="s">
        <v>1146</v>
      </c>
      <c r="B219" s="65" t="s">
        <v>1152</v>
      </c>
      <c r="C219" s="66" t="s">
        <v>2735</v>
      </c>
      <c r="D219" s="67">
        <v>5.333333333333334</v>
      </c>
      <c r="E219" s="68" t="s">
        <v>136</v>
      </c>
      <c r="F219" s="69">
        <v>28.75</v>
      </c>
      <c r="G219" s="66"/>
      <c r="H219" s="70"/>
      <c r="I219" s="71"/>
      <c r="J219" s="71"/>
      <c r="K219" s="34" t="s">
        <v>66</v>
      </c>
      <c r="L219" s="78">
        <v>219</v>
      </c>
      <c r="M219" s="78"/>
      <c r="N219" s="73"/>
      <c r="O219" s="80" t="s">
        <v>293</v>
      </c>
      <c r="P219" s="82">
        <v>43949.80540509259</v>
      </c>
      <c r="Q219" s="80" t="s">
        <v>2145</v>
      </c>
      <c r="R219" s="80"/>
      <c r="S219" s="80"/>
      <c r="T219" s="80"/>
      <c r="U219" s="80"/>
      <c r="V219" s="84" t="s">
        <v>1403</v>
      </c>
      <c r="W219" s="82">
        <v>43949.80540509259</v>
      </c>
      <c r="X219" s="86">
        <v>43949</v>
      </c>
      <c r="Y219" s="88" t="s">
        <v>2227</v>
      </c>
      <c r="Z219" s="84" t="s">
        <v>2289</v>
      </c>
      <c r="AA219" s="80"/>
      <c r="AB219" s="80"/>
      <c r="AC219" s="88" t="s">
        <v>2341</v>
      </c>
      <c r="AD219" s="88" t="s">
        <v>2343</v>
      </c>
      <c r="AE219" s="80" t="b">
        <v>0</v>
      </c>
      <c r="AF219" s="80">
        <v>1</v>
      </c>
      <c r="AG219" s="88" t="s">
        <v>1283</v>
      </c>
      <c r="AH219" s="80" t="b">
        <v>0</v>
      </c>
      <c r="AI219" s="80" t="s">
        <v>632</v>
      </c>
      <c r="AJ219" s="80"/>
      <c r="AK219" s="88" t="s">
        <v>622</v>
      </c>
      <c r="AL219" s="80" t="b">
        <v>0</v>
      </c>
      <c r="AM219" s="80">
        <v>0</v>
      </c>
      <c r="AN219" s="88" t="s">
        <v>622</v>
      </c>
      <c r="AO219" s="80" t="s">
        <v>637</v>
      </c>
      <c r="AP219" s="80" t="b">
        <v>0</v>
      </c>
      <c r="AQ219" s="88" t="s">
        <v>2343</v>
      </c>
      <c r="AR219" s="80" t="s">
        <v>2386</v>
      </c>
      <c r="AS219" s="80">
        <v>0</v>
      </c>
      <c r="AT219" s="80">
        <v>0</v>
      </c>
      <c r="AU219" s="80"/>
      <c r="AV219" s="80"/>
      <c r="AW219" s="80"/>
      <c r="AX219" s="80"/>
      <c r="AY219" s="80"/>
      <c r="AZ219" s="80"/>
      <c r="BA219" s="80"/>
      <c r="BB219" s="80"/>
      <c r="BC219" s="80">
        <v>2</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20</v>
      </c>
      <c r="BM219" s="49">
        <v>100</v>
      </c>
      <c r="BN219" s="48">
        <v>20</v>
      </c>
    </row>
    <row r="220" spans="1:66" ht="15">
      <c r="A220" s="65" t="s">
        <v>1146</v>
      </c>
      <c r="B220" s="65" t="s">
        <v>1152</v>
      </c>
      <c r="C220" s="66" t="s">
        <v>2735</v>
      </c>
      <c r="D220" s="67">
        <v>5.333333333333334</v>
      </c>
      <c r="E220" s="68" t="s">
        <v>136</v>
      </c>
      <c r="F220" s="69">
        <v>28.75</v>
      </c>
      <c r="G220" s="66"/>
      <c r="H220" s="70"/>
      <c r="I220" s="71"/>
      <c r="J220" s="71"/>
      <c r="K220" s="34" t="s">
        <v>66</v>
      </c>
      <c r="L220" s="78">
        <v>220</v>
      </c>
      <c r="M220" s="78"/>
      <c r="N220" s="73"/>
      <c r="O220" s="80" t="s">
        <v>293</v>
      </c>
      <c r="P220" s="82">
        <v>43949.80954861111</v>
      </c>
      <c r="Q220" s="80" t="s">
        <v>2146</v>
      </c>
      <c r="R220" s="80"/>
      <c r="S220" s="80"/>
      <c r="T220" s="80"/>
      <c r="U220" s="80"/>
      <c r="V220" s="84" t="s">
        <v>1403</v>
      </c>
      <c r="W220" s="82">
        <v>43949.80954861111</v>
      </c>
      <c r="X220" s="86">
        <v>43949</v>
      </c>
      <c r="Y220" s="88" t="s">
        <v>2228</v>
      </c>
      <c r="Z220" s="84" t="s">
        <v>2290</v>
      </c>
      <c r="AA220" s="80"/>
      <c r="AB220" s="80"/>
      <c r="AC220" s="88" t="s">
        <v>2342</v>
      </c>
      <c r="AD220" s="88" t="s">
        <v>2344</v>
      </c>
      <c r="AE220" s="80" t="b">
        <v>0</v>
      </c>
      <c r="AF220" s="80">
        <v>0</v>
      </c>
      <c r="AG220" s="88" t="s">
        <v>1283</v>
      </c>
      <c r="AH220" s="80" t="b">
        <v>0</v>
      </c>
      <c r="AI220" s="80" t="s">
        <v>632</v>
      </c>
      <c r="AJ220" s="80"/>
      <c r="AK220" s="88" t="s">
        <v>622</v>
      </c>
      <c r="AL220" s="80" t="b">
        <v>0</v>
      </c>
      <c r="AM220" s="80">
        <v>0</v>
      </c>
      <c r="AN220" s="88" t="s">
        <v>622</v>
      </c>
      <c r="AO220" s="80" t="s">
        <v>637</v>
      </c>
      <c r="AP220" s="80" t="b">
        <v>0</v>
      </c>
      <c r="AQ220" s="88" t="s">
        <v>2344</v>
      </c>
      <c r="AR220" s="80" t="s">
        <v>2386</v>
      </c>
      <c r="AS220" s="80">
        <v>0</v>
      </c>
      <c r="AT220" s="80">
        <v>0</v>
      </c>
      <c r="AU220" s="80"/>
      <c r="AV220" s="80"/>
      <c r="AW220" s="80"/>
      <c r="AX220" s="80"/>
      <c r="AY220" s="80"/>
      <c r="AZ220" s="80"/>
      <c r="BA220" s="80"/>
      <c r="BB220" s="80"/>
      <c r="BC220" s="80">
        <v>2</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42</v>
      </c>
      <c r="BM220" s="49">
        <v>100</v>
      </c>
      <c r="BN220" s="48">
        <v>42</v>
      </c>
    </row>
    <row r="221" spans="1:66" ht="15">
      <c r="A221" s="65" t="s">
        <v>1152</v>
      </c>
      <c r="B221" s="65" t="s">
        <v>1146</v>
      </c>
      <c r="C221" s="66" t="s">
        <v>2737</v>
      </c>
      <c r="D221" s="67">
        <v>7.666666666666667</v>
      </c>
      <c r="E221" s="68" t="s">
        <v>136</v>
      </c>
      <c r="F221" s="69">
        <v>25.5</v>
      </c>
      <c r="G221" s="66"/>
      <c r="H221" s="70"/>
      <c r="I221" s="71"/>
      <c r="J221" s="71"/>
      <c r="K221" s="34" t="s">
        <v>66</v>
      </c>
      <c r="L221" s="78">
        <v>221</v>
      </c>
      <c r="M221" s="78"/>
      <c r="N221" s="73"/>
      <c r="O221" s="80" t="s">
        <v>293</v>
      </c>
      <c r="P221" s="82">
        <v>43949.804756944446</v>
      </c>
      <c r="Q221" s="80" t="s">
        <v>2147</v>
      </c>
      <c r="R221" s="80"/>
      <c r="S221" s="80"/>
      <c r="T221" s="80"/>
      <c r="U221" s="80"/>
      <c r="V221" s="84" t="s">
        <v>1409</v>
      </c>
      <c r="W221" s="82">
        <v>43949.804756944446</v>
      </c>
      <c r="X221" s="86">
        <v>43949</v>
      </c>
      <c r="Y221" s="88" t="s">
        <v>2229</v>
      </c>
      <c r="Z221" s="84" t="s">
        <v>2291</v>
      </c>
      <c r="AA221" s="80"/>
      <c r="AB221" s="80"/>
      <c r="AC221" s="88" t="s">
        <v>2343</v>
      </c>
      <c r="AD221" s="88" t="s">
        <v>2340</v>
      </c>
      <c r="AE221" s="80" t="b">
        <v>0</v>
      </c>
      <c r="AF221" s="80">
        <v>0</v>
      </c>
      <c r="AG221" s="88" t="s">
        <v>2370</v>
      </c>
      <c r="AH221" s="80" t="b">
        <v>0</v>
      </c>
      <c r="AI221" s="80" t="s">
        <v>632</v>
      </c>
      <c r="AJ221" s="80"/>
      <c r="AK221" s="88" t="s">
        <v>622</v>
      </c>
      <c r="AL221" s="80" t="b">
        <v>0</v>
      </c>
      <c r="AM221" s="80">
        <v>0</v>
      </c>
      <c r="AN221" s="88" t="s">
        <v>622</v>
      </c>
      <c r="AO221" s="80" t="s">
        <v>636</v>
      </c>
      <c r="AP221" s="80" t="b">
        <v>0</v>
      </c>
      <c r="AQ221" s="88" t="s">
        <v>2340</v>
      </c>
      <c r="AR221" s="80" t="s">
        <v>2386</v>
      </c>
      <c r="AS221" s="80">
        <v>0</v>
      </c>
      <c r="AT221" s="80">
        <v>0</v>
      </c>
      <c r="AU221" s="80"/>
      <c r="AV221" s="80"/>
      <c r="AW221" s="80"/>
      <c r="AX221" s="80"/>
      <c r="AY221" s="80"/>
      <c r="AZ221" s="80"/>
      <c r="BA221" s="80"/>
      <c r="BB221" s="80"/>
      <c r="BC221" s="80">
        <v>3</v>
      </c>
      <c r="BD221" s="79" t="str">
        <f>REPLACE(INDEX(GroupVertices[Group],MATCH(Edges[[#This Row],[Vertex 1]],GroupVertices[Vertex],0)),1,1,"")</f>
        <v>2</v>
      </c>
      <c r="BE221" s="79" t="str">
        <f>REPLACE(INDEX(GroupVertices[Group],MATCH(Edges[[#This Row],[Vertex 2]],GroupVertices[Vertex],0)),1,1,"")</f>
        <v>2</v>
      </c>
      <c r="BF221" s="48">
        <v>0</v>
      </c>
      <c r="BG221" s="49">
        <v>0</v>
      </c>
      <c r="BH221" s="48">
        <v>0</v>
      </c>
      <c r="BI221" s="49">
        <v>0</v>
      </c>
      <c r="BJ221" s="48">
        <v>0</v>
      </c>
      <c r="BK221" s="49">
        <v>0</v>
      </c>
      <c r="BL221" s="48">
        <v>28</v>
      </c>
      <c r="BM221" s="49">
        <v>100</v>
      </c>
      <c r="BN221" s="48">
        <v>28</v>
      </c>
    </row>
    <row r="222" spans="1:66" ht="15">
      <c r="A222" s="65" t="s">
        <v>1152</v>
      </c>
      <c r="B222" s="65" t="s">
        <v>1146</v>
      </c>
      <c r="C222" s="66" t="s">
        <v>2737</v>
      </c>
      <c r="D222" s="67">
        <v>7.666666666666667</v>
      </c>
      <c r="E222" s="68" t="s">
        <v>136</v>
      </c>
      <c r="F222" s="69">
        <v>25.5</v>
      </c>
      <c r="G222" s="66"/>
      <c r="H222" s="70"/>
      <c r="I222" s="71"/>
      <c r="J222" s="71"/>
      <c r="K222" s="34" t="s">
        <v>66</v>
      </c>
      <c r="L222" s="78">
        <v>222</v>
      </c>
      <c r="M222" s="78"/>
      <c r="N222" s="73"/>
      <c r="O222" s="80" t="s">
        <v>293</v>
      </c>
      <c r="P222" s="82">
        <v>43949.80701388889</v>
      </c>
      <c r="Q222" s="80" t="s">
        <v>2148</v>
      </c>
      <c r="R222" s="80"/>
      <c r="S222" s="80"/>
      <c r="T222" s="80"/>
      <c r="U222" s="80"/>
      <c r="V222" s="84" t="s">
        <v>1409</v>
      </c>
      <c r="W222" s="82">
        <v>43949.80701388889</v>
      </c>
      <c r="X222" s="86">
        <v>43949</v>
      </c>
      <c r="Y222" s="88" t="s">
        <v>2230</v>
      </c>
      <c r="Z222" s="84" t="s">
        <v>2292</v>
      </c>
      <c r="AA222" s="80"/>
      <c r="AB222" s="80"/>
      <c r="AC222" s="88" t="s">
        <v>2344</v>
      </c>
      <c r="AD222" s="88" t="s">
        <v>2341</v>
      </c>
      <c r="AE222" s="80" t="b">
        <v>0</v>
      </c>
      <c r="AF222" s="80">
        <v>1</v>
      </c>
      <c r="AG222" s="88" t="s">
        <v>2370</v>
      </c>
      <c r="AH222" s="80" t="b">
        <v>0</v>
      </c>
      <c r="AI222" s="80" t="s">
        <v>632</v>
      </c>
      <c r="AJ222" s="80"/>
      <c r="AK222" s="88" t="s">
        <v>622</v>
      </c>
      <c r="AL222" s="80" t="b">
        <v>0</v>
      </c>
      <c r="AM222" s="80">
        <v>0</v>
      </c>
      <c r="AN222" s="88" t="s">
        <v>622</v>
      </c>
      <c r="AO222" s="80" t="s">
        <v>636</v>
      </c>
      <c r="AP222" s="80" t="b">
        <v>0</v>
      </c>
      <c r="AQ222" s="88" t="s">
        <v>2341</v>
      </c>
      <c r="AR222" s="80" t="s">
        <v>2386</v>
      </c>
      <c r="AS222" s="80">
        <v>0</v>
      </c>
      <c r="AT222" s="80">
        <v>0</v>
      </c>
      <c r="AU222" s="80"/>
      <c r="AV222" s="80"/>
      <c r="AW222" s="80"/>
      <c r="AX222" s="80"/>
      <c r="AY222" s="80"/>
      <c r="AZ222" s="80"/>
      <c r="BA222" s="80"/>
      <c r="BB222" s="80"/>
      <c r="BC222" s="80">
        <v>3</v>
      </c>
      <c r="BD222" s="79" t="str">
        <f>REPLACE(INDEX(GroupVertices[Group],MATCH(Edges[[#This Row],[Vertex 1]],GroupVertices[Vertex],0)),1,1,"")</f>
        <v>2</v>
      </c>
      <c r="BE222" s="79" t="str">
        <f>REPLACE(INDEX(GroupVertices[Group],MATCH(Edges[[#This Row],[Vertex 2]],GroupVertices[Vertex],0)),1,1,"")</f>
        <v>2</v>
      </c>
      <c r="BF222" s="48">
        <v>0</v>
      </c>
      <c r="BG222" s="49">
        <v>0</v>
      </c>
      <c r="BH222" s="48">
        <v>0</v>
      </c>
      <c r="BI222" s="49">
        <v>0</v>
      </c>
      <c r="BJ222" s="48">
        <v>0</v>
      </c>
      <c r="BK222" s="49">
        <v>0</v>
      </c>
      <c r="BL222" s="48">
        <v>30</v>
      </c>
      <c r="BM222" s="49">
        <v>100</v>
      </c>
      <c r="BN222" s="48">
        <v>30</v>
      </c>
    </row>
    <row r="223" spans="1:66" ht="15">
      <c r="A223" s="65" t="s">
        <v>1152</v>
      </c>
      <c r="B223" s="65" t="s">
        <v>1146</v>
      </c>
      <c r="C223" s="66" t="s">
        <v>2737</v>
      </c>
      <c r="D223" s="67">
        <v>7.666666666666667</v>
      </c>
      <c r="E223" s="68" t="s">
        <v>136</v>
      </c>
      <c r="F223" s="69">
        <v>25.5</v>
      </c>
      <c r="G223" s="66"/>
      <c r="H223" s="70"/>
      <c r="I223" s="71"/>
      <c r="J223" s="71"/>
      <c r="K223" s="34" t="s">
        <v>66</v>
      </c>
      <c r="L223" s="78">
        <v>223</v>
      </c>
      <c r="M223" s="78"/>
      <c r="N223" s="73"/>
      <c r="O223" s="80" t="s">
        <v>293</v>
      </c>
      <c r="P223" s="82">
        <v>43949.8103125</v>
      </c>
      <c r="Q223" s="80" t="s">
        <v>2149</v>
      </c>
      <c r="R223" s="80"/>
      <c r="S223" s="80"/>
      <c r="T223" s="80"/>
      <c r="U223" s="80"/>
      <c r="V223" s="84" t="s">
        <v>1409</v>
      </c>
      <c r="W223" s="82">
        <v>43949.8103125</v>
      </c>
      <c r="X223" s="86">
        <v>43949</v>
      </c>
      <c r="Y223" s="88" t="s">
        <v>2231</v>
      </c>
      <c r="Z223" s="84" t="s">
        <v>2293</v>
      </c>
      <c r="AA223" s="80"/>
      <c r="AB223" s="80"/>
      <c r="AC223" s="88" t="s">
        <v>1276</v>
      </c>
      <c r="AD223" s="88" t="s">
        <v>2342</v>
      </c>
      <c r="AE223" s="80" t="b">
        <v>0</v>
      </c>
      <c r="AF223" s="80">
        <v>0</v>
      </c>
      <c r="AG223" s="88" t="s">
        <v>2370</v>
      </c>
      <c r="AH223" s="80" t="b">
        <v>0</v>
      </c>
      <c r="AI223" s="80" t="s">
        <v>632</v>
      </c>
      <c r="AJ223" s="80"/>
      <c r="AK223" s="88" t="s">
        <v>622</v>
      </c>
      <c r="AL223" s="80" t="b">
        <v>0</v>
      </c>
      <c r="AM223" s="80">
        <v>0</v>
      </c>
      <c r="AN223" s="88" t="s">
        <v>622</v>
      </c>
      <c r="AO223" s="80" t="s">
        <v>636</v>
      </c>
      <c r="AP223" s="80" t="b">
        <v>0</v>
      </c>
      <c r="AQ223" s="88" t="s">
        <v>2342</v>
      </c>
      <c r="AR223" s="80" t="s">
        <v>2386</v>
      </c>
      <c r="AS223" s="80">
        <v>0</v>
      </c>
      <c r="AT223" s="80">
        <v>0</v>
      </c>
      <c r="AU223" s="80"/>
      <c r="AV223" s="80"/>
      <c r="AW223" s="80"/>
      <c r="AX223" s="80"/>
      <c r="AY223" s="80"/>
      <c r="AZ223" s="80"/>
      <c r="BA223" s="80"/>
      <c r="BB223" s="80"/>
      <c r="BC223" s="80">
        <v>3</v>
      </c>
      <c r="BD223" s="79" t="str">
        <f>REPLACE(INDEX(GroupVertices[Group],MATCH(Edges[[#This Row],[Vertex 1]],GroupVertices[Vertex],0)),1,1,"")</f>
        <v>2</v>
      </c>
      <c r="BE223" s="79" t="str">
        <f>REPLACE(INDEX(GroupVertices[Group],MATCH(Edges[[#This Row],[Vertex 2]],GroupVertices[Vertex],0)),1,1,"")</f>
        <v>2</v>
      </c>
      <c r="BF223" s="48">
        <v>0</v>
      </c>
      <c r="BG223" s="49">
        <v>0</v>
      </c>
      <c r="BH223" s="48">
        <v>0</v>
      </c>
      <c r="BI223" s="49">
        <v>0</v>
      </c>
      <c r="BJ223" s="48">
        <v>0</v>
      </c>
      <c r="BK223" s="49">
        <v>0</v>
      </c>
      <c r="BL223" s="48">
        <v>16</v>
      </c>
      <c r="BM223" s="49">
        <v>100</v>
      </c>
      <c r="BN223" s="48">
        <v>16</v>
      </c>
    </row>
    <row r="224" spans="1:66" ht="15">
      <c r="A224" s="65" t="s">
        <v>269</v>
      </c>
      <c r="B224" s="65" t="s">
        <v>286</v>
      </c>
      <c r="C224" s="66" t="s">
        <v>2735</v>
      </c>
      <c r="D224" s="67">
        <v>5.333333333333334</v>
      </c>
      <c r="E224" s="68" t="s">
        <v>136</v>
      </c>
      <c r="F224" s="69">
        <v>28.75</v>
      </c>
      <c r="G224" s="66"/>
      <c r="H224" s="70"/>
      <c r="I224" s="71"/>
      <c r="J224" s="71"/>
      <c r="K224" s="34" t="s">
        <v>65</v>
      </c>
      <c r="L224" s="78">
        <v>224</v>
      </c>
      <c r="M224" s="78"/>
      <c r="N224" s="73"/>
      <c r="O224" s="80" t="s">
        <v>292</v>
      </c>
      <c r="P224" s="82">
        <v>43954.33899305556</v>
      </c>
      <c r="Q224" s="80" t="s">
        <v>2150</v>
      </c>
      <c r="R224" s="80"/>
      <c r="S224" s="80"/>
      <c r="T224" s="80"/>
      <c r="U224" s="80"/>
      <c r="V224" s="84" t="s">
        <v>398</v>
      </c>
      <c r="W224" s="82">
        <v>43954.33899305556</v>
      </c>
      <c r="X224" s="86">
        <v>43954</v>
      </c>
      <c r="Y224" s="88" t="s">
        <v>2232</v>
      </c>
      <c r="Z224" s="84" t="s">
        <v>2294</v>
      </c>
      <c r="AA224" s="80"/>
      <c r="AB224" s="80"/>
      <c r="AC224" s="88" t="s">
        <v>2345</v>
      </c>
      <c r="AD224" s="88" t="s">
        <v>2346</v>
      </c>
      <c r="AE224" s="80" t="b">
        <v>0</v>
      </c>
      <c r="AF224" s="80">
        <v>0</v>
      </c>
      <c r="AG224" s="88" t="s">
        <v>2373</v>
      </c>
      <c r="AH224" s="80" t="b">
        <v>0</v>
      </c>
      <c r="AI224" s="80" t="s">
        <v>632</v>
      </c>
      <c r="AJ224" s="80"/>
      <c r="AK224" s="88" t="s">
        <v>622</v>
      </c>
      <c r="AL224" s="80" t="b">
        <v>0</v>
      </c>
      <c r="AM224" s="80">
        <v>0</v>
      </c>
      <c r="AN224" s="88" t="s">
        <v>622</v>
      </c>
      <c r="AO224" s="80" t="s">
        <v>641</v>
      </c>
      <c r="AP224" s="80" t="b">
        <v>0</v>
      </c>
      <c r="AQ224" s="88" t="s">
        <v>2346</v>
      </c>
      <c r="AR224" s="80" t="s">
        <v>2386</v>
      </c>
      <c r="AS224" s="80">
        <v>0</v>
      </c>
      <c r="AT224" s="80">
        <v>0</v>
      </c>
      <c r="AU224" s="80"/>
      <c r="AV224" s="80"/>
      <c r="AW224" s="80"/>
      <c r="AX224" s="80"/>
      <c r="AY224" s="80"/>
      <c r="AZ224" s="80"/>
      <c r="BA224" s="80"/>
      <c r="BB224" s="80"/>
      <c r="BC224" s="80">
        <v>2</v>
      </c>
      <c r="BD224" s="79" t="str">
        <f>REPLACE(INDEX(GroupVertices[Group],MATCH(Edges[[#This Row],[Vertex 1]],GroupVertices[Vertex],0)),1,1,"")</f>
        <v>5</v>
      </c>
      <c r="BE224" s="79" t="str">
        <f>REPLACE(INDEX(GroupVertices[Group],MATCH(Edges[[#This Row],[Vertex 2]],GroupVertices[Vertex],0)),1,1,"")</f>
        <v>5</v>
      </c>
      <c r="BF224" s="48"/>
      <c r="BG224" s="49"/>
      <c r="BH224" s="48"/>
      <c r="BI224" s="49"/>
      <c r="BJ224" s="48"/>
      <c r="BK224" s="49"/>
      <c r="BL224" s="48"/>
      <c r="BM224" s="49"/>
      <c r="BN224" s="48"/>
    </row>
    <row r="225" spans="1:66" ht="15">
      <c r="A225" s="65" t="s">
        <v>290</v>
      </c>
      <c r="B225" s="65" t="s">
        <v>286</v>
      </c>
      <c r="C225" s="66" t="s">
        <v>2735</v>
      </c>
      <c r="D225" s="67">
        <v>5.333333333333334</v>
      </c>
      <c r="E225" s="68" t="s">
        <v>136</v>
      </c>
      <c r="F225" s="69">
        <v>28.75</v>
      </c>
      <c r="G225" s="66"/>
      <c r="H225" s="70"/>
      <c r="I225" s="71"/>
      <c r="J225" s="71"/>
      <c r="K225" s="34" t="s">
        <v>65</v>
      </c>
      <c r="L225" s="78">
        <v>225</v>
      </c>
      <c r="M225" s="78"/>
      <c r="N225" s="73"/>
      <c r="O225" s="80" t="s">
        <v>292</v>
      </c>
      <c r="P225" s="82">
        <v>43954.3341087963</v>
      </c>
      <c r="Q225" s="80" t="s">
        <v>2151</v>
      </c>
      <c r="R225" s="80"/>
      <c r="S225" s="80"/>
      <c r="T225" s="80"/>
      <c r="U225" s="80"/>
      <c r="V225" s="84" t="s">
        <v>956</v>
      </c>
      <c r="W225" s="82">
        <v>43954.3341087963</v>
      </c>
      <c r="X225" s="86">
        <v>43954</v>
      </c>
      <c r="Y225" s="88" t="s">
        <v>2233</v>
      </c>
      <c r="Z225" s="84" t="s">
        <v>2295</v>
      </c>
      <c r="AA225" s="80"/>
      <c r="AB225" s="80"/>
      <c r="AC225" s="88" t="s">
        <v>2346</v>
      </c>
      <c r="AD225" s="88" t="s">
        <v>2349</v>
      </c>
      <c r="AE225" s="80" t="b">
        <v>0</v>
      </c>
      <c r="AF225" s="80">
        <v>6</v>
      </c>
      <c r="AG225" s="88" t="s">
        <v>2374</v>
      </c>
      <c r="AH225" s="80" t="b">
        <v>0</v>
      </c>
      <c r="AI225" s="80" t="s">
        <v>632</v>
      </c>
      <c r="AJ225" s="80"/>
      <c r="AK225" s="88" t="s">
        <v>622</v>
      </c>
      <c r="AL225" s="80" t="b">
        <v>0</v>
      </c>
      <c r="AM225" s="80">
        <v>0</v>
      </c>
      <c r="AN225" s="88" t="s">
        <v>622</v>
      </c>
      <c r="AO225" s="80" t="s">
        <v>637</v>
      </c>
      <c r="AP225" s="80" t="b">
        <v>0</v>
      </c>
      <c r="AQ225" s="88" t="s">
        <v>2349</v>
      </c>
      <c r="AR225" s="80" t="s">
        <v>2386</v>
      </c>
      <c r="AS225" s="80">
        <v>0</v>
      </c>
      <c r="AT225" s="80">
        <v>0</v>
      </c>
      <c r="AU225" s="80"/>
      <c r="AV225" s="80"/>
      <c r="AW225" s="80"/>
      <c r="AX225" s="80"/>
      <c r="AY225" s="80"/>
      <c r="AZ225" s="80"/>
      <c r="BA225" s="80"/>
      <c r="BB225" s="80"/>
      <c r="BC225" s="80">
        <v>2</v>
      </c>
      <c r="BD225" s="79" t="str">
        <f>REPLACE(INDEX(GroupVertices[Group],MATCH(Edges[[#This Row],[Vertex 1]],GroupVertices[Vertex],0)),1,1,"")</f>
        <v>5</v>
      </c>
      <c r="BE225" s="79" t="str">
        <f>REPLACE(INDEX(GroupVertices[Group],MATCH(Edges[[#This Row],[Vertex 2]],GroupVertices[Vertex],0)),1,1,"")</f>
        <v>5</v>
      </c>
      <c r="BF225" s="48"/>
      <c r="BG225" s="49"/>
      <c r="BH225" s="48"/>
      <c r="BI225" s="49"/>
      <c r="BJ225" s="48"/>
      <c r="BK225" s="49"/>
      <c r="BL225" s="48"/>
      <c r="BM225" s="49"/>
      <c r="BN225" s="48"/>
    </row>
    <row r="226" spans="1:66" ht="15">
      <c r="A226" s="65" t="s">
        <v>290</v>
      </c>
      <c r="B226" s="65" t="s">
        <v>286</v>
      </c>
      <c r="C226" s="66" t="s">
        <v>2735</v>
      </c>
      <c r="D226" s="67">
        <v>5.333333333333334</v>
      </c>
      <c r="E226" s="68" t="s">
        <v>136</v>
      </c>
      <c r="F226" s="69">
        <v>28.75</v>
      </c>
      <c r="G226" s="66"/>
      <c r="H226" s="70"/>
      <c r="I226" s="71"/>
      <c r="J226" s="71"/>
      <c r="K226" s="34" t="s">
        <v>65</v>
      </c>
      <c r="L226" s="78">
        <v>226</v>
      </c>
      <c r="M226" s="78"/>
      <c r="N226" s="73"/>
      <c r="O226" s="80" t="s">
        <v>292</v>
      </c>
      <c r="P226" s="82">
        <v>43954.34229166667</v>
      </c>
      <c r="Q226" s="80" t="s">
        <v>2152</v>
      </c>
      <c r="R226" s="80"/>
      <c r="S226" s="80"/>
      <c r="T226" s="80"/>
      <c r="U226" s="80"/>
      <c r="V226" s="84" t="s">
        <v>956</v>
      </c>
      <c r="W226" s="82">
        <v>43954.34229166667</v>
      </c>
      <c r="X226" s="86">
        <v>43954</v>
      </c>
      <c r="Y226" s="88" t="s">
        <v>2234</v>
      </c>
      <c r="Z226" s="84" t="s">
        <v>2296</v>
      </c>
      <c r="AA226" s="80"/>
      <c r="AB226" s="80"/>
      <c r="AC226" s="88" t="s">
        <v>2347</v>
      </c>
      <c r="AD226" s="88" t="s">
        <v>2345</v>
      </c>
      <c r="AE226" s="80" t="b">
        <v>0</v>
      </c>
      <c r="AF226" s="80">
        <v>4</v>
      </c>
      <c r="AG226" s="88" t="s">
        <v>2375</v>
      </c>
      <c r="AH226" s="80" t="b">
        <v>0</v>
      </c>
      <c r="AI226" s="80" t="s">
        <v>632</v>
      </c>
      <c r="AJ226" s="80"/>
      <c r="AK226" s="88" t="s">
        <v>622</v>
      </c>
      <c r="AL226" s="80" t="b">
        <v>0</v>
      </c>
      <c r="AM226" s="80">
        <v>0</v>
      </c>
      <c r="AN226" s="88" t="s">
        <v>622</v>
      </c>
      <c r="AO226" s="80" t="s">
        <v>637</v>
      </c>
      <c r="AP226" s="80" t="b">
        <v>0</v>
      </c>
      <c r="AQ226" s="88" t="s">
        <v>2345</v>
      </c>
      <c r="AR226" s="80" t="s">
        <v>2386</v>
      </c>
      <c r="AS226" s="80">
        <v>0</v>
      </c>
      <c r="AT226" s="80">
        <v>0</v>
      </c>
      <c r="AU226" s="80"/>
      <c r="AV226" s="80"/>
      <c r="AW226" s="80"/>
      <c r="AX226" s="80"/>
      <c r="AY226" s="80"/>
      <c r="AZ226" s="80"/>
      <c r="BA226" s="80"/>
      <c r="BB226" s="80"/>
      <c r="BC226" s="80">
        <v>2</v>
      </c>
      <c r="BD226" s="79" t="str">
        <f>REPLACE(INDEX(GroupVertices[Group],MATCH(Edges[[#This Row],[Vertex 1]],GroupVertices[Vertex],0)),1,1,"")</f>
        <v>5</v>
      </c>
      <c r="BE226" s="79" t="str">
        <f>REPLACE(INDEX(GroupVertices[Group],MATCH(Edges[[#This Row],[Vertex 2]],GroupVertices[Vertex],0)),1,1,"")</f>
        <v>5</v>
      </c>
      <c r="BF226" s="48"/>
      <c r="BG226" s="49"/>
      <c r="BH226" s="48"/>
      <c r="BI226" s="49"/>
      <c r="BJ226" s="48"/>
      <c r="BK226" s="49"/>
      <c r="BL226" s="48"/>
      <c r="BM226" s="49"/>
      <c r="BN226" s="48"/>
    </row>
    <row r="227" spans="1:66" ht="15">
      <c r="A227" s="65" t="s">
        <v>291</v>
      </c>
      <c r="B227" s="65" t="s">
        <v>286</v>
      </c>
      <c r="C227" s="66" t="s">
        <v>2098</v>
      </c>
      <c r="D227" s="67">
        <v>3</v>
      </c>
      <c r="E227" s="68" t="s">
        <v>132</v>
      </c>
      <c r="F227" s="69">
        <v>32</v>
      </c>
      <c r="G227" s="66"/>
      <c r="H227" s="70"/>
      <c r="I227" s="71"/>
      <c r="J227" s="71"/>
      <c r="K227" s="34" t="s">
        <v>65</v>
      </c>
      <c r="L227" s="78">
        <v>227</v>
      </c>
      <c r="M227" s="78"/>
      <c r="N227" s="73"/>
      <c r="O227" s="80" t="s">
        <v>292</v>
      </c>
      <c r="P227" s="82">
        <v>43954.344618055555</v>
      </c>
      <c r="Q227" s="80" t="s">
        <v>2153</v>
      </c>
      <c r="R227" s="80"/>
      <c r="S227" s="80"/>
      <c r="T227" s="80"/>
      <c r="U227" s="80"/>
      <c r="V227" s="84" t="s">
        <v>957</v>
      </c>
      <c r="W227" s="82">
        <v>43954.344618055555</v>
      </c>
      <c r="X227" s="86">
        <v>43954</v>
      </c>
      <c r="Y227" s="88" t="s">
        <v>2235</v>
      </c>
      <c r="Z227" s="84" t="s">
        <v>2297</v>
      </c>
      <c r="AA227" s="80"/>
      <c r="AB227" s="80"/>
      <c r="AC227" s="88" t="s">
        <v>620</v>
      </c>
      <c r="AD227" s="88" t="s">
        <v>2347</v>
      </c>
      <c r="AE227" s="80" t="b">
        <v>0</v>
      </c>
      <c r="AF227" s="80">
        <v>1</v>
      </c>
      <c r="AG227" s="88" t="s">
        <v>2373</v>
      </c>
      <c r="AH227" s="80" t="b">
        <v>0</v>
      </c>
      <c r="AI227" s="80" t="s">
        <v>632</v>
      </c>
      <c r="AJ227" s="80"/>
      <c r="AK227" s="88" t="s">
        <v>622</v>
      </c>
      <c r="AL227" s="80" t="b">
        <v>0</v>
      </c>
      <c r="AM227" s="80">
        <v>0</v>
      </c>
      <c r="AN227" s="88" t="s">
        <v>622</v>
      </c>
      <c r="AO227" s="80" t="s">
        <v>636</v>
      </c>
      <c r="AP227" s="80" t="b">
        <v>0</v>
      </c>
      <c r="AQ227" s="88" t="s">
        <v>2347</v>
      </c>
      <c r="AR227" s="80" t="s">
        <v>2386</v>
      </c>
      <c r="AS227" s="80">
        <v>0</v>
      </c>
      <c r="AT227" s="80">
        <v>0</v>
      </c>
      <c r="AU227" s="80"/>
      <c r="AV227" s="80"/>
      <c r="AW227" s="80"/>
      <c r="AX227" s="80"/>
      <c r="AY227" s="80"/>
      <c r="AZ227" s="80"/>
      <c r="BA227" s="80"/>
      <c r="BB227" s="80"/>
      <c r="BC227" s="80">
        <v>1</v>
      </c>
      <c r="BD227" s="79" t="str">
        <f>REPLACE(INDEX(GroupVertices[Group],MATCH(Edges[[#This Row],[Vertex 1]],GroupVertices[Vertex],0)),1,1,"")</f>
        <v>5</v>
      </c>
      <c r="BE227" s="79" t="str">
        <f>REPLACE(INDEX(GroupVertices[Group],MATCH(Edges[[#This Row],[Vertex 2]],GroupVertices[Vertex],0)),1,1,"")</f>
        <v>5</v>
      </c>
      <c r="BF227" s="48"/>
      <c r="BG227" s="49"/>
      <c r="BH227" s="48"/>
      <c r="BI227" s="49"/>
      <c r="BJ227" s="48"/>
      <c r="BK227" s="49"/>
      <c r="BL227" s="48"/>
      <c r="BM227" s="49"/>
      <c r="BN227" s="48"/>
    </row>
    <row r="228" spans="1:66" ht="15">
      <c r="A228" s="65" t="s">
        <v>288</v>
      </c>
      <c r="B228" s="65" t="s">
        <v>287</v>
      </c>
      <c r="C228" s="66" t="s">
        <v>2098</v>
      </c>
      <c r="D228" s="67">
        <v>3</v>
      </c>
      <c r="E228" s="68" t="s">
        <v>132</v>
      </c>
      <c r="F228" s="69">
        <v>32</v>
      </c>
      <c r="G228" s="66"/>
      <c r="H228" s="70"/>
      <c r="I228" s="71"/>
      <c r="J228" s="71"/>
      <c r="K228" s="34" t="s">
        <v>65</v>
      </c>
      <c r="L228" s="78">
        <v>228</v>
      </c>
      <c r="M228" s="78"/>
      <c r="N228" s="73"/>
      <c r="O228" s="80" t="s">
        <v>292</v>
      </c>
      <c r="P228" s="82">
        <v>43954.30416666667</v>
      </c>
      <c r="Q228" s="80" t="s">
        <v>2154</v>
      </c>
      <c r="R228" s="84" t="s">
        <v>2185</v>
      </c>
      <c r="S228" s="80" t="s">
        <v>332</v>
      </c>
      <c r="T228" s="80"/>
      <c r="U228" s="80"/>
      <c r="V228" s="84" t="s">
        <v>954</v>
      </c>
      <c r="W228" s="82">
        <v>43954.30416666667</v>
      </c>
      <c r="X228" s="86">
        <v>43954</v>
      </c>
      <c r="Y228" s="88" t="s">
        <v>2236</v>
      </c>
      <c r="Z228" s="84" t="s">
        <v>2298</v>
      </c>
      <c r="AA228" s="80"/>
      <c r="AB228" s="80"/>
      <c r="AC228" s="88" t="s">
        <v>2348</v>
      </c>
      <c r="AD228" s="80"/>
      <c r="AE228" s="80" t="b">
        <v>0</v>
      </c>
      <c r="AF228" s="80">
        <v>351</v>
      </c>
      <c r="AG228" s="88" t="s">
        <v>622</v>
      </c>
      <c r="AH228" s="80" t="b">
        <v>1</v>
      </c>
      <c r="AI228" s="80" t="s">
        <v>632</v>
      </c>
      <c r="AJ228" s="80"/>
      <c r="AK228" s="88" t="s">
        <v>2384</v>
      </c>
      <c r="AL228" s="80" t="b">
        <v>0</v>
      </c>
      <c r="AM228" s="80">
        <v>23</v>
      </c>
      <c r="AN228" s="88" t="s">
        <v>622</v>
      </c>
      <c r="AO228" s="80" t="s">
        <v>637</v>
      </c>
      <c r="AP228" s="80" t="b">
        <v>0</v>
      </c>
      <c r="AQ228" s="88" t="s">
        <v>2348</v>
      </c>
      <c r="AR228" s="80" t="s">
        <v>2386</v>
      </c>
      <c r="AS228" s="80">
        <v>0</v>
      </c>
      <c r="AT228" s="80">
        <v>0</v>
      </c>
      <c r="AU228" s="80"/>
      <c r="AV228" s="80"/>
      <c r="AW228" s="80"/>
      <c r="AX228" s="80"/>
      <c r="AY228" s="80"/>
      <c r="AZ228" s="80"/>
      <c r="BA228" s="80"/>
      <c r="BB228" s="80"/>
      <c r="BC228" s="80">
        <v>1</v>
      </c>
      <c r="BD228" s="79" t="str">
        <f>REPLACE(INDEX(GroupVertices[Group],MATCH(Edges[[#This Row],[Vertex 1]],GroupVertices[Vertex],0)),1,1,"")</f>
        <v>5</v>
      </c>
      <c r="BE228" s="79" t="str">
        <f>REPLACE(INDEX(GroupVertices[Group],MATCH(Edges[[#This Row],[Vertex 2]],GroupVertices[Vertex],0)),1,1,"")</f>
        <v>5</v>
      </c>
      <c r="BF228" s="48">
        <v>0</v>
      </c>
      <c r="BG228" s="49">
        <v>0</v>
      </c>
      <c r="BH228" s="48">
        <v>0</v>
      </c>
      <c r="BI228" s="49">
        <v>0</v>
      </c>
      <c r="BJ228" s="48">
        <v>0</v>
      </c>
      <c r="BK228" s="49">
        <v>0</v>
      </c>
      <c r="BL228" s="48">
        <v>24</v>
      </c>
      <c r="BM228" s="49">
        <v>100</v>
      </c>
      <c r="BN228" s="48">
        <v>24</v>
      </c>
    </row>
    <row r="229" spans="1:66" ht="15">
      <c r="A229" s="65" t="s">
        <v>289</v>
      </c>
      <c r="B229" s="65" t="s">
        <v>287</v>
      </c>
      <c r="C229" s="66" t="s">
        <v>2098</v>
      </c>
      <c r="D229" s="67">
        <v>3</v>
      </c>
      <c r="E229" s="68" t="s">
        <v>132</v>
      </c>
      <c r="F229" s="69">
        <v>32</v>
      </c>
      <c r="G229" s="66"/>
      <c r="H229" s="70"/>
      <c r="I229" s="71"/>
      <c r="J229" s="71"/>
      <c r="K229" s="34" t="s">
        <v>65</v>
      </c>
      <c r="L229" s="78">
        <v>229</v>
      </c>
      <c r="M229" s="78"/>
      <c r="N229" s="73"/>
      <c r="O229" s="80" t="s">
        <v>292</v>
      </c>
      <c r="P229" s="82">
        <v>43954.32351851852</v>
      </c>
      <c r="Q229" s="80" t="s">
        <v>2155</v>
      </c>
      <c r="R229" s="80"/>
      <c r="S229" s="80"/>
      <c r="T229" s="80"/>
      <c r="U229" s="80"/>
      <c r="V229" s="84" t="s">
        <v>955</v>
      </c>
      <c r="W229" s="82">
        <v>43954.32351851852</v>
      </c>
      <c r="X229" s="86">
        <v>43954</v>
      </c>
      <c r="Y229" s="88" t="s">
        <v>2237</v>
      </c>
      <c r="Z229" s="84" t="s">
        <v>2299</v>
      </c>
      <c r="AA229" s="80"/>
      <c r="AB229" s="80"/>
      <c r="AC229" s="88" t="s">
        <v>2349</v>
      </c>
      <c r="AD229" s="88" t="s">
        <v>2350</v>
      </c>
      <c r="AE229" s="80" t="b">
        <v>0</v>
      </c>
      <c r="AF229" s="80">
        <v>4</v>
      </c>
      <c r="AG229" s="88" t="s">
        <v>631</v>
      </c>
      <c r="AH229" s="80" t="b">
        <v>0</v>
      </c>
      <c r="AI229" s="80" t="s">
        <v>632</v>
      </c>
      <c r="AJ229" s="80"/>
      <c r="AK229" s="88" t="s">
        <v>622</v>
      </c>
      <c r="AL229" s="80" t="b">
        <v>0</v>
      </c>
      <c r="AM229" s="80">
        <v>0</v>
      </c>
      <c r="AN229" s="88" t="s">
        <v>622</v>
      </c>
      <c r="AO229" s="80" t="s">
        <v>637</v>
      </c>
      <c r="AP229" s="80" t="b">
        <v>0</v>
      </c>
      <c r="AQ229" s="88" t="s">
        <v>2350</v>
      </c>
      <c r="AR229" s="80" t="s">
        <v>2386</v>
      </c>
      <c r="AS229" s="80">
        <v>0</v>
      </c>
      <c r="AT229" s="80">
        <v>0</v>
      </c>
      <c r="AU229" s="80"/>
      <c r="AV229" s="80"/>
      <c r="AW229" s="80"/>
      <c r="AX229" s="80"/>
      <c r="AY229" s="80"/>
      <c r="AZ229" s="80"/>
      <c r="BA229" s="80"/>
      <c r="BB229" s="80"/>
      <c r="BC229" s="80">
        <v>1</v>
      </c>
      <c r="BD229" s="79" t="str">
        <f>REPLACE(INDEX(GroupVertices[Group],MATCH(Edges[[#This Row],[Vertex 1]],GroupVertices[Vertex],0)),1,1,"")</f>
        <v>5</v>
      </c>
      <c r="BE229" s="79" t="str">
        <f>REPLACE(INDEX(GroupVertices[Group],MATCH(Edges[[#This Row],[Vertex 2]],GroupVertices[Vertex],0)),1,1,"")</f>
        <v>5</v>
      </c>
      <c r="BF229" s="48"/>
      <c r="BG229" s="49"/>
      <c r="BH229" s="48"/>
      <c r="BI229" s="49"/>
      <c r="BJ229" s="48"/>
      <c r="BK229" s="49"/>
      <c r="BL229" s="48"/>
      <c r="BM229" s="49"/>
      <c r="BN229" s="48"/>
    </row>
    <row r="230" spans="1:66" ht="15">
      <c r="A230" s="65" t="s">
        <v>269</v>
      </c>
      <c r="B230" s="65" t="s">
        <v>287</v>
      </c>
      <c r="C230" s="66" t="s">
        <v>2735</v>
      </c>
      <c r="D230" s="67">
        <v>5.333333333333334</v>
      </c>
      <c r="E230" s="68" t="s">
        <v>136</v>
      </c>
      <c r="F230" s="69">
        <v>28.75</v>
      </c>
      <c r="G230" s="66"/>
      <c r="H230" s="70"/>
      <c r="I230" s="71"/>
      <c r="J230" s="71"/>
      <c r="K230" s="34" t="s">
        <v>65</v>
      </c>
      <c r="L230" s="78">
        <v>230</v>
      </c>
      <c r="M230" s="78"/>
      <c r="N230" s="73"/>
      <c r="O230" s="80" t="s">
        <v>292</v>
      </c>
      <c r="P230" s="82">
        <v>43954.33899305556</v>
      </c>
      <c r="Q230" s="80" t="s">
        <v>2150</v>
      </c>
      <c r="R230" s="80"/>
      <c r="S230" s="80"/>
      <c r="T230" s="80"/>
      <c r="U230" s="80"/>
      <c r="V230" s="84" t="s">
        <v>398</v>
      </c>
      <c r="W230" s="82">
        <v>43954.33899305556</v>
      </c>
      <c r="X230" s="86">
        <v>43954</v>
      </c>
      <c r="Y230" s="88" t="s">
        <v>2232</v>
      </c>
      <c r="Z230" s="84" t="s">
        <v>2294</v>
      </c>
      <c r="AA230" s="80"/>
      <c r="AB230" s="80"/>
      <c r="AC230" s="88" t="s">
        <v>2345</v>
      </c>
      <c r="AD230" s="88" t="s">
        <v>2346</v>
      </c>
      <c r="AE230" s="80" t="b">
        <v>0</v>
      </c>
      <c r="AF230" s="80">
        <v>0</v>
      </c>
      <c r="AG230" s="88" t="s">
        <v>2373</v>
      </c>
      <c r="AH230" s="80" t="b">
        <v>0</v>
      </c>
      <c r="AI230" s="80" t="s">
        <v>632</v>
      </c>
      <c r="AJ230" s="80"/>
      <c r="AK230" s="88" t="s">
        <v>622</v>
      </c>
      <c r="AL230" s="80" t="b">
        <v>0</v>
      </c>
      <c r="AM230" s="80">
        <v>0</v>
      </c>
      <c r="AN230" s="88" t="s">
        <v>622</v>
      </c>
      <c r="AO230" s="80" t="s">
        <v>641</v>
      </c>
      <c r="AP230" s="80" t="b">
        <v>0</v>
      </c>
      <c r="AQ230" s="88" t="s">
        <v>2346</v>
      </c>
      <c r="AR230" s="80" t="s">
        <v>2386</v>
      </c>
      <c r="AS230" s="80">
        <v>0</v>
      </c>
      <c r="AT230" s="80">
        <v>0</v>
      </c>
      <c r="AU230" s="80"/>
      <c r="AV230" s="80"/>
      <c r="AW230" s="80"/>
      <c r="AX230" s="80"/>
      <c r="AY230" s="80"/>
      <c r="AZ230" s="80"/>
      <c r="BA230" s="80"/>
      <c r="BB230" s="80"/>
      <c r="BC230" s="80">
        <v>2</v>
      </c>
      <c r="BD230" s="79" t="str">
        <f>REPLACE(INDEX(GroupVertices[Group],MATCH(Edges[[#This Row],[Vertex 1]],GroupVertices[Vertex],0)),1,1,"")</f>
        <v>5</v>
      </c>
      <c r="BE230" s="79" t="str">
        <f>REPLACE(INDEX(GroupVertices[Group],MATCH(Edges[[#This Row],[Vertex 2]],GroupVertices[Vertex],0)),1,1,"")</f>
        <v>5</v>
      </c>
      <c r="BF230" s="48"/>
      <c r="BG230" s="49"/>
      <c r="BH230" s="48"/>
      <c r="BI230" s="49"/>
      <c r="BJ230" s="48"/>
      <c r="BK230" s="49"/>
      <c r="BL230" s="48"/>
      <c r="BM230" s="49"/>
      <c r="BN230" s="48"/>
    </row>
    <row r="231" spans="1:66" ht="15">
      <c r="A231" s="65" t="s">
        <v>290</v>
      </c>
      <c r="B231" s="65" t="s">
        <v>287</v>
      </c>
      <c r="C231" s="66" t="s">
        <v>2735</v>
      </c>
      <c r="D231" s="67">
        <v>5.333333333333334</v>
      </c>
      <c r="E231" s="68" t="s">
        <v>136</v>
      </c>
      <c r="F231" s="69">
        <v>28.75</v>
      </c>
      <c r="G231" s="66"/>
      <c r="H231" s="70"/>
      <c r="I231" s="71"/>
      <c r="J231" s="71"/>
      <c r="K231" s="34" t="s">
        <v>65</v>
      </c>
      <c r="L231" s="78">
        <v>231</v>
      </c>
      <c r="M231" s="78"/>
      <c r="N231" s="73"/>
      <c r="O231" s="80" t="s">
        <v>292</v>
      </c>
      <c r="P231" s="82">
        <v>43954.3341087963</v>
      </c>
      <c r="Q231" s="80" t="s">
        <v>2151</v>
      </c>
      <c r="R231" s="80"/>
      <c r="S231" s="80"/>
      <c r="T231" s="80"/>
      <c r="U231" s="80"/>
      <c r="V231" s="84" t="s">
        <v>956</v>
      </c>
      <c r="W231" s="82">
        <v>43954.3341087963</v>
      </c>
      <c r="X231" s="86">
        <v>43954</v>
      </c>
      <c r="Y231" s="88" t="s">
        <v>2233</v>
      </c>
      <c r="Z231" s="84" t="s">
        <v>2295</v>
      </c>
      <c r="AA231" s="80"/>
      <c r="AB231" s="80"/>
      <c r="AC231" s="88" t="s">
        <v>2346</v>
      </c>
      <c r="AD231" s="88" t="s">
        <v>2349</v>
      </c>
      <c r="AE231" s="80" t="b">
        <v>0</v>
      </c>
      <c r="AF231" s="80">
        <v>6</v>
      </c>
      <c r="AG231" s="88" t="s">
        <v>2374</v>
      </c>
      <c r="AH231" s="80" t="b">
        <v>0</v>
      </c>
      <c r="AI231" s="80" t="s">
        <v>632</v>
      </c>
      <c r="AJ231" s="80"/>
      <c r="AK231" s="88" t="s">
        <v>622</v>
      </c>
      <c r="AL231" s="80" t="b">
        <v>0</v>
      </c>
      <c r="AM231" s="80">
        <v>0</v>
      </c>
      <c r="AN231" s="88" t="s">
        <v>622</v>
      </c>
      <c r="AO231" s="80" t="s">
        <v>637</v>
      </c>
      <c r="AP231" s="80" t="b">
        <v>0</v>
      </c>
      <c r="AQ231" s="88" t="s">
        <v>2349</v>
      </c>
      <c r="AR231" s="80" t="s">
        <v>2386</v>
      </c>
      <c r="AS231" s="80">
        <v>0</v>
      </c>
      <c r="AT231" s="80">
        <v>0</v>
      </c>
      <c r="AU231" s="80"/>
      <c r="AV231" s="80"/>
      <c r="AW231" s="80"/>
      <c r="AX231" s="80"/>
      <c r="AY231" s="80"/>
      <c r="AZ231" s="80"/>
      <c r="BA231" s="80"/>
      <c r="BB231" s="80"/>
      <c r="BC231" s="80">
        <v>2</v>
      </c>
      <c r="BD231" s="79" t="str">
        <f>REPLACE(INDEX(GroupVertices[Group],MATCH(Edges[[#This Row],[Vertex 1]],GroupVertices[Vertex],0)),1,1,"")</f>
        <v>5</v>
      </c>
      <c r="BE231" s="79" t="str">
        <f>REPLACE(INDEX(GroupVertices[Group],MATCH(Edges[[#This Row],[Vertex 2]],GroupVertices[Vertex],0)),1,1,"")</f>
        <v>5</v>
      </c>
      <c r="BF231" s="48"/>
      <c r="BG231" s="49"/>
      <c r="BH231" s="48"/>
      <c r="BI231" s="49"/>
      <c r="BJ231" s="48"/>
      <c r="BK231" s="49"/>
      <c r="BL231" s="48"/>
      <c r="BM231" s="49"/>
      <c r="BN231" s="48"/>
    </row>
    <row r="232" spans="1:66" ht="15">
      <c r="A232" s="65" t="s">
        <v>290</v>
      </c>
      <c r="B232" s="65" t="s">
        <v>287</v>
      </c>
      <c r="C232" s="66" t="s">
        <v>2735</v>
      </c>
      <c r="D232" s="67">
        <v>5.333333333333334</v>
      </c>
      <c r="E232" s="68" t="s">
        <v>136</v>
      </c>
      <c r="F232" s="69">
        <v>28.75</v>
      </c>
      <c r="G232" s="66"/>
      <c r="H232" s="70"/>
      <c r="I232" s="71"/>
      <c r="J232" s="71"/>
      <c r="K232" s="34" t="s">
        <v>65</v>
      </c>
      <c r="L232" s="78">
        <v>232</v>
      </c>
      <c r="M232" s="78"/>
      <c r="N232" s="73"/>
      <c r="O232" s="80" t="s">
        <v>292</v>
      </c>
      <c r="P232" s="82">
        <v>43954.34229166667</v>
      </c>
      <c r="Q232" s="80" t="s">
        <v>2152</v>
      </c>
      <c r="R232" s="80"/>
      <c r="S232" s="80"/>
      <c r="T232" s="80"/>
      <c r="U232" s="80"/>
      <c r="V232" s="84" t="s">
        <v>956</v>
      </c>
      <c r="W232" s="82">
        <v>43954.34229166667</v>
      </c>
      <c r="X232" s="86">
        <v>43954</v>
      </c>
      <c r="Y232" s="88" t="s">
        <v>2234</v>
      </c>
      <c r="Z232" s="84" t="s">
        <v>2296</v>
      </c>
      <c r="AA232" s="80"/>
      <c r="AB232" s="80"/>
      <c r="AC232" s="88" t="s">
        <v>2347</v>
      </c>
      <c r="AD232" s="88" t="s">
        <v>2345</v>
      </c>
      <c r="AE232" s="80" t="b">
        <v>0</v>
      </c>
      <c r="AF232" s="80">
        <v>4</v>
      </c>
      <c r="AG232" s="88" t="s">
        <v>2375</v>
      </c>
      <c r="AH232" s="80" t="b">
        <v>0</v>
      </c>
      <c r="AI232" s="80" t="s">
        <v>632</v>
      </c>
      <c r="AJ232" s="80"/>
      <c r="AK232" s="88" t="s">
        <v>622</v>
      </c>
      <c r="AL232" s="80" t="b">
        <v>0</v>
      </c>
      <c r="AM232" s="80">
        <v>0</v>
      </c>
      <c r="AN232" s="88" t="s">
        <v>622</v>
      </c>
      <c r="AO232" s="80" t="s">
        <v>637</v>
      </c>
      <c r="AP232" s="80" t="b">
        <v>0</v>
      </c>
      <c r="AQ232" s="88" t="s">
        <v>2345</v>
      </c>
      <c r="AR232" s="80" t="s">
        <v>2386</v>
      </c>
      <c r="AS232" s="80">
        <v>0</v>
      </c>
      <c r="AT232" s="80">
        <v>0</v>
      </c>
      <c r="AU232" s="80"/>
      <c r="AV232" s="80"/>
      <c r="AW232" s="80"/>
      <c r="AX232" s="80"/>
      <c r="AY232" s="80"/>
      <c r="AZ232" s="80"/>
      <c r="BA232" s="80"/>
      <c r="BB232" s="80"/>
      <c r="BC232" s="80">
        <v>2</v>
      </c>
      <c r="BD232" s="79" t="str">
        <f>REPLACE(INDEX(GroupVertices[Group],MATCH(Edges[[#This Row],[Vertex 1]],GroupVertices[Vertex],0)),1,1,"")</f>
        <v>5</v>
      </c>
      <c r="BE232" s="79" t="str">
        <f>REPLACE(INDEX(GroupVertices[Group],MATCH(Edges[[#This Row],[Vertex 2]],GroupVertices[Vertex],0)),1,1,"")</f>
        <v>5</v>
      </c>
      <c r="BF232" s="48"/>
      <c r="BG232" s="49"/>
      <c r="BH232" s="48"/>
      <c r="BI232" s="49"/>
      <c r="BJ232" s="48"/>
      <c r="BK232" s="49"/>
      <c r="BL232" s="48"/>
      <c r="BM232" s="49"/>
      <c r="BN232" s="48"/>
    </row>
    <row r="233" spans="1:66" ht="15">
      <c r="A233" s="65" t="s">
        <v>291</v>
      </c>
      <c r="B233" s="65" t="s">
        <v>287</v>
      </c>
      <c r="C233" s="66" t="s">
        <v>2735</v>
      </c>
      <c r="D233" s="67">
        <v>5.333333333333334</v>
      </c>
      <c r="E233" s="68" t="s">
        <v>136</v>
      </c>
      <c r="F233" s="69">
        <v>28.75</v>
      </c>
      <c r="G233" s="66"/>
      <c r="H233" s="70"/>
      <c r="I233" s="71"/>
      <c r="J233" s="71"/>
      <c r="K233" s="34" t="s">
        <v>65</v>
      </c>
      <c r="L233" s="78">
        <v>233</v>
      </c>
      <c r="M233" s="78"/>
      <c r="N233" s="73"/>
      <c r="O233" s="80" t="s">
        <v>292</v>
      </c>
      <c r="P233" s="82">
        <v>43954.30846064815</v>
      </c>
      <c r="Q233" s="80" t="s">
        <v>2156</v>
      </c>
      <c r="R233" s="80"/>
      <c r="S233" s="80"/>
      <c r="T233" s="80"/>
      <c r="U233" s="80"/>
      <c r="V233" s="84" t="s">
        <v>957</v>
      </c>
      <c r="W233" s="82">
        <v>43954.30846064815</v>
      </c>
      <c r="X233" s="86">
        <v>43954</v>
      </c>
      <c r="Y233" s="88" t="s">
        <v>2238</v>
      </c>
      <c r="Z233" s="84" t="s">
        <v>2300</v>
      </c>
      <c r="AA233" s="80"/>
      <c r="AB233" s="80"/>
      <c r="AC233" s="88" t="s">
        <v>2350</v>
      </c>
      <c r="AD233" s="88" t="s">
        <v>2348</v>
      </c>
      <c r="AE233" s="80" t="b">
        <v>0</v>
      </c>
      <c r="AF233" s="80">
        <v>1</v>
      </c>
      <c r="AG233" s="88" t="s">
        <v>2376</v>
      </c>
      <c r="AH233" s="80" t="b">
        <v>0</v>
      </c>
      <c r="AI233" s="80" t="s">
        <v>632</v>
      </c>
      <c r="AJ233" s="80"/>
      <c r="AK233" s="88" t="s">
        <v>622</v>
      </c>
      <c r="AL233" s="80" t="b">
        <v>0</v>
      </c>
      <c r="AM233" s="80">
        <v>0</v>
      </c>
      <c r="AN233" s="88" t="s">
        <v>622</v>
      </c>
      <c r="AO233" s="80" t="s">
        <v>636</v>
      </c>
      <c r="AP233" s="80" t="b">
        <v>0</v>
      </c>
      <c r="AQ233" s="88" t="s">
        <v>2348</v>
      </c>
      <c r="AR233" s="80" t="s">
        <v>2386</v>
      </c>
      <c r="AS233" s="80">
        <v>0</v>
      </c>
      <c r="AT233" s="80">
        <v>0</v>
      </c>
      <c r="AU233" s="80"/>
      <c r="AV233" s="80"/>
      <c r="AW233" s="80"/>
      <c r="AX233" s="80"/>
      <c r="AY233" s="80"/>
      <c r="AZ233" s="80"/>
      <c r="BA233" s="80"/>
      <c r="BB233" s="80"/>
      <c r="BC233" s="80">
        <v>2</v>
      </c>
      <c r="BD233" s="79" t="str">
        <f>REPLACE(INDEX(GroupVertices[Group],MATCH(Edges[[#This Row],[Vertex 1]],GroupVertices[Vertex],0)),1,1,"")</f>
        <v>5</v>
      </c>
      <c r="BE233" s="79" t="str">
        <f>REPLACE(INDEX(GroupVertices[Group],MATCH(Edges[[#This Row],[Vertex 2]],GroupVertices[Vertex],0)),1,1,"")</f>
        <v>5</v>
      </c>
      <c r="BF233" s="48"/>
      <c r="BG233" s="49"/>
      <c r="BH233" s="48"/>
      <c r="BI233" s="49"/>
      <c r="BJ233" s="48"/>
      <c r="BK233" s="49"/>
      <c r="BL233" s="48"/>
      <c r="BM233" s="49"/>
      <c r="BN233" s="48"/>
    </row>
    <row r="234" spans="1:66" ht="15">
      <c r="A234" s="65" t="s">
        <v>291</v>
      </c>
      <c r="B234" s="65" t="s">
        <v>287</v>
      </c>
      <c r="C234" s="66" t="s">
        <v>2735</v>
      </c>
      <c r="D234" s="67">
        <v>5.333333333333334</v>
      </c>
      <c r="E234" s="68" t="s">
        <v>136</v>
      </c>
      <c r="F234" s="69">
        <v>28.75</v>
      </c>
      <c r="G234" s="66"/>
      <c r="H234" s="70"/>
      <c r="I234" s="71"/>
      <c r="J234" s="71"/>
      <c r="K234" s="34" t="s">
        <v>65</v>
      </c>
      <c r="L234" s="78">
        <v>234</v>
      </c>
      <c r="M234" s="78"/>
      <c r="N234" s="73"/>
      <c r="O234" s="80" t="s">
        <v>292</v>
      </c>
      <c r="P234" s="82">
        <v>43954.344618055555</v>
      </c>
      <c r="Q234" s="80" t="s">
        <v>2153</v>
      </c>
      <c r="R234" s="80"/>
      <c r="S234" s="80"/>
      <c r="T234" s="80"/>
      <c r="U234" s="80"/>
      <c r="V234" s="84" t="s">
        <v>957</v>
      </c>
      <c r="W234" s="82">
        <v>43954.344618055555</v>
      </c>
      <c r="X234" s="86">
        <v>43954</v>
      </c>
      <c r="Y234" s="88" t="s">
        <v>2235</v>
      </c>
      <c r="Z234" s="84" t="s">
        <v>2297</v>
      </c>
      <c r="AA234" s="80"/>
      <c r="AB234" s="80"/>
      <c r="AC234" s="88" t="s">
        <v>620</v>
      </c>
      <c r="AD234" s="88" t="s">
        <v>2347</v>
      </c>
      <c r="AE234" s="80" t="b">
        <v>0</v>
      </c>
      <c r="AF234" s="80">
        <v>1</v>
      </c>
      <c r="AG234" s="88" t="s">
        <v>2373</v>
      </c>
      <c r="AH234" s="80" t="b">
        <v>0</v>
      </c>
      <c r="AI234" s="80" t="s">
        <v>632</v>
      </c>
      <c r="AJ234" s="80"/>
      <c r="AK234" s="88" t="s">
        <v>622</v>
      </c>
      <c r="AL234" s="80" t="b">
        <v>0</v>
      </c>
      <c r="AM234" s="80">
        <v>0</v>
      </c>
      <c r="AN234" s="88" t="s">
        <v>622</v>
      </c>
      <c r="AO234" s="80" t="s">
        <v>636</v>
      </c>
      <c r="AP234" s="80" t="b">
        <v>0</v>
      </c>
      <c r="AQ234" s="88" t="s">
        <v>2347</v>
      </c>
      <c r="AR234" s="80" t="s">
        <v>2386</v>
      </c>
      <c r="AS234" s="80">
        <v>0</v>
      </c>
      <c r="AT234" s="80">
        <v>0</v>
      </c>
      <c r="AU234" s="80"/>
      <c r="AV234" s="80"/>
      <c r="AW234" s="80"/>
      <c r="AX234" s="80"/>
      <c r="AY234" s="80"/>
      <c r="AZ234" s="80"/>
      <c r="BA234" s="80"/>
      <c r="BB234" s="80"/>
      <c r="BC234" s="80">
        <v>2</v>
      </c>
      <c r="BD234" s="79" t="str">
        <f>REPLACE(INDEX(GroupVertices[Group],MATCH(Edges[[#This Row],[Vertex 1]],GroupVertices[Vertex],0)),1,1,"")</f>
        <v>5</v>
      </c>
      <c r="BE234" s="79" t="str">
        <f>REPLACE(INDEX(GroupVertices[Group],MATCH(Edges[[#This Row],[Vertex 2]],GroupVertices[Vertex],0)),1,1,"")</f>
        <v>5</v>
      </c>
      <c r="BF234" s="48"/>
      <c r="BG234" s="49"/>
      <c r="BH234" s="48"/>
      <c r="BI234" s="49"/>
      <c r="BJ234" s="48"/>
      <c r="BK234" s="49"/>
      <c r="BL234" s="48"/>
      <c r="BM234" s="49"/>
      <c r="BN234" s="48"/>
    </row>
    <row r="235" spans="1:66" ht="15">
      <c r="A235" s="65" t="s">
        <v>289</v>
      </c>
      <c r="B235" s="65" t="s">
        <v>288</v>
      </c>
      <c r="C235" s="66" t="s">
        <v>2098</v>
      </c>
      <c r="D235" s="67">
        <v>3</v>
      </c>
      <c r="E235" s="68" t="s">
        <v>132</v>
      </c>
      <c r="F235" s="69">
        <v>32</v>
      </c>
      <c r="G235" s="66"/>
      <c r="H235" s="70"/>
      <c r="I235" s="71"/>
      <c r="J235" s="71"/>
      <c r="K235" s="34" t="s">
        <v>65</v>
      </c>
      <c r="L235" s="78">
        <v>235</v>
      </c>
      <c r="M235" s="78"/>
      <c r="N235" s="73"/>
      <c r="O235" s="80" t="s">
        <v>292</v>
      </c>
      <c r="P235" s="82">
        <v>43954.32351851852</v>
      </c>
      <c r="Q235" s="80" t="s">
        <v>2155</v>
      </c>
      <c r="R235" s="80"/>
      <c r="S235" s="80"/>
      <c r="T235" s="80"/>
      <c r="U235" s="80"/>
      <c r="V235" s="84" t="s">
        <v>955</v>
      </c>
      <c r="W235" s="82">
        <v>43954.32351851852</v>
      </c>
      <c r="X235" s="86">
        <v>43954</v>
      </c>
      <c r="Y235" s="88" t="s">
        <v>2237</v>
      </c>
      <c r="Z235" s="84" t="s">
        <v>2299</v>
      </c>
      <c r="AA235" s="80"/>
      <c r="AB235" s="80"/>
      <c r="AC235" s="88" t="s">
        <v>2349</v>
      </c>
      <c r="AD235" s="88" t="s">
        <v>2350</v>
      </c>
      <c r="AE235" s="80" t="b">
        <v>0</v>
      </c>
      <c r="AF235" s="80">
        <v>4</v>
      </c>
      <c r="AG235" s="88" t="s">
        <v>631</v>
      </c>
      <c r="AH235" s="80" t="b">
        <v>0</v>
      </c>
      <c r="AI235" s="80" t="s">
        <v>632</v>
      </c>
      <c r="AJ235" s="80"/>
      <c r="AK235" s="88" t="s">
        <v>622</v>
      </c>
      <c r="AL235" s="80" t="b">
        <v>0</v>
      </c>
      <c r="AM235" s="80">
        <v>0</v>
      </c>
      <c r="AN235" s="88" t="s">
        <v>622</v>
      </c>
      <c r="AO235" s="80" t="s">
        <v>637</v>
      </c>
      <c r="AP235" s="80" t="b">
        <v>0</v>
      </c>
      <c r="AQ235" s="88" t="s">
        <v>2350</v>
      </c>
      <c r="AR235" s="80" t="s">
        <v>2386</v>
      </c>
      <c r="AS235" s="80">
        <v>0</v>
      </c>
      <c r="AT235" s="80">
        <v>0</v>
      </c>
      <c r="AU235" s="80"/>
      <c r="AV235" s="80"/>
      <c r="AW235" s="80"/>
      <c r="AX235" s="80"/>
      <c r="AY235" s="80"/>
      <c r="AZ235" s="80"/>
      <c r="BA235" s="80"/>
      <c r="BB235" s="80"/>
      <c r="BC235" s="80">
        <v>1</v>
      </c>
      <c r="BD235" s="79" t="str">
        <f>REPLACE(INDEX(GroupVertices[Group],MATCH(Edges[[#This Row],[Vertex 1]],GroupVertices[Vertex],0)),1,1,"")</f>
        <v>5</v>
      </c>
      <c r="BE235" s="79" t="str">
        <f>REPLACE(INDEX(GroupVertices[Group],MATCH(Edges[[#This Row],[Vertex 2]],GroupVertices[Vertex],0)),1,1,"")</f>
        <v>5</v>
      </c>
      <c r="BF235" s="48"/>
      <c r="BG235" s="49"/>
      <c r="BH235" s="48"/>
      <c r="BI235" s="49"/>
      <c r="BJ235" s="48"/>
      <c r="BK235" s="49"/>
      <c r="BL235" s="48"/>
      <c r="BM235" s="49"/>
      <c r="BN235" s="48"/>
    </row>
    <row r="236" spans="1:66" ht="15">
      <c r="A236" s="65" t="s">
        <v>269</v>
      </c>
      <c r="B236" s="65" t="s">
        <v>288</v>
      </c>
      <c r="C236" s="66" t="s">
        <v>2735</v>
      </c>
      <c r="D236" s="67">
        <v>5.333333333333334</v>
      </c>
      <c r="E236" s="68" t="s">
        <v>136</v>
      </c>
      <c r="F236" s="69">
        <v>28.75</v>
      </c>
      <c r="G236" s="66"/>
      <c r="H236" s="70"/>
      <c r="I236" s="71"/>
      <c r="J236" s="71"/>
      <c r="K236" s="34" t="s">
        <v>65</v>
      </c>
      <c r="L236" s="78">
        <v>236</v>
      </c>
      <c r="M236" s="78"/>
      <c r="N236" s="73"/>
      <c r="O236" s="80" t="s">
        <v>292</v>
      </c>
      <c r="P236" s="82">
        <v>43954.33899305556</v>
      </c>
      <c r="Q236" s="80" t="s">
        <v>2150</v>
      </c>
      <c r="R236" s="80"/>
      <c r="S236" s="80"/>
      <c r="T236" s="80"/>
      <c r="U236" s="80"/>
      <c r="V236" s="84" t="s">
        <v>398</v>
      </c>
      <c r="W236" s="82">
        <v>43954.33899305556</v>
      </c>
      <c r="X236" s="86">
        <v>43954</v>
      </c>
      <c r="Y236" s="88" t="s">
        <v>2232</v>
      </c>
      <c r="Z236" s="84" t="s">
        <v>2294</v>
      </c>
      <c r="AA236" s="80"/>
      <c r="AB236" s="80"/>
      <c r="AC236" s="88" t="s">
        <v>2345</v>
      </c>
      <c r="AD236" s="88" t="s">
        <v>2346</v>
      </c>
      <c r="AE236" s="80" t="b">
        <v>0</v>
      </c>
      <c r="AF236" s="80">
        <v>0</v>
      </c>
      <c r="AG236" s="88" t="s">
        <v>2373</v>
      </c>
      <c r="AH236" s="80" t="b">
        <v>0</v>
      </c>
      <c r="AI236" s="80" t="s">
        <v>632</v>
      </c>
      <c r="AJ236" s="80"/>
      <c r="AK236" s="88" t="s">
        <v>622</v>
      </c>
      <c r="AL236" s="80" t="b">
        <v>0</v>
      </c>
      <c r="AM236" s="80">
        <v>0</v>
      </c>
      <c r="AN236" s="88" t="s">
        <v>622</v>
      </c>
      <c r="AO236" s="80" t="s">
        <v>641</v>
      </c>
      <c r="AP236" s="80" t="b">
        <v>0</v>
      </c>
      <c r="AQ236" s="88" t="s">
        <v>2346</v>
      </c>
      <c r="AR236" s="80" t="s">
        <v>2386</v>
      </c>
      <c r="AS236" s="80">
        <v>0</v>
      </c>
      <c r="AT236" s="80">
        <v>0</v>
      </c>
      <c r="AU236" s="80"/>
      <c r="AV236" s="80"/>
      <c r="AW236" s="80"/>
      <c r="AX236" s="80"/>
      <c r="AY236" s="80"/>
      <c r="AZ236" s="80"/>
      <c r="BA236" s="80"/>
      <c r="BB236" s="80"/>
      <c r="BC236" s="80">
        <v>2</v>
      </c>
      <c r="BD236" s="79" t="str">
        <f>REPLACE(INDEX(GroupVertices[Group],MATCH(Edges[[#This Row],[Vertex 1]],GroupVertices[Vertex],0)),1,1,"")</f>
        <v>5</v>
      </c>
      <c r="BE236" s="79" t="str">
        <f>REPLACE(INDEX(GroupVertices[Group],MATCH(Edges[[#This Row],[Vertex 2]],GroupVertices[Vertex],0)),1,1,"")</f>
        <v>5</v>
      </c>
      <c r="BF236" s="48"/>
      <c r="BG236" s="49"/>
      <c r="BH236" s="48"/>
      <c r="BI236" s="49"/>
      <c r="BJ236" s="48"/>
      <c r="BK236" s="49"/>
      <c r="BL236" s="48"/>
      <c r="BM236" s="49"/>
      <c r="BN236" s="48"/>
    </row>
    <row r="237" spans="1:66" ht="15">
      <c r="A237" s="65" t="s">
        <v>290</v>
      </c>
      <c r="B237" s="65" t="s">
        <v>288</v>
      </c>
      <c r="C237" s="66" t="s">
        <v>2735</v>
      </c>
      <c r="D237" s="67">
        <v>5.333333333333334</v>
      </c>
      <c r="E237" s="68" t="s">
        <v>136</v>
      </c>
      <c r="F237" s="69">
        <v>28.75</v>
      </c>
      <c r="G237" s="66"/>
      <c r="H237" s="70"/>
      <c r="I237" s="71"/>
      <c r="J237" s="71"/>
      <c r="K237" s="34" t="s">
        <v>65</v>
      </c>
      <c r="L237" s="78">
        <v>237</v>
      </c>
      <c r="M237" s="78"/>
      <c r="N237" s="73"/>
      <c r="O237" s="80" t="s">
        <v>292</v>
      </c>
      <c r="P237" s="82">
        <v>43954.3341087963</v>
      </c>
      <c r="Q237" s="80" t="s">
        <v>2151</v>
      </c>
      <c r="R237" s="80"/>
      <c r="S237" s="80"/>
      <c r="T237" s="80"/>
      <c r="U237" s="80"/>
      <c r="V237" s="84" t="s">
        <v>956</v>
      </c>
      <c r="W237" s="82">
        <v>43954.3341087963</v>
      </c>
      <c r="X237" s="86">
        <v>43954</v>
      </c>
      <c r="Y237" s="88" t="s">
        <v>2233</v>
      </c>
      <c r="Z237" s="84" t="s">
        <v>2295</v>
      </c>
      <c r="AA237" s="80"/>
      <c r="AB237" s="80"/>
      <c r="AC237" s="88" t="s">
        <v>2346</v>
      </c>
      <c r="AD237" s="88" t="s">
        <v>2349</v>
      </c>
      <c r="AE237" s="80" t="b">
        <v>0</v>
      </c>
      <c r="AF237" s="80">
        <v>6</v>
      </c>
      <c r="AG237" s="88" t="s">
        <v>2374</v>
      </c>
      <c r="AH237" s="80" t="b">
        <v>0</v>
      </c>
      <c r="AI237" s="80" t="s">
        <v>632</v>
      </c>
      <c r="AJ237" s="80"/>
      <c r="AK237" s="88" t="s">
        <v>622</v>
      </c>
      <c r="AL237" s="80" t="b">
        <v>0</v>
      </c>
      <c r="AM237" s="80">
        <v>0</v>
      </c>
      <c r="AN237" s="88" t="s">
        <v>622</v>
      </c>
      <c r="AO237" s="80" t="s">
        <v>637</v>
      </c>
      <c r="AP237" s="80" t="b">
        <v>0</v>
      </c>
      <c r="AQ237" s="88" t="s">
        <v>2349</v>
      </c>
      <c r="AR237" s="80" t="s">
        <v>2386</v>
      </c>
      <c r="AS237" s="80">
        <v>0</v>
      </c>
      <c r="AT237" s="80">
        <v>0</v>
      </c>
      <c r="AU237" s="80"/>
      <c r="AV237" s="80"/>
      <c r="AW237" s="80"/>
      <c r="AX237" s="80"/>
      <c r="AY237" s="80"/>
      <c r="AZ237" s="80"/>
      <c r="BA237" s="80"/>
      <c r="BB237" s="80"/>
      <c r="BC237" s="80">
        <v>2</v>
      </c>
      <c r="BD237" s="79" t="str">
        <f>REPLACE(INDEX(GroupVertices[Group],MATCH(Edges[[#This Row],[Vertex 1]],GroupVertices[Vertex],0)),1,1,"")</f>
        <v>5</v>
      </c>
      <c r="BE237" s="79" t="str">
        <f>REPLACE(INDEX(GroupVertices[Group],MATCH(Edges[[#This Row],[Vertex 2]],GroupVertices[Vertex],0)),1,1,"")</f>
        <v>5</v>
      </c>
      <c r="BF237" s="48"/>
      <c r="BG237" s="49"/>
      <c r="BH237" s="48"/>
      <c r="BI237" s="49"/>
      <c r="BJ237" s="48"/>
      <c r="BK237" s="49"/>
      <c r="BL237" s="48"/>
      <c r="BM237" s="49"/>
      <c r="BN237" s="48"/>
    </row>
    <row r="238" spans="1:66" ht="15">
      <c r="A238" s="65" t="s">
        <v>290</v>
      </c>
      <c r="B238" s="65" t="s">
        <v>288</v>
      </c>
      <c r="C238" s="66" t="s">
        <v>2735</v>
      </c>
      <c r="D238" s="67">
        <v>5.333333333333334</v>
      </c>
      <c r="E238" s="68" t="s">
        <v>136</v>
      </c>
      <c r="F238" s="69">
        <v>28.75</v>
      </c>
      <c r="G238" s="66"/>
      <c r="H238" s="70"/>
      <c r="I238" s="71"/>
      <c r="J238" s="71"/>
      <c r="K238" s="34" t="s">
        <v>65</v>
      </c>
      <c r="L238" s="78">
        <v>238</v>
      </c>
      <c r="M238" s="78"/>
      <c r="N238" s="73"/>
      <c r="O238" s="80" t="s">
        <v>292</v>
      </c>
      <c r="P238" s="82">
        <v>43954.34229166667</v>
      </c>
      <c r="Q238" s="80" t="s">
        <v>2152</v>
      </c>
      <c r="R238" s="80"/>
      <c r="S238" s="80"/>
      <c r="T238" s="80"/>
      <c r="U238" s="80"/>
      <c r="V238" s="84" t="s">
        <v>956</v>
      </c>
      <c r="W238" s="82">
        <v>43954.34229166667</v>
      </c>
      <c r="X238" s="86">
        <v>43954</v>
      </c>
      <c r="Y238" s="88" t="s">
        <v>2234</v>
      </c>
      <c r="Z238" s="84" t="s">
        <v>2296</v>
      </c>
      <c r="AA238" s="80"/>
      <c r="AB238" s="80"/>
      <c r="AC238" s="88" t="s">
        <v>2347</v>
      </c>
      <c r="AD238" s="88" t="s">
        <v>2345</v>
      </c>
      <c r="AE238" s="80" t="b">
        <v>0</v>
      </c>
      <c r="AF238" s="80">
        <v>4</v>
      </c>
      <c r="AG238" s="88" t="s">
        <v>2375</v>
      </c>
      <c r="AH238" s="80" t="b">
        <v>0</v>
      </c>
      <c r="AI238" s="80" t="s">
        <v>632</v>
      </c>
      <c r="AJ238" s="80"/>
      <c r="AK238" s="88" t="s">
        <v>622</v>
      </c>
      <c r="AL238" s="80" t="b">
        <v>0</v>
      </c>
      <c r="AM238" s="80">
        <v>0</v>
      </c>
      <c r="AN238" s="88" t="s">
        <v>622</v>
      </c>
      <c r="AO238" s="80" t="s">
        <v>637</v>
      </c>
      <c r="AP238" s="80" t="b">
        <v>0</v>
      </c>
      <c r="AQ238" s="88" t="s">
        <v>2345</v>
      </c>
      <c r="AR238" s="80" t="s">
        <v>2386</v>
      </c>
      <c r="AS238" s="80">
        <v>0</v>
      </c>
      <c r="AT238" s="80">
        <v>0</v>
      </c>
      <c r="AU238" s="80"/>
      <c r="AV238" s="80"/>
      <c r="AW238" s="80"/>
      <c r="AX238" s="80"/>
      <c r="AY238" s="80"/>
      <c r="AZ238" s="80"/>
      <c r="BA238" s="80"/>
      <c r="BB238" s="80"/>
      <c r="BC238" s="80">
        <v>2</v>
      </c>
      <c r="BD238" s="79" t="str">
        <f>REPLACE(INDEX(GroupVertices[Group],MATCH(Edges[[#This Row],[Vertex 1]],GroupVertices[Vertex],0)),1,1,"")</f>
        <v>5</v>
      </c>
      <c r="BE238" s="79" t="str">
        <f>REPLACE(INDEX(GroupVertices[Group],MATCH(Edges[[#This Row],[Vertex 2]],GroupVertices[Vertex],0)),1,1,"")</f>
        <v>5</v>
      </c>
      <c r="BF238" s="48"/>
      <c r="BG238" s="49"/>
      <c r="BH238" s="48"/>
      <c r="BI238" s="49"/>
      <c r="BJ238" s="48"/>
      <c r="BK238" s="49"/>
      <c r="BL238" s="48"/>
      <c r="BM238" s="49"/>
      <c r="BN238" s="48"/>
    </row>
    <row r="239" spans="1:66" ht="15">
      <c r="A239" s="65" t="s">
        <v>291</v>
      </c>
      <c r="B239" s="65" t="s">
        <v>288</v>
      </c>
      <c r="C239" s="66" t="s">
        <v>2098</v>
      </c>
      <c r="D239" s="67">
        <v>3</v>
      </c>
      <c r="E239" s="68" t="s">
        <v>132</v>
      </c>
      <c r="F239" s="69">
        <v>32</v>
      </c>
      <c r="G239" s="66"/>
      <c r="H239" s="70"/>
      <c r="I239" s="71"/>
      <c r="J239" s="71"/>
      <c r="K239" s="34" t="s">
        <v>65</v>
      </c>
      <c r="L239" s="78">
        <v>239</v>
      </c>
      <c r="M239" s="78"/>
      <c r="N239" s="73"/>
      <c r="O239" s="80" t="s">
        <v>293</v>
      </c>
      <c r="P239" s="82">
        <v>43954.30846064815</v>
      </c>
      <c r="Q239" s="80" t="s">
        <v>2156</v>
      </c>
      <c r="R239" s="80"/>
      <c r="S239" s="80"/>
      <c r="T239" s="80"/>
      <c r="U239" s="80"/>
      <c r="V239" s="84" t="s">
        <v>957</v>
      </c>
      <c r="W239" s="82">
        <v>43954.30846064815</v>
      </c>
      <c r="X239" s="86">
        <v>43954</v>
      </c>
      <c r="Y239" s="88" t="s">
        <v>2238</v>
      </c>
      <c r="Z239" s="84" t="s">
        <v>2300</v>
      </c>
      <c r="AA239" s="80"/>
      <c r="AB239" s="80"/>
      <c r="AC239" s="88" t="s">
        <v>2350</v>
      </c>
      <c r="AD239" s="88" t="s">
        <v>2348</v>
      </c>
      <c r="AE239" s="80" t="b">
        <v>0</v>
      </c>
      <c r="AF239" s="80">
        <v>1</v>
      </c>
      <c r="AG239" s="88" t="s">
        <v>2376</v>
      </c>
      <c r="AH239" s="80" t="b">
        <v>0</v>
      </c>
      <c r="AI239" s="80" t="s">
        <v>632</v>
      </c>
      <c r="AJ239" s="80"/>
      <c r="AK239" s="88" t="s">
        <v>622</v>
      </c>
      <c r="AL239" s="80" t="b">
        <v>0</v>
      </c>
      <c r="AM239" s="80">
        <v>0</v>
      </c>
      <c r="AN239" s="88" t="s">
        <v>622</v>
      </c>
      <c r="AO239" s="80" t="s">
        <v>636</v>
      </c>
      <c r="AP239" s="80" t="b">
        <v>0</v>
      </c>
      <c r="AQ239" s="88" t="s">
        <v>2348</v>
      </c>
      <c r="AR239" s="80" t="s">
        <v>2386</v>
      </c>
      <c r="AS239" s="80">
        <v>0</v>
      </c>
      <c r="AT239" s="80">
        <v>0</v>
      </c>
      <c r="AU239" s="80"/>
      <c r="AV239" s="80"/>
      <c r="AW239" s="80"/>
      <c r="AX239" s="80"/>
      <c r="AY239" s="80"/>
      <c r="AZ239" s="80"/>
      <c r="BA239" s="80"/>
      <c r="BB239" s="80"/>
      <c r="BC239" s="80">
        <v>1</v>
      </c>
      <c r="BD239" s="79" t="str">
        <f>REPLACE(INDEX(GroupVertices[Group],MATCH(Edges[[#This Row],[Vertex 1]],GroupVertices[Vertex],0)),1,1,"")</f>
        <v>5</v>
      </c>
      <c r="BE239" s="79" t="str">
        <f>REPLACE(INDEX(GroupVertices[Group],MATCH(Edges[[#This Row],[Vertex 2]],GroupVertices[Vertex],0)),1,1,"")</f>
        <v>5</v>
      </c>
      <c r="BF239" s="48">
        <v>0</v>
      </c>
      <c r="BG239" s="49">
        <v>0</v>
      </c>
      <c r="BH239" s="48">
        <v>0</v>
      </c>
      <c r="BI239" s="49">
        <v>0</v>
      </c>
      <c r="BJ239" s="48">
        <v>0</v>
      </c>
      <c r="BK239" s="49">
        <v>0</v>
      </c>
      <c r="BL239" s="48">
        <v>10</v>
      </c>
      <c r="BM239" s="49">
        <v>100</v>
      </c>
      <c r="BN239" s="48">
        <v>10</v>
      </c>
    </row>
    <row r="240" spans="1:66" ht="15">
      <c r="A240" s="65" t="s">
        <v>291</v>
      </c>
      <c r="B240" s="65" t="s">
        <v>288</v>
      </c>
      <c r="C240" s="66" t="s">
        <v>2098</v>
      </c>
      <c r="D240" s="67">
        <v>3</v>
      </c>
      <c r="E240" s="68" t="s">
        <v>132</v>
      </c>
      <c r="F240" s="69">
        <v>32</v>
      </c>
      <c r="G240" s="66"/>
      <c r="H240" s="70"/>
      <c r="I240" s="71"/>
      <c r="J240" s="71"/>
      <c r="K240" s="34" t="s">
        <v>65</v>
      </c>
      <c r="L240" s="78">
        <v>240</v>
      </c>
      <c r="M240" s="78"/>
      <c r="N240" s="73"/>
      <c r="O240" s="80" t="s">
        <v>292</v>
      </c>
      <c r="P240" s="82">
        <v>43954.344618055555</v>
      </c>
      <c r="Q240" s="80" t="s">
        <v>2153</v>
      </c>
      <c r="R240" s="80"/>
      <c r="S240" s="80"/>
      <c r="T240" s="80"/>
      <c r="U240" s="80"/>
      <c r="V240" s="84" t="s">
        <v>957</v>
      </c>
      <c r="W240" s="82">
        <v>43954.344618055555</v>
      </c>
      <c r="X240" s="86">
        <v>43954</v>
      </c>
      <c r="Y240" s="88" t="s">
        <v>2235</v>
      </c>
      <c r="Z240" s="84" t="s">
        <v>2297</v>
      </c>
      <c r="AA240" s="80"/>
      <c r="AB240" s="80"/>
      <c r="AC240" s="88" t="s">
        <v>620</v>
      </c>
      <c r="AD240" s="88" t="s">
        <v>2347</v>
      </c>
      <c r="AE240" s="80" t="b">
        <v>0</v>
      </c>
      <c r="AF240" s="80">
        <v>1</v>
      </c>
      <c r="AG240" s="88" t="s">
        <v>2373</v>
      </c>
      <c r="AH240" s="80" t="b">
        <v>0</v>
      </c>
      <c r="AI240" s="80" t="s">
        <v>632</v>
      </c>
      <c r="AJ240" s="80"/>
      <c r="AK240" s="88" t="s">
        <v>622</v>
      </c>
      <c r="AL240" s="80" t="b">
        <v>0</v>
      </c>
      <c r="AM240" s="80">
        <v>0</v>
      </c>
      <c r="AN240" s="88" t="s">
        <v>622</v>
      </c>
      <c r="AO240" s="80" t="s">
        <v>636</v>
      </c>
      <c r="AP240" s="80" t="b">
        <v>0</v>
      </c>
      <c r="AQ240" s="88" t="s">
        <v>2347</v>
      </c>
      <c r="AR240" s="80" t="s">
        <v>2386</v>
      </c>
      <c r="AS240" s="80">
        <v>0</v>
      </c>
      <c r="AT240" s="80">
        <v>0</v>
      </c>
      <c r="AU240" s="80"/>
      <c r="AV240" s="80"/>
      <c r="AW240" s="80"/>
      <c r="AX240" s="80"/>
      <c r="AY240" s="80"/>
      <c r="AZ240" s="80"/>
      <c r="BA240" s="80"/>
      <c r="BB240" s="80"/>
      <c r="BC240" s="80">
        <v>1</v>
      </c>
      <c r="BD240" s="79" t="str">
        <f>REPLACE(INDEX(GroupVertices[Group],MATCH(Edges[[#This Row],[Vertex 1]],GroupVertices[Vertex],0)),1,1,"")</f>
        <v>5</v>
      </c>
      <c r="BE240" s="79" t="str">
        <f>REPLACE(INDEX(GroupVertices[Group],MATCH(Edges[[#This Row],[Vertex 2]],GroupVertices[Vertex],0)),1,1,"")</f>
        <v>5</v>
      </c>
      <c r="BF240" s="48"/>
      <c r="BG240" s="49"/>
      <c r="BH240" s="48"/>
      <c r="BI240" s="49"/>
      <c r="BJ240" s="48"/>
      <c r="BK240" s="49"/>
      <c r="BL240" s="48"/>
      <c r="BM240" s="49"/>
      <c r="BN240" s="48"/>
    </row>
    <row r="241" spans="1:66" ht="15">
      <c r="A241" s="65" t="s">
        <v>289</v>
      </c>
      <c r="B241" s="65" t="s">
        <v>291</v>
      </c>
      <c r="C241" s="66" t="s">
        <v>2098</v>
      </c>
      <c r="D241" s="67">
        <v>3</v>
      </c>
      <c r="E241" s="68" t="s">
        <v>132</v>
      </c>
      <c r="F241" s="69">
        <v>32</v>
      </c>
      <c r="G241" s="66"/>
      <c r="H241" s="70"/>
      <c r="I241" s="71"/>
      <c r="J241" s="71"/>
      <c r="K241" s="34" t="s">
        <v>66</v>
      </c>
      <c r="L241" s="78">
        <v>241</v>
      </c>
      <c r="M241" s="78"/>
      <c r="N241" s="73"/>
      <c r="O241" s="80" t="s">
        <v>293</v>
      </c>
      <c r="P241" s="82">
        <v>43954.32351851852</v>
      </c>
      <c r="Q241" s="80" t="s">
        <v>2155</v>
      </c>
      <c r="R241" s="80"/>
      <c r="S241" s="80"/>
      <c r="T241" s="80"/>
      <c r="U241" s="80"/>
      <c r="V241" s="84" t="s">
        <v>955</v>
      </c>
      <c r="W241" s="82">
        <v>43954.32351851852</v>
      </c>
      <c r="X241" s="86">
        <v>43954</v>
      </c>
      <c r="Y241" s="88" t="s">
        <v>2237</v>
      </c>
      <c r="Z241" s="84" t="s">
        <v>2299</v>
      </c>
      <c r="AA241" s="80"/>
      <c r="AB241" s="80"/>
      <c r="AC241" s="88" t="s">
        <v>2349</v>
      </c>
      <c r="AD241" s="88" t="s">
        <v>2350</v>
      </c>
      <c r="AE241" s="80" t="b">
        <v>0</v>
      </c>
      <c r="AF241" s="80">
        <v>4</v>
      </c>
      <c r="AG241" s="88" t="s">
        <v>631</v>
      </c>
      <c r="AH241" s="80" t="b">
        <v>0</v>
      </c>
      <c r="AI241" s="80" t="s">
        <v>632</v>
      </c>
      <c r="AJ241" s="80"/>
      <c r="AK241" s="88" t="s">
        <v>622</v>
      </c>
      <c r="AL241" s="80" t="b">
        <v>0</v>
      </c>
      <c r="AM241" s="80">
        <v>0</v>
      </c>
      <c r="AN241" s="88" t="s">
        <v>622</v>
      </c>
      <c r="AO241" s="80" t="s">
        <v>637</v>
      </c>
      <c r="AP241" s="80" t="b">
        <v>0</v>
      </c>
      <c r="AQ241" s="88" t="s">
        <v>2350</v>
      </c>
      <c r="AR241" s="80" t="s">
        <v>2386</v>
      </c>
      <c r="AS241" s="80">
        <v>0</v>
      </c>
      <c r="AT241" s="80">
        <v>0</v>
      </c>
      <c r="AU241" s="80"/>
      <c r="AV241" s="80"/>
      <c r="AW241" s="80"/>
      <c r="AX241" s="80"/>
      <c r="AY241" s="80"/>
      <c r="AZ241" s="80"/>
      <c r="BA241" s="80"/>
      <c r="BB241" s="80"/>
      <c r="BC241" s="80">
        <v>1</v>
      </c>
      <c r="BD241" s="79" t="str">
        <f>REPLACE(INDEX(GroupVertices[Group],MATCH(Edges[[#This Row],[Vertex 1]],GroupVertices[Vertex],0)),1,1,"")</f>
        <v>5</v>
      </c>
      <c r="BE241" s="79" t="str">
        <f>REPLACE(INDEX(GroupVertices[Group],MATCH(Edges[[#This Row],[Vertex 2]],GroupVertices[Vertex],0)),1,1,"")</f>
        <v>5</v>
      </c>
      <c r="BF241" s="48">
        <v>0</v>
      </c>
      <c r="BG241" s="49">
        <v>0</v>
      </c>
      <c r="BH241" s="48">
        <v>0</v>
      </c>
      <c r="BI241" s="49">
        <v>0</v>
      </c>
      <c r="BJ241" s="48">
        <v>0</v>
      </c>
      <c r="BK241" s="49">
        <v>0</v>
      </c>
      <c r="BL241" s="48">
        <v>9</v>
      </c>
      <c r="BM241" s="49">
        <v>100</v>
      </c>
      <c r="BN241" s="48">
        <v>9</v>
      </c>
    </row>
    <row r="242" spans="1:66" ht="15">
      <c r="A242" s="65" t="s">
        <v>269</v>
      </c>
      <c r="B242" s="65" t="s">
        <v>289</v>
      </c>
      <c r="C242" s="66" t="s">
        <v>2735</v>
      </c>
      <c r="D242" s="67">
        <v>5.333333333333334</v>
      </c>
      <c r="E242" s="68" t="s">
        <v>136</v>
      </c>
      <c r="F242" s="69">
        <v>28.75</v>
      </c>
      <c r="G242" s="66"/>
      <c r="H242" s="70"/>
      <c r="I242" s="71"/>
      <c r="J242" s="71"/>
      <c r="K242" s="34" t="s">
        <v>65</v>
      </c>
      <c r="L242" s="78">
        <v>242</v>
      </c>
      <c r="M242" s="78"/>
      <c r="N242" s="73"/>
      <c r="O242" s="80" t="s">
        <v>292</v>
      </c>
      <c r="P242" s="82">
        <v>43954.33899305556</v>
      </c>
      <c r="Q242" s="80" t="s">
        <v>2150</v>
      </c>
      <c r="R242" s="80"/>
      <c r="S242" s="80"/>
      <c r="T242" s="80"/>
      <c r="U242" s="80"/>
      <c r="V242" s="84" t="s">
        <v>398</v>
      </c>
      <c r="W242" s="82">
        <v>43954.33899305556</v>
      </c>
      <c r="X242" s="86">
        <v>43954</v>
      </c>
      <c r="Y242" s="88" t="s">
        <v>2232</v>
      </c>
      <c r="Z242" s="84" t="s">
        <v>2294</v>
      </c>
      <c r="AA242" s="80"/>
      <c r="AB242" s="80"/>
      <c r="AC242" s="88" t="s">
        <v>2345</v>
      </c>
      <c r="AD242" s="88" t="s">
        <v>2346</v>
      </c>
      <c r="AE242" s="80" t="b">
        <v>0</v>
      </c>
      <c r="AF242" s="80">
        <v>0</v>
      </c>
      <c r="AG242" s="88" t="s">
        <v>2373</v>
      </c>
      <c r="AH242" s="80" t="b">
        <v>0</v>
      </c>
      <c r="AI242" s="80" t="s">
        <v>632</v>
      </c>
      <c r="AJ242" s="80"/>
      <c r="AK242" s="88" t="s">
        <v>622</v>
      </c>
      <c r="AL242" s="80" t="b">
        <v>0</v>
      </c>
      <c r="AM242" s="80">
        <v>0</v>
      </c>
      <c r="AN242" s="88" t="s">
        <v>622</v>
      </c>
      <c r="AO242" s="80" t="s">
        <v>641</v>
      </c>
      <c r="AP242" s="80" t="b">
        <v>0</v>
      </c>
      <c r="AQ242" s="88" t="s">
        <v>2346</v>
      </c>
      <c r="AR242" s="80" t="s">
        <v>2386</v>
      </c>
      <c r="AS242" s="80">
        <v>0</v>
      </c>
      <c r="AT242" s="80">
        <v>0</v>
      </c>
      <c r="AU242" s="80"/>
      <c r="AV242" s="80"/>
      <c r="AW242" s="80"/>
      <c r="AX242" s="80"/>
      <c r="AY242" s="80"/>
      <c r="AZ242" s="80"/>
      <c r="BA242" s="80"/>
      <c r="BB242" s="80"/>
      <c r="BC242" s="80">
        <v>2</v>
      </c>
      <c r="BD242" s="79" t="str">
        <f>REPLACE(INDEX(GroupVertices[Group],MATCH(Edges[[#This Row],[Vertex 1]],GroupVertices[Vertex],0)),1,1,"")</f>
        <v>5</v>
      </c>
      <c r="BE242" s="79" t="str">
        <f>REPLACE(INDEX(GroupVertices[Group],MATCH(Edges[[#This Row],[Vertex 2]],GroupVertices[Vertex],0)),1,1,"")</f>
        <v>5</v>
      </c>
      <c r="BF242" s="48"/>
      <c r="BG242" s="49"/>
      <c r="BH242" s="48"/>
      <c r="BI242" s="49"/>
      <c r="BJ242" s="48"/>
      <c r="BK242" s="49"/>
      <c r="BL242" s="48"/>
      <c r="BM242" s="49"/>
      <c r="BN242" s="48"/>
    </row>
    <row r="243" spans="1:66" ht="15">
      <c r="A243" s="65" t="s">
        <v>290</v>
      </c>
      <c r="B243" s="65" t="s">
        <v>289</v>
      </c>
      <c r="C243" s="66" t="s">
        <v>2098</v>
      </c>
      <c r="D243" s="67">
        <v>3</v>
      </c>
      <c r="E243" s="68" t="s">
        <v>132</v>
      </c>
      <c r="F243" s="69">
        <v>32</v>
      </c>
      <c r="G243" s="66"/>
      <c r="H243" s="70"/>
      <c r="I243" s="71"/>
      <c r="J243" s="71"/>
      <c r="K243" s="34" t="s">
        <v>65</v>
      </c>
      <c r="L243" s="78">
        <v>243</v>
      </c>
      <c r="M243" s="78"/>
      <c r="N243" s="73"/>
      <c r="O243" s="80" t="s">
        <v>293</v>
      </c>
      <c r="P243" s="82">
        <v>43954.3341087963</v>
      </c>
      <c r="Q243" s="80" t="s">
        <v>2151</v>
      </c>
      <c r="R243" s="80"/>
      <c r="S243" s="80"/>
      <c r="T243" s="80"/>
      <c r="U243" s="80"/>
      <c r="V243" s="84" t="s">
        <v>956</v>
      </c>
      <c r="W243" s="82">
        <v>43954.3341087963</v>
      </c>
      <c r="X243" s="86">
        <v>43954</v>
      </c>
      <c r="Y243" s="88" t="s">
        <v>2233</v>
      </c>
      <c r="Z243" s="84" t="s">
        <v>2295</v>
      </c>
      <c r="AA243" s="80"/>
      <c r="AB243" s="80"/>
      <c r="AC243" s="88" t="s">
        <v>2346</v>
      </c>
      <c r="AD243" s="88" t="s">
        <v>2349</v>
      </c>
      <c r="AE243" s="80" t="b">
        <v>0</v>
      </c>
      <c r="AF243" s="80">
        <v>6</v>
      </c>
      <c r="AG243" s="88" t="s">
        <v>2374</v>
      </c>
      <c r="AH243" s="80" t="b">
        <v>0</v>
      </c>
      <c r="AI243" s="80" t="s">
        <v>632</v>
      </c>
      <c r="AJ243" s="80"/>
      <c r="AK243" s="88" t="s">
        <v>622</v>
      </c>
      <c r="AL243" s="80" t="b">
        <v>0</v>
      </c>
      <c r="AM243" s="80">
        <v>0</v>
      </c>
      <c r="AN243" s="88" t="s">
        <v>622</v>
      </c>
      <c r="AO243" s="80" t="s">
        <v>637</v>
      </c>
      <c r="AP243" s="80" t="b">
        <v>0</v>
      </c>
      <c r="AQ243" s="88" t="s">
        <v>2349</v>
      </c>
      <c r="AR243" s="80" t="s">
        <v>2386</v>
      </c>
      <c r="AS243" s="80">
        <v>0</v>
      </c>
      <c r="AT243" s="80">
        <v>0</v>
      </c>
      <c r="AU243" s="80"/>
      <c r="AV243" s="80"/>
      <c r="AW243" s="80"/>
      <c r="AX243" s="80"/>
      <c r="AY243" s="80"/>
      <c r="AZ243" s="80"/>
      <c r="BA243" s="80"/>
      <c r="BB243" s="80"/>
      <c r="BC243" s="80">
        <v>1</v>
      </c>
      <c r="BD243" s="79" t="str">
        <f>REPLACE(INDEX(GroupVertices[Group],MATCH(Edges[[#This Row],[Vertex 1]],GroupVertices[Vertex],0)),1,1,"")</f>
        <v>5</v>
      </c>
      <c r="BE243" s="79" t="str">
        <f>REPLACE(INDEX(GroupVertices[Group],MATCH(Edges[[#This Row],[Vertex 2]],GroupVertices[Vertex],0)),1,1,"")</f>
        <v>5</v>
      </c>
      <c r="BF243" s="48"/>
      <c r="BG243" s="49"/>
      <c r="BH243" s="48"/>
      <c r="BI243" s="49"/>
      <c r="BJ243" s="48"/>
      <c r="BK243" s="49"/>
      <c r="BL243" s="48"/>
      <c r="BM243" s="49"/>
      <c r="BN243" s="48"/>
    </row>
    <row r="244" spans="1:66" ht="15">
      <c r="A244" s="65" t="s">
        <v>290</v>
      </c>
      <c r="B244" s="65" t="s">
        <v>289</v>
      </c>
      <c r="C244" s="66" t="s">
        <v>2098</v>
      </c>
      <c r="D244" s="67">
        <v>3</v>
      </c>
      <c r="E244" s="68" t="s">
        <v>132</v>
      </c>
      <c r="F244" s="69">
        <v>32</v>
      </c>
      <c r="G244" s="66"/>
      <c r="H244" s="70"/>
      <c r="I244" s="71"/>
      <c r="J244" s="71"/>
      <c r="K244" s="34" t="s">
        <v>65</v>
      </c>
      <c r="L244" s="78">
        <v>244</v>
      </c>
      <c r="M244" s="78"/>
      <c r="N244" s="73"/>
      <c r="O244" s="80" t="s">
        <v>292</v>
      </c>
      <c r="P244" s="82">
        <v>43954.34229166667</v>
      </c>
      <c r="Q244" s="80" t="s">
        <v>2152</v>
      </c>
      <c r="R244" s="80"/>
      <c r="S244" s="80"/>
      <c r="T244" s="80"/>
      <c r="U244" s="80"/>
      <c r="V244" s="84" t="s">
        <v>956</v>
      </c>
      <c r="W244" s="82">
        <v>43954.34229166667</v>
      </c>
      <c r="X244" s="86">
        <v>43954</v>
      </c>
      <c r="Y244" s="88" t="s">
        <v>2234</v>
      </c>
      <c r="Z244" s="84" t="s">
        <v>2296</v>
      </c>
      <c r="AA244" s="80"/>
      <c r="AB244" s="80"/>
      <c r="AC244" s="88" t="s">
        <v>2347</v>
      </c>
      <c r="AD244" s="88" t="s">
        <v>2345</v>
      </c>
      <c r="AE244" s="80" t="b">
        <v>0</v>
      </c>
      <c r="AF244" s="80">
        <v>4</v>
      </c>
      <c r="AG244" s="88" t="s">
        <v>2375</v>
      </c>
      <c r="AH244" s="80" t="b">
        <v>0</v>
      </c>
      <c r="AI244" s="80" t="s">
        <v>632</v>
      </c>
      <c r="AJ244" s="80"/>
      <c r="AK244" s="88" t="s">
        <v>622</v>
      </c>
      <c r="AL244" s="80" t="b">
        <v>0</v>
      </c>
      <c r="AM244" s="80">
        <v>0</v>
      </c>
      <c r="AN244" s="88" t="s">
        <v>622</v>
      </c>
      <c r="AO244" s="80" t="s">
        <v>637</v>
      </c>
      <c r="AP244" s="80" t="b">
        <v>0</v>
      </c>
      <c r="AQ244" s="88" t="s">
        <v>2345</v>
      </c>
      <c r="AR244" s="80" t="s">
        <v>2386</v>
      </c>
      <c r="AS244" s="80">
        <v>0</v>
      </c>
      <c r="AT244" s="80">
        <v>0</v>
      </c>
      <c r="AU244" s="80"/>
      <c r="AV244" s="80"/>
      <c r="AW244" s="80"/>
      <c r="AX244" s="80"/>
      <c r="AY244" s="80"/>
      <c r="AZ244" s="80"/>
      <c r="BA244" s="80"/>
      <c r="BB244" s="80"/>
      <c r="BC244" s="80">
        <v>1</v>
      </c>
      <c r="BD244" s="79" t="str">
        <f>REPLACE(INDEX(GroupVertices[Group],MATCH(Edges[[#This Row],[Vertex 1]],GroupVertices[Vertex],0)),1,1,"")</f>
        <v>5</v>
      </c>
      <c r="BE244" s="79" t="str">
        <f>REPLACE(INDEX(GroupVertices[Group],MATCH(Edges[[#This Row],[Vertex 2]],GroupVertices[Vertex],0)),1,1,"")</f>
        <v>5</v>
      </c>
      <c r="BF244" s="48"/>
      <c r="BG244" s="49"/>
      <c r="BH244" s="48"/>
      <c r="BI244" s="49"/>
      <c r="BJ244" s="48"/>
      <c r="BK244" s="49"/>
      <c r="BL244" s="48"/>
      <c r="BM244" s="49"/>
      <c r="BN244" s="48"/>
    </row>
    <row r="245" spans="1:66" ht="15">
      <c r="A245" s="65" t="s">
        <v>291</v>
      </c>
      <c r="B245" s="65" t="s">
        <v>289</v>
      </c>
      <c r="C245" s="66" t="s">
        <v>2098</v>
      </c>
      <c r="D245" s="67">
        <v>3</v>
      </c>
      <c r="E245" s="68" t="s">
        <v>132</v>
      </c>
      <c r="F245" s="69">
        <v>32</v>
      </c>
      <c r="G245" s="66"/>
      <c r="H245" s="70"/>
      <c r="I245" s="71"/>
      <c r="J245" s="71"/>
      <c r="K245" s="34" t="s">
        <v>66</v>
      </c>
      <c r="L245" s="78">
        <v>245</v>
      </c>
      <c r="M245" s="78"/>
      <c r="N245" s="73"/>
      <c r="O245" s="80" t="s">
        <v>292</v>
      </c>
      <c r="P245" s="82">
        <v>43954.344618055555</v>
      </c>
      <c r="Q245" s="80" t="s">
        <v>2153</v>
      </c>
      <c r="R245" s="80"/>
      <c r="S245" s="80"/>
      <c r="T245" s="80"/>
      <c r="U245" s="80"/>
      <c r="V245" s="84" t="s">
        <v>957</v>
      </c>
      <c r="W245" s="82">
        <v>43954.344618055555</v>
      </c>
      <c r="X245" s="86">
        <v>43954</v>
      </c>
      <c r="Y245" s="88" t="s">
        <v>2235</v>
      </c>
      <c r="Z245" s="84" t="s">
        <v>2297</v>
      </c>
      <c r="AA245" s="80"/>
      <c r="AB245" s="80"/>
      <c r="AC245" s="88" t="s">
        <v>620</v>
      </c>
      <c r="AD245" s="88" t="s">
        <v>2347</v>
      </c>
      <c r="AE245" s="80" t="b">
        <v>0</v>
      </c>
      <c r="AF245" s="80">
        <v>1</v>
      </c>
      <c r="AG245" s="88" t="s">
        <v>2373</v>
      </c>
      <c r="AH245" s="80" t="b">
        <v>0</v>
      </c>
      <c r="AI245" s="80" t="s">
        <v>632</v>
      </c>
      <c r="AJ245" s="80"/>
      <c r="AK245" s="88" t="s">
        <v>622</v>
      </c>
      <c r="AL245" s="80" t="b">
        <v>0</v>
      </c>
      <c r="AM245" s="80">
        <v>0</v>
      </c>
      <c r="AN245" s="88" t="s">
        <v>622</v>
      </c>
      <c r="AO245" s="80" t="s">
        <v>636</v>
      </c>
      <c r="AP245" s="80" t="b">
        <v>0</v>
      </c>
      <c r="AQ245" s="88" t="s">
        <v>2347</v>
      </c>
      <c r="AR245" s="80" t="s">
        <v>2386</v>
      </c>
      <c r="AS245" s="80">
        <v>0</v>
      </c>
      <c r="AT245" s="80">
        <v>0</v>
      </c>
      <c r="AU245" s="80"/>
      <c r="AV245" s="80"/>
      <c r="AW245" s="80"/>
      <c r="AX245" s="80"/>
      <c r="AY245" s="80"/>
      <c r="AZ245" s="80"/>
      <c r="BA245" s="80"/>
      <c r="BB245" s="80"/>
      <c r="BC245" s="80">
        <v>1</v>
      </c>
      <c r="BD245" s="79" t="str">
        <f>REPLACE(INDEX(GroupVertices[Group],MATCH(Edges[[#This Row],[Vertex 1]],GroupVertices[Vertex],0)),1,1,"")</f>
        <v>5</v>
      </c>
      <c r="BE245" s="79" t="str">
        <f>REPLACE(INDEX(GroupVertices[Group],MATCH(Edges[[#This Row],[Vertex 2]],GroupVertices[Vertex],0)),1,1,"")</f>
        <v>5</v>
      </c>
      <c r="BF245" s="48"/>
      <c r="BG245" s="49"/>
      <c r="BH245" s="48"/>
      <c r="BI245" s="49"/>
      <c r="BJ245" s="48"/>
      <c r="BK245" s="49"/>
      <c r="BL245" s="48"/>
      <c r="BM245" s="49"/>
      <c r="BN245" s="48"/>
    </row>
    <row r="246" spans="1:66" ht="15">
      <c r="A246" s="65" t="s">
        <v>269</v>
      </c>
      <c r="B246" s="65" t="s">
        <v>291</v>
      </c>
      <c r="C246" s="66" t="s">
        <v>2098</v>
      </c>
      <c r="D246" s="67">
        <v>3</v>
      </c>
      <c r="E246" s="68" t="s">
        <v>132</v>
      </c>
      <c r="F246" s="69">
        <v>32</v>
      </c>
      <c r="G246" s="66"/>
      <c r="H246" s="70"/>
      <c r="I246" s="71"/>
      <c r="J246" s="71"/>
      <c r="K246" s="34" t="s">
        <v>66</v>
      </c>
      <c r="L246" s="78">
        <v>246</v>
      </c>
      <c r="M246" s="78"/>
      <c r="N246" s="73"/>
      <c r="O246" s="80" t="s">
        <v>292</v>
      </c>
      <c r="P246" s="82">
        <v>43954.33899305556</v>
      </c>
      <c r="Q246" s="80" t="s">
        <v>2150</v>
      </c>
      <c r="R246" s="80"/>
      <c r="S246" s="80"/>
      <c r="T246" s="80"/>
      <c r="U246" s="80"/>
      <c r="V246" s="84" t="s">
        <v>398</v>
      </c>
      <c r="W246" s="82">
        <v>43954.33899305556</v>
      </c>
      <c r="X246" s="86">
        <v>43954</v>
      </c>
      <c r="Y246" s="88" t="s">
        <v>2232</v>
      </c>
      <c r="Z246" s="84" t="s">
        <v>2294</v>
      </c>
      <c r="AA246" s="80"/>
      <c r="AB246" s="80"/>
      <c r="AC246" s="88" t="s">
        <v>2345</v>
      </c>
      <c r="AD246" s="88" t="s">
        <v>2346</v>
      </c>
      <c r="AE246" s="80" t="b">
        <v>0</v>
      </c>
      <c r="AF246" s="80">
        <v>0</v>
      </c>
      <c r="AG246" s="88" t="s">
        <v>2373</v>
      </c>
      <c r="AH246" s="80" t="b">
        <v>0</v>
      </c>
      <c r="AI246" s="80" t="s">
        <v>632</v>
      </c>
      <c r="AJ246" s="80"/>
      <c r="AK246" s="88" t="s">
        <v>622</v>
      </c>
      <c r="AL246" s="80" t="b">
        <v>0</v>
      </c>
      <c r="AM246" s="80">
        <v>0</v>
      </c>
      <c r="AN246" s="88" t="s">
        <v>622</v>
      </c>
      <c r="AO246" s="80" t="s">
        <v>641</v>
      </c>
      <c r="AP246" s="80" t="b">
        <v>0</v>
      </c>
      <c r="AQ246" s="88" t="s">
        <v>2346</v>
      </c>
      <c r="AR246" s="80" t="s">
        <v>2386</v>
      </c>
      <c r="AS246" s="80">
        <v>0</v>
      </c>
      <c r="AT246" s="80">
        <v>0</v>
      </c>
      <c r="AU246" s="80"/>
      <c r="AV246" s="80"/>
      <c r="AW246" s="80"/>
      <c r="AX246" s="80"/>
      <c r="AY246" s="80"/>
      <c r="AZ246" s="80"/>
      <c r="BA246" s="80"/>
      <c r="BB246" s="80"/>
      <c r="BC246" s="80">
        <v>1</v>
      </c>
      <c r="BD246" s="79" t="str">
        <f>REPLACE(INDEX(GroupVertices[Group],MATCH(Edges[[#This Row],[Vertex 1]],GroupVertices[Vertex],0)),1,1,"")</f>
        <v>5</v>
      </c>
      <c r="BE246" s="79" t="str">
        <f>REPLACE(INDEX(GroupVertices[Group],MATCH(Edges[[#This Row],[Vertex 2]],GroupVertices[Vertex],0)),1,1,"")</f>
        <v>5</v>
      </c>
      <c r="BF246" s="48">
        <v>0</v>
      </c>
      <c r="BG246" s="49">
        <v>0</v>
      </c>
      <c r="BH246" s="48">
        <v>0</v>
      </c>
      <c r="BI246" s="49">
        <v>0</v>
      </c>
      <c r="BJ246" s="48">
        <v>0</v>
      </c>
      <c r="BK246" s="49">
        <v>0</v>
      </c>
      <c r="BL246" s="48">
        <v>12</v>
      </c>
      <c r="BM246" s="49">
        <v>100</v>
      </c>
      <c r="BN246" s="48">
        <v>12</v>
      </c>
    </row>
    <row r="247" spans="1:66" ht="15">
      <c r="A247" s="65" t="s">
        <v>269</v>
      </c>
      <c r="B247" s="65" t="s">
        <v>290</v>
      </c>
      <c r="C247" s="66" t="s">
        <v>2098</v>
      </c>
      <c r="D247" s="67">
        <v>3</v>
      </c>
      <c r="E247" s="68" t="s">
        <v>132</v>
      </c>
      <c r="F247" s="69">
        <v>32</v>
      </c>
      <c r="G247" s="66"/>
      <c r="H247" s="70"/>
      <c r="I247" s="71"/>
      <c r="J247" s="71"/>
      <c r="K247" s="34" t="s">
        <v>66</v>
      </c>
      <c r="L247" s="78">
        <v>247</v>
      </c>
      <c r="M247" s="78"/>
      <c r="N247" s="73"/>
      <c r="O247" s="80" t="s">
        <v>293</v>
      </c>
      <c r="P247" s="82">
        <v>43954.33899305556</v>
      </c>
      <c r="Q247" s="80" t="s">
        <v>2150</v>
      </c>
      <c r="R247" s="80"/>
      <c r="S247" s="80"/>
      <c r="T247" s="80"/>
      <c r="U247" s="80"/>
      <c r="V247" s="84" t="s">
        <v>398</v>
      </c>
      <c r="W247" s="82">
        <v>43954.33899305556</v>
      </c>
      <c r="X247" s="86">
        <v>43954</v>
      </c>
      <c r="Y247" s="88" t="s">
        <v>2232</v>
      </c>
      <c r="Z247" s="84" t="s">
        <v>2294</v>
      </c>
      <c r="AA247" s="80"/>
      <c r="AB247" s="80"/>
      <c r="AC247" s="88" t="s">
        <v>2345</v>
      </c>
      <c r="AD247" s="88" t="s">
        <v>2346</v>
      </c>
      <c r="AE247" s="80" t="b">
        <v>0</v>
      </c>
      <c r="AF247" s="80">
        <v>0</v>
      </c>
      <c r="AG247" s="88" t="s">
        <v>2373</v>
      </c>
      <c r="AH247" s="80" t="b">
        <v>0</v>
      </c>
      <c r="AI247" s="80" t="s">
        <v>632</v>
      </c>
      <c r="AJ247" s="80"/>
      <c r="AK247" s="88" t="s">
        <v>622</v>
      </c>
      <c r="AL247" s="80" t="b">
        <v>0</v>
      </c>
      <c r="AM247" s="80">
        <v>0</v>
      </c>
      <c r="AN247" s="88" t="s">
        <v>622</v>
      </c>
      <c r="AO247" s="80" t="s">
        <v>641</v>
      </c>
      <c r="AP247" s="80" t="b">
        <v>0</v>
      </c>
      <c r="AQ247" s="88" t="s">
        <v>2346</v>
      </c>
      <c r="AR247" s="80" t="s">
        <v>2386</v>
      </c>
      <c r="AS247" s="80">
        <v>0</v>
      </c>
      <c r="AT247" s="80">
        <v>0</v>
      </c>
      <c r="AU247" s="80"/>
      <c r="AV247" s="80"/>
      <c r="AW247" s="80"/>
      <c r="AX247" s="80"/>
      <c r="AY247" s="80"/>
      <c r="AZ247" s="80"/>
      <c r="BA247" s="80"/>
      <c r="BB247" s="80"/>
      <c r="BC247" s="80">
        <v>1</v>
      </c>
      <c r="BD247" s="79" t="str">
        <f>REPLACE(INDEX(GroupVertices[Group],MATCH(Edges[[#This Row],[Vertex 1]],GroupVertices[Vertex],0)),1,1,"")</f>
        <v>5</v>
      </c>
      <c r="BE247" s="79" t="str">
        <f>REPLACE(INDEX(GroupVertices[Group],MATCH(Edges[[#This Row],[Vertex 2]],GroupVertices[Vertex],0)),1,1,"")</f>
        <v>5</v>
      </c>
      <c r="BF247" s="48"/>
      <c r="BG247" s="49"/>
      <c r="BH247" s="48"/>
      <c r="BI247" s="49"/>
      <c r="BJ247" s="48"/>
      <c r="BK247" s="49"/>
      <c r="BL247" s="48"/>
      <c r="BM247" s="49"/>
      <c r="BN247" s="48"/>
    </row>
    <row r="248" spans="1:66" ht="15">
      <c r="A248" s="65" t="s">
        <v>290</v>
      </c>
      <c r="B248" s="65" t="s">
        <v>269</v>
      </c>
      <c r="C248" s="66" t="s">
        <v>2098</v>
      </c>
      <c r="D248" s="67">
        <v>3</v>
      </c>
      <c r="E248" s="68" t="s">
        <v>132</v>
      </c>
      <c r="F248" s="69">
        <v>32</v>
      </c>
      <c r="G248" s="66"/>
      <c r="H248" s="70"/>
      <c r="I248" s="71"/>
      <c r="J248" s="71"/>
      <c r="K248" s="34" t="s">
        <v>66</v>
      </c>
      <c r="L248" s="78">
        <v>248</v>
      </c>
      <c r="M248" s="78"/>
      <c r="N248" s="73"/>
      <c r="O248" s="80" t="s">
        <v>292</v>
      </c>
      <c r="P248" s="82">
        <v>43954.3341087963</v>
      </c>
      <c r="Q248" s="80" t="s">
        <v>2151</v>
      </c>
      <c r="R248" s="80"/>
      <c r="S248" s="80"/>
      <c r="T248" s="80"/>
      <c r="U248" s="80"/>
      <c r="V248" s="84" t="s">
        <v>956</v>
      </c>
      <c r="W248" s="82">
        <v>43954.3341087963</v>
      </c>
      <c r="X248" s="86">
        <v>43954</v>
      </c>
      <c r="Y248" s="88" t="s">
        <v>2233</v>
      </c>
      <c r="Z248" s="84" t="s">
        <v>2295</v>
      </c>
      <c r="AA248" s="80"/>
      <c r="AB248" s="80"/>
      <c r="AC248" s="88" t="s">
        <v>2346</v>
      </c>
      <c r="AD248" s="88" t="s">
        <v>2349</v>
      </c>
      <c r="AE248" s="80" t="b">
        <v>0</v>
      </c>
      <c r="AF248" s="80">
        <v>6</v>
      </c>
      <c r="AG248" s="88" t="s">
        <v>2374</v>
      </c>
      <c r="AH248" s="80" t="b">
        <v>0</v>
      </c>
      <c r="AI248" s="80" t="s">
        <v>632</v>
      </c>
      <c r="AJ248" s="80"/>
      <c r="AK248" s="88" t="s">
        <v>622</v>
      </c>
      <c r="AL248" s="80" t="b">
        <v>0</v>
      </c>
      <c r="AM248" s="80">
        <v>0</v>
      </c>
      <c r="AN248" s="88" t="s">
        <v>622</v>
      </c>
      <c r="AO248" s="80" t="s">
        <v>637</v>
      </c>
      <c r="AP248" s="80" t="b">
        <v>0</v>
      </c>
      <c r="AQ248" s="88" t="s">
        <v>2349</v>
      </c>
      <c r="AR248" s="80" t="s">
        <v>2386</v>
      </c>
      <c r="AS248" s="80">
        <v>0</v>
      </c>
      <c r="AT248" s="80">
        <v>0</v>
      </c>
      <c r="AU248" s="80"/>
      <c r="AV248" s="80"/>
      <c r="AW248" s="80"/>
      <c r="AX248" s="80"/>
      <c r="AY248" s="80"/>
      <c r="AZ248" s="80"/>
      <c r="BA248" s="80"/>
      <c r="BB248" s="80"/>
      <c r="BC248" s="80">
        <v>1</v>
      </c>
      <c r="BD248" s="79" t="str">
        <f>REPLACE(INDEX(GroupVertices[Group],MATCH(Edges[[#This Row],[Vertex 1]],GroupVertices[Vertex],0)),1,1,"")</f>
        <v>5</v>
      </c>
      <c r="BE248" s="79" t="str">
        <f>REPLACE(INDEX(GroupVertices[Group],MATCH(Edges[[#This Row],[Vertex 2]],GroupVertices[Vertex],0)),1,1,"")</f>
        <v>5</v>
      </c>
      <c r="BF248" s="48"/>
      <c r="BG248" s="49"/>
      <c r="BH248" s="48"/>
      <c r="BI248" s="49"/>
      <c r="BJ248" s="48"/>
      <c r="BK248" s="49"/>
      <c r="BL248" s="48"/>
      <c r="BM248" s="49"/>
      <c r="BN248" s="48"/>
    </row>
    <row r="249" spans="1:66" ht="15">
      <c r="A249" s="65" t="s">
        <v>290</v>
      </c>
      <c r="B249" s="65" t="s">
        <v>269</v>
      </c>
      <c r="C249" s="66" t="s">
        <v>2098</v>
      </c>
      <c r="D249" s="67">
        <v>3</v>
      </c>
      <c r="E249" s="68" t="s">
        <v>132</v>
      </c>
      <c r="F249" s="69">
        <v>32</v>
      </c>
      <c r="G249" s="66"/>
      <c r="H249" s="70"/>
      <c r="I249" s="71"/>
      <c r="J249" s="71"/>
      <c r="K249" s="34" t="s">
        <v>66</v>
      </c>
      <c r="L249" s="78">
        <v>249</v>
      </c>
      <c r="M249" s="78"/>
      <c r="N249" s="73"/>
      <c r="O249" s="80" t="s">
        <v>293</v>
      </c>
      <c r="P249" s="82">
        <v>43954.34229166667</v>
      </c>
      <c r="Q249" s="80" t="s">
        <v>2152</v>
      </c>
      <c r="R249" s="80"/>
      <c r="S249" s="80"/>
      <c r="T249" s="80"/>
      <c r="U249" s="80"/>
      <c r="V249" s="84" t="s">
        <v>956</v>
      </c>
      <c r="W249" s="82">
        <v>43954.34229166667</v>
      </c>
      <c r="X249" s="86">
        <v>43954</v>
      </c>
      <c r="Y249" s="88" t="s">
        <v>2234</v>
      </c>
      <c r="Z249" s="84" t="s">
        <v>2296</v>
      </c>
      <c r="AA249" s="80"/>
      <c r="AB249" s="80"/>
      <c r="AC249" s="88" t="s">
        <v>2347</v>
      </c>
      <c r="AD249" s="88" t="s">
        <v>2345</v>
      </c>
      <c r="AE249" s="80" t="b">
        <v>0</v>
      </c>
      <c r="AF249" s="80">
        <v>4</v>
      </c>
      <c r="AG249" s="88" t="s">
        <v>2375</v>
      </c>
      <c r="AH249" s="80" t="b">
        <v>0</v>
      </c>
      <c r="AI249" s="80" t="s">
        <v>632</v>
      </c>
      <c r="AJ249" s="80"/>
      <c r="AK249" s="88" t="s">
        <v>622</v>
      </c>
      <c r="AL249" s="80" t="b">
        <v>0</v>
      </c>
      <c r="AM249" s="80">
        <v>0</v>
      </c>
      <c r="AN249" s="88" t="s">
        <v>622</v>
      </c>
      <c r="AO249" s="80" t="s">
        <v>637</v>
      </c>
      <c r="AP249" s="80" t="b">
        <v>0</v>
      </c>
      <c r="AQ249" s="88" t="s">
        <v>2345</v>
      </c>
      <c r="AR249" s="80" t="s">
        <v>2386</v>
      </c>
      <c r="AS249" s="80">
        <v>0</v>
      </c>
      <c r="AT249" s="80">
        <v>0</v>
      </c>
      <c r="AU249" s="80"/>
      <c r="AV249" s="80"/>
      <c r="AW249" s="80"/>
      <c r="AX249" s="80"/>
      <c r="AY249" s="80"/>
      <c r="AZ249" s="80"/>
      <c r="BA249" s="80"/>
      <c r="BB249" s="80"/>
      <c r="BC249" s="80">
        <v>1</v>
      </c>
      <c r="BD249" s="79" t="str">
        <f>REPLACE(INDEX(GroupVertices[Group],MATCH(Edges[[#This Row],[Vertex 1]],GroupVertices[Vertex],0)),1,1,"")</f>
        <v>5</v>
      </c>
      <c r="BE249" s="79" t="str">
        <f>REPLACE(INDEX(GroupVertices[Group],MATCH(Edges[[#This Row],[Vertex 2]],GroupVertices[Vertex],0)),1,1,"")</f>
        <v>5</v>
      </c>
      <c r="BF249" s="48"/>
      <c r="BG249" s="49"/>
      <c r="BH249" s="48"/>
      <c r="BI249" s="49"/>
      <c r="BJ249" s="48"/>
      <c r="BK249" s="49"/>
      <c r="BL249" s="48"/>
      <c r="BM249" s="49"/>
      <c r="BN249" s="48"/>
    </row>
    <row r="250" spans="1:66" ht="15">
      <c r="A250" s="65" t="s">
        <v>291</v>
      </c>
      <c r="B250" s="65" t="s">
        <v>269</v>
      </c>
      <c r="C250" s="66" t="s">
        <v>2098</v>
      </c>
      <c r="D250" s="67">
        <v>3</v>
      </c>
      <c r="E250" s="68" t="s">
        <v>132</v>
      </c>
      <c r="F250" s="69">
        <v>32</v>
      </c>
      <c r="G250" s="66"/>
      <c r="H250" s="70"/>
      <c r="I250" s="71"/>
      <c r="J250" s="71"/>
      <c r="K250" s="34" t="s">
        <v>66</v>
      </c>
      <c r="L250" s="78">
        <v>250</v>
      </c>
      <c r="M250" s="78"/>
      <c r="N250" s="73"/>
      <c r="O250" s="80" t="s">
        <v>292</v>
      </c>
      <c r="P250" s="82">
        <v>43954.344618055555</v>
      </c>
      <c r="Q250" s="80" t="s">
        <v>2153</v>
      </c>
      <c r="R250" s="80"/>
      <c r="S250" s="80"/>
      <c r="T250" s="80"/>
      <c r="U250" s="80"/>
      <c r="V250" s="84" t="s">
        <v>957</v>
      </c>
      <c r="W250" s="82">
        <v>43954.344618055555</v>
      </c>
      <c r="X250" s="86">
        <v>43954</v>
      </c>
      <c r="Y250" s="88" t="s">
        <v>2235</v>
      </c>
      <c r="Z250" s="84" t="s">
        <v>2297</v>
      </c>
      <c r="AA250" s="80"/>
      <c r="AB250" s="80"/>
      <c r="AC250" s="88" t="s">
        <v>620</v>
      </c>
      <c r="AD250" s="88" t="s">
        <v>2347</v>
      </c>
      <c r="AE250" s="80" t="b">
        <v>0</v>
      </c>
      <c r="AF250" s="80">
        <v>1</v>
      </c>
      <c r="AG250" s="88" t="s">
        <v>2373</v>
      </c>
      <c r="AH250" s="80" t="b">
        <v>0</v>
      </c>
      <c r="AI250" s="80" t="s">
        <v>632</v>
      </c>
      <c r="AJ250" s="80"/>
      <c r="AK250" s="88" t="s">
        <v>622</v>
      </c>
      <c r="AL250" s="80" t="b">
        <v>0</v>
      </c>
      <c r="AM250" s="80">
        <v>0</v>
      </c>
      <c r="AN250" s="88" t="s">
        <v>622</v>
      </c>
      <c r="AO250" s="80" t="s">
        <v>636</v>
      </c>
      <c r="AP250" s="80" t="b">
        <v>0</v>
      </c>
      <c r="AQ250" s="88" t="s">
        <v>2347</v>
      </c>
      <c r="AR250" s="80" t="s">
        <v>2386</v>
      </c>
      <c r="AS250" s="80">
        <v>0</v>
      </c>
      <c r="AT250" s="80">
        <v>0</v>
      </c>
      <c r="AU250" s="80"/>
      <c r="AV250" s="80"/>
      <c r="AW250" s="80"/>
      <c r="AX250" s="80"/>
      <c r="AY250" s="80"/>
      <c r="AZ250" s="80"/>
      <c r="BA250" s="80"/>
      <c r="BB250" s="80"/>
      <c r="BC250" s="80">
        <v>1</v>
      </c>
      <c r="BD250" s="79" t="str">
        <f>REPLACE(INDEX(GroupVertices[Group],MATCH(Edges[[#This Row],[Vertex 1]],GroupVertices[Vertex],0)),1,1,"")</f>
        <v>5</v>
      </c>
      <c r="BE250" s="79" t="str">
        <f>REPLACE(INDEX(GroupVertices[Group],MATCH(Edges[[#This Row],[Vertex 2]],GroupVertices[Vertex],0)),1,1,"")</f>
        <v>5</v>
      </c>
      <c r="BF250" s="48"/>
      <c r="BG250" s="49"/>
      <c r="BH250" s="48"/>
      <c r="BI250" s="49"/>
      <c r="BJ250" s="48"/>
      <c r="BK250" s="49"/>
      <c r="BL250" s="48"/>
      <c r="BM250" s="49"/>
      <c r="BN250" s="48"/>
    </row>
    <row r="251" spans="1:66" ht="15">
      <c r="A251" s="65" t="s">
        <v>290</v>
      </c>
      <c r="B251" s="65" t="s">
        <v>291</v>
      </c>
      <c r="C251" s="66" t="s">
        <v>2735</v>
      </c>
      <c r="D251" s="67">
        <v>5.333333333333334</v>
      </c>
      <c r="E251" s="68" t="s">
        <v>136</v>
      </c>
      <c r="F251" s="69">
        <v>28.75</v>
      </c>
      <c r="G251" s="66"/>
      <c r="H251" s="70"/>
      <c r="I251" s="71"/>
      <c r="J251" s="71"/>
      <c r="K251" s="34" t="s">
        <v>66</v>
      </c>
      <c r="L251" s="78">
        <v>251</v>
      </c>
      <c r="M251" s="78"/>
      <c r="N251" s="73"/>
      <c r="O251" s="80" t="s">
        <v>292</v>
      </c>
      <c r="P251" s="82">
        <v>43954.3341087963</v>
      </c>
      <c r="Q251" s="80" t="s">
        <v>2151</v>
      </c>
      <c r="R251" s="80"/>
      <c r="S251" s="80"/>
      <c r="T251" s="80"/>
      <c r="U251" s="80"/>
      <c r="V251" s="84" t="s">
        <v>956</v>
      </c>
      <c r="W251" s="82">
        <v>43954.3341087963</v>
      </c>
      <c r="X251" s="86">
        <v>43954</v>
      </c>
      <c r="Y251" s="88" t="s">
        <v>2233</v>
      </c>
      <c r="Z251" s="84" t="s">
        <v>2295</v>
      </c>
      <c r="AA251" s="80"/>
      <c r="AB251" s="80"/>
      <c r="AC251" s="88" t="s">
        <v>2346</v>
      </c>
      <c r="AD251" s="88" t="s">
        <v>2349</v>
      </c>
      <c r="AE251" s="80" t="b">
        <v>0</v>
      </c>
      <c r="AF251" s="80">
        <v>6</v>
      </c>
      <c r="AG251" s="88" t="s">
        <v>2374</v>
      </c>
      <c r="AH251" s="80" t="b">
        <v>0</v>
      </c>
      <c r="AI251" s="80" t="s">
        <v>632</v>
      </c>
      <c r="AJ251" s="80"/>
      <c r="AK251" s="88" t="s">
        <v>622</v>
      </c>
      <c r="AL251" s="80" t="b">
        <v>0</v>
      </c>
      <c r="AM251" s="80">
        <v>0</v>
      </c>
      <c r="AN251" s="88" t="s">
        <v>622</v>
      </c>
      <c r="AO251" s="80" t="s">
        <v>637</v>
      </c>
      <c r="AP251" s="80" t="b">
        <v>0</v>
      </c>
      <c r="AQ251" s="88" t="s">
        <v>2349</v>
      </c>
      <c r="AR251" s="80" t="s">
        <v>2386</v>
      </c>
      <c r="AS251" s="80">
        <v>0</v>
      </c>
      <c r="AT251" s="80">
        <v>0</v>
      </c>
      <c r="AU251" s="80"/>
      <c r="AV251" s="80"/>
      <c r="AW251" s="80"/>
      <c r="AX251" s="80"/>
      <c r="AY251" s="80"/>
      <c r="AZ251" s="80"/>
      <c r="BA251" s="80"/>
      <c r="BB251" s="80"/>
      <c r="BC251" s="80">
        <v>2</v>
      </c>
      <c r="BD251" s="79" t="str">
        <f>REPLACE(INDEX(GroupVertices[Group],MATCH(Edges[[#This Row],[Vertex 1]],GroupVertices[Vertex],0)),1,1,"")</f>
        <v>5</v>
      </c>
      <c r="BE251" s="79" t="str">
        <f>REPLACE(INDEX(GroupVertices[Group],MATCH(Edges[[#This Row],[Vertex 2]],GroupVertices[Vertex],0)),1,1,"")</f>
        <v>5</v>
      </c>
      <c r="BF251" s="48">
        <v>0</v>
      </c>
      <c r="BG251" s="49">
        <v>0</v>
      </c>
      <c r="BH251" s="48">
        <v>0</v>
      </c>
      <c r="BI251" s="49">
        <v>0</v>
      </c>
      <c r="BJ251" s="48">
        <v>0</v>
      </c>
      <c r="BK251" s="49">
        <v>0</v>
      </c>
      <c r="BL251" s="48">
        <v>19</v>
      </c>
      <c r="BM251" s="49">
        <v>100</v>
      </c>
      <c r="BN251" s="48">
        <v>19</v>
      </c>
    </row>
    <row r="252" spans="1:66" ht="15">
      <c r="A252" s="65" t="s">
        <v>290</v>
      </c>
      <c r="B252" s="65" t="s">
        <v>291</v>
      </c>
      <c r="C252" s="66" t="s">
        <v>2735</v>
      </c>
      <c r="D252" s="67">
        <v>5.333333333333334</v>
      </c>
      <c r="E252" s="68" t="s">
        <v>136</v>
      </c>
      <c r="F252" s="69">
        <v>28.75</v>
      </c>
      <c r="G252" s="66"/>
      <c r="H252" s="70"/>
      <c r="I252" s="71"/>
      <c r="J252" s="71"/>
      <c r="K252" s="34" t="s">
        <v>66</v>
      </c>
      <c r="L252" s="78">
        <v>252</v>
      </c>
      <c r="M252" s="78"/>
      <c r="N252" s="73"/>
      <c r="O252" s="80" t="s">
        <v>292</v>
      </c>
      <c r="P252" s="82">
        <v>43954.34229166667</v>
      </c>
      <c r="Q252" s="80" t="s">
        <v>2152</v>
      </c>
      <c r="R252" s="80"/>
      <c r="S252" s="80"/>
      <c r="T252" s="80"/>
      <c r="U252" s="80"/>
      <c r="V252" s="84" t="s">
        <v>956</v>
      </c>
      <c r="W252" s="82">
        <v>43954.34229166667</v>
      </c>
      <c r="X252" s="86">
        <v>43954</v>
      </c>
      <c r="Y252" s="88" t="s">
        <v>2234</v>
      </c>
      <c r="Z252" s="84" t="s">
        <v>2296</v>
      </c>
      <c r="AA252" s="80"/>
      <c r="AB252" s="80"/>
      <c r="AC252" s="88" t="s">
        <v>2347</v>
      </c>
      <c r="AD252" s="88" t="s">
        <v>2345</v>
      </c>
      <c r="AE252" s="80" t="b">
        <v>0</v>
      </c>
      <c r="AF252" s="80">
        <v>4</v>
      </c>
      <c r="AG252" s="88" t="s">
        <v>2375</v>
      </c>
      <c r="AH252" s="80" t="b">
        <v>0</v>
      </c>
      <c r="AI252" s="80" t="s">
        <v>632</v>
      </c>
      <c r="AJ252" s="80"/>
      <c r="AK252" s="88" t="s">
        <v>622</v>
      </c>
      <c r="AL252" s="80" t="b">
        <v>0</v>
      </c>
      <c r="AM252" s="80">
        <v>0</v>
      </c>
      <c r="AN252" s="88" t="s">
        <v>622</v>
      </c>
      <c r="AO252" s="80" t="s">
        <v>637</v>
      </c>
      <c r="AP252" s="80" t="b">
        <v>0</v>
      </c>
      <c r="AQ252" s="88" t="s">
        <v>2345</v>
      </c>
      <c r="AR252" s="80" t="s">
        <v>2386</v>
      </c>
      <c r="AS252" s="80">
        <v>0</v>
      </c>
      <c r="AT252" s="80">
        <v>0</v>
      </c>
      <c r="AU252" s="80"/>
      <c r="AV252" s="80"/>
      <c r="AW252" s="80"/>
      <c r="AX252" s="80"/>
      <c r="AY252" s="80"/>
      <c r="AZ252" s="80"/>
      <c r="BA252" s="80"/>
      <c r="BB252" s="80"/>
      <c r="BC252" s="80">
        <v>2</v>
      </c>
      <c r="BD252" s="79" t="str">
        <f>REPLACE(INDEX(GroupVertices[Group],MATCH(Edges[[#This Row],[Vertex 1]],GroupVertices[Vertex],0)),1,1,"")</f>
        <v>5</v>
      </c>
      <c r="BE252" s="79" t="str">
        <f>REPLACE(INDEX(GroupVertices[Group],MATCH(Edges[[#This Row],[Vertex 2]],GroupVertices[Vertex],0)),1,1,"")</f>
        <v>5</v>
      </c>
      <c r="BF252" s="48">
        <v>0</v>
      </c>
      <c r="BG252" s="49">
        <v>0</v>
      </c>
      <c r="BH252" s="48">
        <v>0</v>
      </c>
      <c r="BI252" s="49">
        <v>0</v>
      </c>
      <c r="BJ252" s="48">
        <v>0</v>
      </c>
      <c r="BK252" s="49">
        <v>0</v>
      </c>
      <c r="BL252" s="48">
        <v>34</v>
      </c>
      <c r="BM252" s="49">
        <v>100</v>
      </c>
      <c r="BN252" s="48">
        <v>34</v>
      </c>
    </row>
    <row r="253" spans="1:66" ht="15">
      <c r="A253" s="65" t="s">
        <v>291</v>
      </c>
      <c r="B253" s="65" t="s">
        <v>290</v>
      </c>
      <c r="C253" s="66" t="s">
        <v>2098</v>
      </c>
      <c r="D253" s="67">
        <v>3</v>
      </c>
      <c r="E253" s="68" t="s">
        <v>132</v>
      </c>
      <c r="F253" s="69">
        <v>32</v>
      </c>
      <c r="G253" s="66"/>
      <c r="H253" s="70"/>
      <c r="I253" s="71"/>
      <c r="J253" s="71"/>
      <c r="K253" s="34" t="s">
        <v>66</v>
      </c>
      <c r="L253" s="78">
        <v>253</v>
      </c>
      <c r="M253" s="78"/>
      <c r="N253" s="73"/>
      <c r="O253" s="80" t="s">
        <v>293</v>
      </c>
      <c r="P253" s="82">
        <v>43954.344618055555</v>
      </c>
      <c r="Q253" s="80" t="s">
        <v>2153</v>
      </c>
      <c r="R253" s="80"/>
      <c r="S253" s="80"/>
      <c r="T253" s="80"/>
      <c r="U253" s="80"/>
      <c r="V253" s="84" t="s">
        <v>957</v>
      </c>
      <c r="W253" s="82">
        <v>43954.344618055555</v>
      </c>
      <c r="X253" s="86">
        <v>43954</v>
      </c>
      <c r="Y253" s="88" t="s">
        <v>2235</v>
      </c>
      <c r="Z253" s="84" t="s">
        <v>2297</v>
      </c>
      <c r="AA253" s="80"/>
      <c r="AB253" s="80"/>
      <c r="AC253" s="88" t="s">
        <v>620</v>
      </c>
      <c r="AD253" s="88" t="s">
        <v>2347</v>
      </c>
      <c r="AE253" s="80" t="b">
        <v>0</v>
      </c>
      <c r="AF253" s="80">
        <v>1</v>
      </c>
      <c r="AG253" s="88" t="s">
        <v>2373</v>
      </c>
      <c r="AH253" s="80" t="b">
        <v>0</v>
      </c>
      <c r="AI253" s="80" t="s">
        <v>632</v>
      </c>
      <c r="AJ253" s="80"/>
      <c r="AK253" s="88" t="s">
        <v>622</v>
      </c>
      <c r="AL253" s="80" t="b">
        <v>0</v>
      </c>
      <c r="AM253" s="80">
        <v>0</v>
      </c>
      <c r="AN253" s="88" t="s">
        <v>622</v>
      </c>
      <c r="AO253" s="80" t="s">
        <v>636</v>
      </c>
      <c r="AP253" s="80" t="b">
        <v>0</v>
      </c>
      <c r="AQ253" s="88" t="s">
        <v>2347</v>
      </c>
      <c r="AR253" s="80" t="s">
        <v>2386</v>
      </c>
      <c r="AS253" s="80">
        <v>0</v>
      </c>
      <c r="AT253" s="80">
        <v>0</v>
      </c>
      <c r="AU253" s="80"/>
      <c r="AV253" s="80"/>
      <c r="AW253" s="80"/>
      <c r="AX253" s="80"/>
      <c r="AY253" s="80"/>
      <c r="AZ253" s="80"/>
      <c r="BA253" s="80"/>
      <c r="BB253" s="80"/>
      <c r="BC253" s="80">
        <v>1</v>
      </c>
      <c r="BD253" s="79" t="str">
        <f>REPLACE(INDEX(GroupVertices[Group],MATCH(Edges[[#This Row],[Vertex 1]],GroupVertices[Vertex],0)),1,1,"")</f>
        <v>5</v>
      </c>
      <c r="BE253" s="79" t="str">
        <f>REPLACE(INDEX(GroupVertices[Group],MATCH(Edges[[#This Row],[Vertex 2]],GroupVertices[Vertex],0)),1,1,"")</f>
        <v>5</v>
      </c>
      <c r="BF253" s="48">
        <v>0</v>
      </c>
      <c r="BG253" s="49">
        <v>0</v>
      </c>
      <c r="BH253" s="48">
        <v>0</v>
      </c>
      <c r="BI253" s="49">
        <v>0</v>
      </c>
      <c r="BJ253" s="48">
        <v>0</v>
      </c>
      <c r="BK253" s="49">
        <v>0</v>
      </c>
      <c r="BL253" s="48">
        <v>19</v>
      </c>
      <c r="BM253" s="49">
        <v>100</v>
      </c>
      <c r="BN253" s="48">
        <v>19</v>
      </c>
    </row>
    <row r="254" spans="1:66" ht="15">
      <c r="A254" s="65" t="s">
        <v>281</v>
      </c>
      <c r="B254" s="65" t="s">
        <v>281</v>
      </c>
      <c r="C254" s="66" t="s">
        <v>2098</v>
      </c>
      <c r="D254" s="67">
        <v>3</v>
      </c>
      <c r="E254" s="68" t="s">
        <v>132</v>
      </c>
      <c r="F254" s="69">
        <v>32</v>
      </c>
      <c r="G254" s="66"/>
      <c r="H254" s="70"/>
      <c r="I254" s="71"/>
      <c r="J254" s="71"/>
      <c r="K254" s="34" t="s">
        <v>65</v>
      </c>
      <c r="L254" s="78">
        <v>254</v>
      </c>
      <c r="M254" s="78"/>
      <c r="N254" s="73"/>
      <c r="O254" s="80" t="s">
        <v>178</v>
      </c>
      <c r="P254" s="82">
        <v>43951.23608796296</v>
      </c>
      <c r="Q254" s="80" t="s">
        <v>2157</v>
      </c>
      <c r="R254" s="84" t="s">
        <v>2186</v>
      </c>
      <c r="S254" s="80" t="s">
        <v>332</v>
      </c>
      <c r="T254" s="80" t="s">
        <v>2193</v>
      </c>
      <c r="U254" s="80"/>
      <c r="V254" s="84" t="s">
        <v>947</v>
      </c>
      <c r="W254" s="82">
        <v>43951.23608796296</v>
      </c>
      <c r="X254" s="86">
        <v>43951</v>
      </c>
      <c r="Y254" s="88" t="s">
        <v>2239</v>
      </c>
      <c r="Z254" s="84" t="s">
        <v>2301</v>
      </c>
      <c r="AA254" s="80"/>
      <c r="AB254" s="80"/>
      <c r="AC254" s="88" t="s">
        <v>2351</v>
      </c>
      <c r="AD254" s="80"/>
      <c r="AE254" s="80" t="b">
        <v>0</v>
      </c>
      <c r="AF254" s="80">
        <v>1</v>
      </c>
      <c r="AG254" s="88" t="s">
        <v>622</v>
      </c>
      <c r="AH254" s="80" t="b">
        <v>1</v>
      </c>
      <c r="AI254" s="80" t="s">
        <v>632</v>
      </c>
      <c r="AJ254" s="80"/>
      <c r="AK254" s="88" t="s">
        <v>2385</v>
      </c>
      <c r="AL254" s="80" t="b">
        <v>0</v>
      </c>
      <c r="AM254" s="80">
        <v>0</v>
      </c>
      <c r="AN254" s="88" t="s">
        <v>622</v>
      </c>
      <c r="AO254" s="80" t="s">
        <v>637</v>
      </c>
      <c r="AP254" s="80" t="b">
        <v>0</v>
      </c>
      <c r="AQ254" s="88" t="s">
        <v>2351</v>
      </c>
      <c r="AR254" s="80" t="s">
        <v>2386</v>
      </c>
      <c r="AS254" s="80">
        <v>0</v>
      </c>
      <c r="AT254" s="80">
        <v>0</v>
      </c>
      <c r="AU254" s="80"/>
      <c r="AV254" s="80"/>
      <c r="AW254" s="80"/>
      <c r="AX254" s="80"/>
      <c r="AY254" s="80"/>
      <c r="AZ254" s="80"/>
      <c r="BA254" s="80"/>
      <c r="BB254" s="80"/>
      <c r="BC254" s="80">
        <v>1</v>
      </c>
      <c r="BD254" s="79" t="str">
        <f>REPLACE(INDEX(GroupVertices[Group],MATCH(Edges[[#This Row],[Vertex 1]],GroupVertices[Vertex],0)),1,1,"")</f>
        <v>8</v>
      </c>
      <c r="BE254" s="79" t="str">
        <f>REPLACE(INDEX(GroupVertices[Group],MATCH(Edges[[#This Row],[Vertex 2]],GroupVertices[Vertex],0)),1,1,"")</f>
        <v>8</v>
      </c>
      <c r="BF254" s="48">
        <v>0</v>
      </c>
      <c r="BG254" s="49">
        <v>0</v>
      </c>
      <c r="BH254" s="48">
        <v>0</v>
      </c>
      <c r="BI254" s="49">
        <v>0</v>
      </c>
      <c r="BJ254" s="48">
        <v>0</v>
      </c>
      <c r="BK254" s="49">
        <v>0</v>
      </c>
      <c r="BL254" s="48">
        <v>9</v>
      </c>
      <c r="BM254" s="49">
        <v>100</v>
      </c>
      <c r="BN254" s="48">
        <v>9</v>
      </c>
    </row>
    <row r="255" spans="1:66" ht="15">
      <c r="A255" s="65" t="s">
        <v>282</v>
      </c>
      <c r="B255" s="65" t="s">
        <v>281</v>
      </c>
      <c r="C255" s="66" t="s">
        <v>2098</v>
      </c>
      <c r="D255" s="67">
        <v>3</v>
      </c>
      <c r="E255" s="68" t="s">
        <v>132</v>
      </c>
      <c r="F255" s="69">
        <v>32</v>
      </c>
      <c r="G255" s="66"/>
      <c r="H255" s="70"/>
      <c r="I255" s="71"/>
      <c r="J255" s="71"/>
      <c r="K255" s="34" t="s">
        <v>65</v>
      </c>
      <c r="L255" s="78">
        <v>255</v>
      </c>
      <c r="M255" s="78"/>
      <c r="N255" s="73"/>
      <c r="O255" s="80" t="s">
        <v>293</v>
      </c>
      <c r="P255" s="82">
        <v>43951.23892361111</v>
      </c>
      <c r="Q255" s="80" t="s">
        <v>2158</v>
      </c>
      <c r="R255" s="80"/>
      <c r="S255" s="80"/>
      <c r="T255" s="80"/>
      <c r="U255" s="80"/>
      <c r="V255" s="84" t="s">
        <v>948</v>
      </c>
      <c r="W255" s="82">
        <v>43951.23892361111</v>
      </c>
      <c r="X255" s="86">
        <v>43951</v>
      </c>
      <c r="Y255" s="88" t="s">
        <v>2240</v>
      </c>
      <c r="Z255" s="84" t="s">
        <v>2302</v>
      </c>
      <c r="AA255" s="80"/>
      <c r="AB255" s="80"/>
      <c r="AC255" s="88" t="s">
        <v>616</v>
      </c>
      <c r="AD255" s="88" t="s">
        <v>2351</v>
      </c>
      <c r="AE255" s="80" t="b">
        <v>0</v>
      </c>
      <c r="AF255" s="80">
        <v>3</v>
      </c>
      <c r="AG255" s="88" t="s">
        <v>2377</v>
      </c>
      <c r="AH255" s="80" t="b">
        <v>0</v>
      </c>
      <c r="AI255" s="80" t="s">
        <v>632</v>
      </c>
      <c r="AJ255" s="80"/>
      <c r="AK255" s="88" t="s">
        <v>622</v>
      </c>
      <c r="AL255" s="80" t="b">
        <v>0</v>
      </c>
      <c r="AM255" s="80">
        <v>0</v>
      </c>
      <c r="AN255" s="88" t="s">
        <v>622</v>
      </c>
      <c r="AO255" s="80" t="s">
        <v>637</v>
      </c>
      <c r="AP255" s="80" t="b">
        <v>0</v>
      </c>
      <c r="AQ255" s="88" t="s">
        <v>2351</v>
      </c>
      <c r="AR255" s="80" t="s">
        <v>2386</v>
      </c>
      <c r="AS255" s="80">
        <v>0</v>
      </c>
      <c r="AT255" s="80">
        <v>0</v>
      </c>
      <c r="AU255" s="80"/>
      <c r="AV255" s="80"/>
      <c r="AW255" s="80"/>
      <c r="AX255" s="80"/>
      <c r="AY255" s="80"/>
      <c r="AZ255" s="80"/>
      <c r="BA255" s="80"/>
      <c r="BB255" s="80"/>
      <c r="BC255" s="80">
        <v>1</v>
      </c>
      <c r="BD255" s="79" t="str">
        <f>REPLACE(INDEX(GroupVertices[Group],MATCH(Edges[[#This Row],[Vertex 1]],GroupVertices[Vertex],0)),1,1,"")</f>
        <v>8</v>
      </c>
      <c r="BE255" s="79" t="str">
        <f>REPLACE(INDEX(GroupVertices[Group],MATCH(Edges[[#This Row],[Vertex 2]],GroupVertices[Vertex],0)),1,1,"")</f>
        <v>8</v>
      </c>
      <c r="BF255" s="48">
        <v>0</v>
      </c>
      <c r="BG255" s="49">
        <v>0</v>
      </c>
      <c r="BH255" s="48">
        <v>1</v>
      </c>
      <c r="BI255" s="49">
        <v>5.555555555555555</v>
      </c>
      <c r="BJ255" s="48">
        <v>0</v>
      </c>
      <c r="BK255" s="49">
        <v>0</v>
      </c>
      <c r="BL255" s="48">
        <v>17</v>
      </c>
      <c r="BM255" s="49">
        <v>94.44444444444444</v>
      </c>
      <c r="BN255" s="48">
        <v>18</v>
      </c>
    </row>
    <row r="256" spans="1:66" ht="15">
      <c r="A256" s="65" t="s">
        <v>1154</v>
      </c>
      <c r="B256" s="65" t="s">
        <v>1155</v>
      </c>
      <c r="C256" s="66" t="s">
        <v>2739</v>
      </c>
      <c r="D256" s="67">
        <v>10</v>
      </c>
      <c r="E256" s="68" t="s">
        <v>136</v>
      </c>
      <c r="F256" s="69">
        <v>12.5</v>
      </c>
      <c r="G256" s="66"/>
      <c r="H256" s="70"/>
      <c r="I256" s="71"/>
      <c r="J256" s="71"/>
      <c r="K256" s="34" t="s">
        <v>66</v>
      </c>
      <c r="L256" s="78">
        <v>256</v>
      </c>
      <c r="M256" s="78"/>
      <c r="N256" s="73"/>
      <c r="O256" s="80" t="s">
        <v>293</v>
      </c>
      <c r="P256" s="82">
        <v>43950.40560185185</v>
      </c>
      <c r="Q256" s="80" t="s">
        <v>2159</v>
      </c>
      <c r="R256" s="80"/>
      <c r="S256" s="80"/>
      <c r="T256" s="80"/>
      <c r="U256" s="80"/>
      <c r="V256" s="84" t="s">
        <v>1411</v>
      </c>
      <c r="W256" s="82">
        <v>43950.40560185185</v>
      </c>
      <c r="X256" s="86">
        <v>43950</v>
      </c>
      <c r="Y256" s="88" t="s">
        <v>2241</v>
      </c>
      <c r="Z256" s="84" t="s">
        <v>2303</v>
      </c>
      <c r="AA256" s="80"/>
      <c r="AB256" s="80"/>
      <c r="AC256" s="88" t="s">
        <v>2352</v>
      </c>
      <c r="AD256" s="88" t="s">
        <v>2365</v>
      </c>
      <c r="AE256" s="80" t="b">
        <v>0</v>
      </c>
      <c r="AF256" s="80">
        <v>2</v>
      </c>
      <c r="AG256" s="88" t="s">
        <v>1284</v>
      </c>
      <c r="AH256" s="80" t="b">
        <v>0</v>
      </c>
      <c r="AI256" s="80" t="s">
        <v>632</v>
      </c>
      <c r="AJ256" s="80"/>
      <c r="AK256" s="88" t="s">
        <v>622</v>
      </c>
      <c r="AL256" s="80" t="b">
        <v>0</v>
      </c>
      <c r="AM256" s="80">
        <v>0</v>
      </c>
      <c r="AN256" s="88" t="s">
        <v>622</v>
      </c>
      <c r="AO256" s="80" t="s">
        <v>636</v>
      </c>
      <c r="AP256" s="80" t="b">
        <v>0</v>
      </c>
      <c r="AQ256" s="88" t="s">
        <v>2365</v>
      </c>
      <c r="AR256" s="80" t="s">
        <v>2386</v>
      </c>
      <c r="AS256" s="80">
        <v>0</v>
      </c>
      <c r="AT256" s="80">
        <v>0</v>
      </c>
      <c r="AU256" s="80"/>
      <c r="AV256" s="80"/>
      <c r="AW256" s="80"/>
      <c r="AX256" s="80"/>
      <c r="AY256" s="80"/>
      <c r="AZ256" s="80"/>
      <c r="BA256" s="80"/>
      <c r="BB256" s="80"/>
      <c r="BC256" s="80">
        <v>7</v>
      </c>
      <c r="BD256" s="79" t="str">
        <f>REPLACE(INDEX(GroupVertices[Group],MATCH(Edges[[#This Row],[Vertex 1]],GroupVertices[Vertex],0)),1,1,"")</f>
        <v>10</v>
      </c>
      <c r="BE256" s="79" t="str">
        <f>REPLACE(INDEX(GroupVertices[Group],MATCH(Edges[[#This Row],[Vertex 2]],GroupVertices[Vertex],0)),1,1,"")</f>
        <v>10</v>
      </c>
      <c r="BF256" s="48">
        <v>0</v>
      </c>
      <c r="BG256" s="49">
        <v>0</v>
      </c>
      <c r="BH256" s="48">
        <v>0</v>
      </c>
      <c r="BI256" s="49">
        <v>0</v>
      </c>
      <c r="BJ256" s="48">
        <v>0</v>
      </c>
      <c r="BK256" s="49">
        <v>0</v>
      </c>
      <c r="BL256" s="48">
        <v>22</v>
      </c>
      <c r="BM256" s="49">
        <v>100</v>
      </c>
      <c r="BN256" s="48">
        <v>22</v>
      </c>
    </row>
    <row r="257" spans="1:66" ht="15">
      <c r="A257" s="65" t="s">
        <v>1154</v>
      </c>
      <c r="B257" s="65" t="s">
        <v>1155</v>
      </c>
      <c r="C257" s="66" t="s">
        <v>2739</v>
      </c>
      <c r="D257" s="67">
        <v>10</v>
      </c>
      <c r="E257" s="68" t="s">
        <v>136</v>
      </c>
      <c r="F257" s="69">
        <v>12.5</v>
      </c>
      <c r="G257" s="66"/>
      <c r="H257" s="70"/>
      <c r="I257" s="71"/>
      <c r="J257" s="71"/>
      <c r="K257" s="34" t="s">
        <v>66</v>
      </c>
      <c r="L257" s="78">
        <v>257</v>
      </c>
      <c r="M257" s="78"/>
      <c r="N257" s="73"/>
      <c r="O257" s="80" t="s">
        <v>293</v>
      </c>
      <c r="P257" s="82">
        <v>43950.40923611111</v>
      </c>
      <c r="Q257" s="80" t="s">
        <v>2160</v>
      </c>
      <c r="R257" s="80"/>
      <c r="S257" s="80"/>
      <c r="T257" s="80"/>
      <c r="U257" s="80"/>
      <c r="V257" s="84" t="s">
        <v>1411</v>
      </c>
      <c r="W257" s="82">
        <v>43950.40923611111</v>
      </c>
      <c r="X257" s="86">
        <v>43950</v>
      </c>
      <c r="Y257" s="88" t="s">
        <v>2242</v>
      </c>
      <c r="Z257" s="84" t="s">
        <v>2304</v>
      </c>
      <c r="AA257" s="80"/>
      <c r="AB257" s="80"/>
      <c r="AC257" s="88" t="s">
        <v>2353</v>
      </c>
      <c r="AD257" s="88" t="s">
        <v>2359</v>
      </c>
      <c r="AE257" s="80" t="b">
        <v>0</v>
      </c>
      <c r="AF257" s="80">
        <v>1</v>
      </c>
      <c r="AG257" s="88" t="s">
        <v>1284</v>
      </c>
      <c r="AH257" s="80" t="b">
        <v>0</v>
      </c>
      <c r="AI257" s="80" t="s">
        <v>632</v>
      </c>
      <c r="AJ257" s="80"/>
      <c r="AK257" s="88" t="s">
        <v>622</v>
      </c>
      <c r="AL257" s="80" t="b">
        <v>0</v>
      </c>
      <c r="AM257" s="80">
        <v>0</v>
      </c>
      <c r="AN257" s="88" t="s">
        <v>622</v>
      </c>
      <c r="AO257" s="80" t="s">
        <v>636</v>
      </c>
      <c r="AP257" s="80" t="b">
        <v>0</v>
      </c>
      <c r="AQ257" s="88" t="s">
        <v>2359</v>
      </c>
      <c r="AR257" s="80" t="s">
        <v>2386</v>
      </c>
      <c r="AS257" s="80">
        <v>0</v>
      </c>
      <c r="AT257" s="80">
        <v>0</v>
      </c>
      <c r="AU257" s="80"/>
      <c r="AV257" s="80"/>
      <c r="AW257" s="80"/>
      <c r="AX257" s="80"/>
      <c r="AY257" s="80"/>
      <c r="AZ257" s="80"/>
      <c r="BA257" s="80"/>
      <c r="BB257" s="80"/>
      <c r="BC257" s="80">
        <v>7</v>
      </c>
      <c r="BD257" s="79" t="str">
        <f>REPLACE(INDEX(GroupVertices[Group],MATCH(Edges[[#This Row],[Vertex 1]],GroupVertices[Vertex],0)),1,1,"")</f>
        <v>10</v>
      </c>
      <c r="BE257" s="79" t="str">
        <f>REPLACE(INDEX(GroupVertices[Group],MATCH(Edges[[#This Row],[Vertex 2]],GroupVertices[Vertex],0)),1,1,"")</f>
        <v>10</v>
      </c>
      <c r="BF257" s="48">
        <v>0</v>
      </c>
      <c r="BG257" s="49">
        <v>0</v>
      </c>
      <c r="BH257" s="48">
        <v>0</v>
      </c>
      <c r="BI257" s="49">
        <v>0</v>
      </c>
      <c r="BJ257" s="48">
        <v>0</v>
      </c>
      <c r="BK257" s="49">
        <v>0</v>
      </c>
      <c r="BL257" s="48">
        <v>28</v>
      </c>
      <c r="BM257" s="49">
        <v>100</v>
      </c>
      <c r="BN257" s="48">
        <v>28</v>
      </c>
    </row>
    <row r="258" spans="1:66" ht="15">
      <c r="A258" s="65" t="s">
        <v>1154</v>
      </c>
      <c r="B258" s="65" t="s">
        <v>1155</v>
      </c>
      <c r="C258" s="66" t="s">
        <v>2739</v>
      </c>
      <c r="D258" s="67">
        <v>10</v>
      </c>
      <c r="E258" s="68" t="s">
        <v>136</v>
      </c>
      <c r="F258" s="69">
        <v>12.5</v>
      </c>
      <c r="G258" s="66"/>
      <c r="H258" s="70"/>
      <c r="I258" s="71"/>
      <c r="J258" s="71"/>
      <c r="K258" s="34" t="s">
        <v>66</v>
      </c>
      <c r="L258" s="78">
        <v>258</v>
      </c>
      <c r="M258" s="78"/>
      <c r="N258" s="73"/>
      <c r="O258" s="80" t="s">
        <v>293</v>
      </c>
      <c r="P258" s="82">
        <v>43950.41305555555</v>
      </c>
      <c r="Q258" s="80" t="s">
        <v>2161</v>
      </c>
      <c r="R258" s="80"/>
      <c r="S258" s="80"/>
      <c r="T258" s="80"/>
      <c r="U258" s="80"/>
      <c r="V258" s="84" t="s">
        <v>1411</v>
      </c>
      <c r="W258" s="82">
        <v>43950.41305555555</v>
      </c>
      <c r="X258" s="86">
        <v>43950</v>
      </c>
      <c r="Y258" s="88" t="s">
        <v>2243</v>
      </c>
      <c r="Z258" s="84" t="s">
        <v>2305</v>
      </c>
      <c r="AA258" s="80"/>
      <c r="AB258" s="80"/>
      <c r="AC258" s="88" t="s">
        <v>2354</v>
      </c>
      <c r="AD258" s="88" t="s">
        <v>2360</v>
      </c>
      <c r="AE258" s="80" t="b">
        <v>0</v>
      </c>
      <c r="AF258" s="80">
        <v>1</v>
      </c>
      <c r="AG258" s="88" t="s">
        <v>1284</v>
      </c>
      <c r="AH258" s="80" t="b">
        <v>0</v>
      </c>
      <c r="AI258" s="80" t="s">
        <v>632</v>
      </c>
      <c r="AJ258" s="80"/>
      <c r="AK258" s="88" t="s">
        <v>622</v>
      </c>
      <c r="AL258" s="80" t="b">
        <v>0</v>
      </c>
      <c r="AM258" s="80">
        <v>0</v>
      </c>
      <c r="AN258" s="88" t="s">
        <v>622</v>
      </c>
      <c r="AO258" s="80" t="s">
        <v>636</v>
      </c>
      <c r="AP258" s="80" t="b">
        <v>0</v>
      </c>
      <c r="AQ258" s="88" t="s">
        <v>2360</v>
      </c>
      <c r="AR258" s="80" t="s">
        <v>2386</v>
      </c>
      <c r="AS258" s="80">
        <v>0</v>
      </c>
      <c r="AT258" s="80">
        <v>0</v>
      </c>
      <c r="AU258" s="80"/>
      <c r="AV258" s="80"/>
      <c r="AW258" s="80"/>
      <c r="AX258" s="80"/>
      <c r="AY258" s="80"/>
      <c r="AZ258" s="80"/>
      <c r="BA258" s="80"/>
      <c r="BB258" s="80"/>
      <c r="BC258" s="80">
        <v>7</v>
      </c>
      <c r="BD258" s="79" t="str">
        <f>REPLACE(INDEX(GroupVertices[Group],MATCH(Edges[[#This Row],[Vertex 1]],GroupVertices[Vertex],0)),1,1,"")</f>
        <v>10</v>
      </c>
      <c r="BE258" s="79" t="str">
        <f>REPLACE(INDEX(GroupVertices[Group],MATCH(Edges[[#This Row],[Vertex 2]],GroupVertices[Vertex],0)),1,1,"")</f>
        <v>10</v>
      </c>
      <c r="BF258" s="48">
        <v>0</v>
      </c>
      <c r="BG258" s="49">
        <v>0</v>
      </c>
      <c r="BH258" s="48">
        <v>0</v>
      </c>
      <c r="BI258" s="49">
        <v>0</v>
      </c>
      <c r="BJ258" s="48">
        <v>0</v>
      </c>
      <c r="BK258" s="49">
        <v>0</v>
      </c>
      <c r="BL258" s="48">
        <v>32</v>
      </c>
      <c r="BM258" s="49">
        <v>100</v>
      </c>
      <c r="BN258" s="48">
        <v>32</v>
      </c>
    </row>
    <row r="259" spans="1:66" ht="15">
      <c r="A259" s="65" t="s">
        <v>1154</v>
      </c>
      <c r="B259" s="65" t="s">
        <v>1155</v>
      </c>
      <c r="C259" s="66" t="s">
        <v>2739</v>
      </c>
      <c r="D259" s="67">
        <v>10</v>
      </c>
      <c r="E259" s="68" t="s">
        <v>136</v>
      </c>
      <c r="F259" s="69">
        <v>12.5</v>
      </c>
      <c r="G259" s="66"/>
      <c r="H259" s="70"/>
      <c r="I259" s="71"/>
      <c r="J259" s="71"/>
      <c r="K259" s="34" t="s">
        <v>66</v>
      </c>
      <c r="L259" s="78">
        <v>259</v>
      </c>
      <c r="M259" s="78"/>
      <c r="N259" s="73"/>
      <c r="O259" s="80" t="s">
        <v>293</v>
      </c>
      <c r="P259" s="82">
        <v>43950.41811342593</v>
      </c>
      <c r="Q259" s="80" t="s">
        <v>2162</v>
      </c>
      <c r="R259" s="80"/>
      <c r="S259" s="80"/>
      <c r="T259" s="80"/>
      <c r="U259" s="80"/>
      <c r="V259" s="84" t="s">
        <v>1411</v>
      </c>
      <c r="W259" s="82">
        <v>43950.41811342593</v>
      </c>
      <c r="X259" s="86">
        <v>43950</v>
      </c>
      <c r="Y259" s="88" t="s">
        <v>2244</v>
      </c>
      <c r="Z259" s="84" t="s">
        <v>2306</v>
      </c>
      <c r="AA259" s="80"/>
      <c r="AB259" s="80"/>
      <c r="AC259" s="88" t="s">
        <v>2355</v>
      </c>
      <c r="AD259" s="88" t="s">
        <v>2361</v>
      </c>
      <c r="AE259" s="80" t="b">
        <v>0</v>
      </c>
      <c r="AF259" s="80">
        <v>1</v>
      </c>
      <c r="AG259" s="88" t="s">
        <v>1284</v>
      </c>
      <c r="AH259" s="80" t="b">
        <v>0</v>
      </c>
      <c r="AI259" s="80" t="s">
        <v>632</v>
      </c>
      <c r="AJ259" s="80"/>
      <c r="AK259" s="88" t="s">
        <v>622</v>
      </c>
      <c r="AL259" s="80" t="b">
        <v>0</v>
      </c>
      <c r="AM259" s="80">
        <v>0</v>
      </c>
      <c r="AN259" s="88" t="s">
        <v>622</v>
      </c>
      <c r="AO259" s="80" t="s">
        <v>636</v>
      </c>
      <c r="AP259" s="80" t="b">
        <v>0</v>
      </c>
      <c r="AQ259" s="88" t="s">
        <v>2361</v>
      </c>
      <c r="AR259" s="80" t="s">
        <v>2386</v>
      </c>
      <c r="AS259" s="80">
        <v>0</v>
      </c>
      <c r="AT259" s="80">
        <v>0</v>
      </c>
      <c r="AU259" s="80"/>
      <c r="AV259" s="80"/>
      <c r="AW259" s="80"/>
      <c r="AX259" s="80"/>
      <c r="AY259" s="80"/>
      <c r="AZ259" s="80"/>
      <c r="BA259" s="80"/>
      <c r="BB259" s="80"/>
      <c r="BC259" s="80">
        <v>7</v>
      </c>
      <c r="BD259" s="79" t="str">
        <f>REPLACE(INDEX(GroupVertices[Group],MATCH(Edges[[#This Row],[Vertex 1]],GroupVertices[Vertex],0)),1,1,"")</f>
        <v>10</v>
      </c>
      <c r="BE259" s="79" t="str">
        <f>REPLACE(INDEX(GroupVertices[Group],MATCH(Edges[[#This Row],[Vertex 2]],GroupVertices[Vertex],0)),1,1,"")</f>
        <v>10</v>
      </c>
      <c r="BF259" s="48">
        <v>0</v>
      </c>
      <c r="BG259" s="49">
        <v>0</v>
      </c>
      <c r="BH259" s="48">
        <v>0</v>
      </c>
      <c r="BI259" s="49">
        <v>0</v>
      </c>
      <c r="BJ259" s="48">
        <v>0</v>
      </c>
      <c r="BK259" s="49">
        <v>0</v>
      </c>
      <c r="BL259" s="48">
        <v>19</v>
      </c>
      <c r="BM259" s="49">
        <v>100</v>
      </c>
      <c r="BN259" s="48">
        <v>19</v>
      </c>
    </row>
    <row r="260" spans="1:66" ht="15">
      <c r="A260" s="65" t="s">
        <v>1154</v>
      </c>
      <c r="B260" s="65" t="s">
        <v>1155</v>
      </c>
      <c r="C260" s="66" t="s">
        <v>2739</v>
      </c>
      <c r="D260" s="67">
        <v>10</v>
      </c>
      <c r="E260" s="68" t="s">
        <v>136</v>
      </c>
      <c r="F260" s="69">
        <v>12.5</v>
      </c>
      <c r="G260" s="66"/>
      <c r="H260" s="70"/>
      <c r="I260" s="71"/>
      <c r="J260" s="71"/>
      <c r="K260" s="34" t="s">
        <v>66</v>
      </c>
      <c r="L260" s="78">
        <v>260</v>
      </c>
      <c r="M260" s="78"/>
      <c r="N260" s="73"/>
      <c r="O260" s="80" t="s">
        <v>293</v>
      </c>
      <c r="P260" s="82">
        <v>43950.420335648145</v>
      </c>
      <c r="Q260" s="80" t="s">
        <v>2163</v>
      </c>
      <c r="R260" s="80"/>
      <c r="S260" s="80"/>
      <c r="T260" s="80"/>
      <c r="U260" s="80"/>
      <c r="V260" s="84" t="s">
        <v>1411</v>
      </c>
      <c r="W260" s="82">
        <v>43950.420335648145</v>
      </c>
      <c r="X260" s="86">
        <v>43950</v>
      </c>
      <c r="Y260" s="88" t="s">
        <v>2245</v>
      </c>
      <c r="Z260" s="84" t="s">
        <v>2307</v>
      </c>
      <c r="AA260" s="80"/>
      <c r="AB260" s="80"/>
      <c r="AC260" s="88" t="s">
        <v>2356</v>
      </c>
      <c r="AD260" s="88" t="s">
        <v>2362</v>
      </c>
      <c r="AE260" s="80" t="b">
        <v>0</v>
      </c>
      <c r="AF260" s="80">
        <v>1</v>
      </c>
      <c r="AG260" s="88" t="s">
        <v>1284</v>
      </c>
      <c r="AH260" s="80" t="b">
        <v>0</v>
      </c>
      <c r="AI260" s="80" t="s">
        <v>632</v>
      </c>
      <c r="AJ260" s="80"/>
      <c r="AK260" s="88" t="s">
        <v>622</v>
      </c>
      <c r="AL260" s="80" t="b">
        <v>0</v>
      </c>
      <c r="AM260" s="80">
        <v>0</v>
      </c>
      <c r="AN260" s="88" t="s">
        <v>622</v>
      </c>
      <c r="AO260" s="80" t="s">
        <v>636</v>
      </c>
      <c r="AP260" s="80" t="b">
        <v>0</v>
      </c>
      <c r="AQ260" s="88" t="s">
        <v>2362</v>
      </c>
      <c r="AR260" s="80" t="s">
        <v>2386</v>
      </c>
      <c r="AS260" s="80">
        <v>0</v>
      </c>
      <c r="AT260" s="80">
        <v>0</v>
      </c>
      <c r="AU260" s="80"/>
      <c r="AV260" s="80"/>
      <c r="AW260" s="80"/>
      <c r="AX260" s="80"/>
      <c r="AY260" s="80"/>
      <c r="AZ260" s="80"/>
      <c r="BA260" s="80"/>
      <c r="BB260" s="80"/>
      <c r="BC260" s="80">
        <v>7</v>
      </c>
      <c r="BD260" s="79" t="str">
        <f>REPLACE(INDEX(GroupVertices[Group],MATCH(Edges[[#This Row],[Vertex 1]],GroupVertices[Vertex],0)),1,1,"")</f>
        <v>10</v>
      </c>
      <c r="BE260" s="79" t="str">
        <f>REPLACE(INDEX(GroupVertices[Group],MATCH(Edges[[#This Row],[Vertex 2]],GroupVertices[Vertex],0)),1,1,"")</f>
        <v>10</v>
      </c>
      <c r="BF260" s="48">
        <v>0</v>
      </c>
      <c r="BG260" s="49">
        <v>0</v>
      </c>
      <c r="BH260" s="48">
        <v>0</v>
      </c>
      <c r="BI260" s="49">
        <v>0</v>
      </c>
      <c r="BJ260" s="48">
        <v>0</v>
      </c>
      <c r="BK260" s="49">
        <v>0</v>
      </c>
      <c r="BL260" s="48">
        <v>29</v>
      </c>
      <c r="BM260" s="49">
        <v>100</v>
      </c>
      <c r="BN260" s="48">
        <v>29</v>
      </c>
    </row>
    <row r="261" spans="1:66" ht="15">
      <c r="A261" s="65" t="s">
        <v>1154</v>
      </c>
      <c r="B261" s="65" t="s">
        <v>1155</v>
      </c>
      <c r="C261" s="66" t="s">
        <v>2739</v>
      </c>
      <c r="D261" s="67">
        <v>10</v>
      </c>
      <c r="E261" s="68" t="s">
        <v>136</v>
      </c>
      <c r="F261" s="69">
        <v>12.5</v>
      </c>
      <c r="G261" s="66"/>
      <c r="H261" s="70"/>
      <c r="I261" s="71"/>
      <c r="J261" s="71"/>
      <c r="K261" s="34" t="s">
        <v>66</v>
      </c>
      <c r="L261" s="78">
        <v>261</v>
      </c>
      <c r="M261" s="78"/>
      <c r="N261" s="73"/>
      <c r="O261" s="80" t="s">
        <v>293</v>
      </c>
      <c r="P261" s="82">
        <v>43950.43288194444</v>
      </c>
      <c r="Q261" s="80" t="s">
        <v>2164</v>
      </c>
      <c r="R261" s="80"/>
      <c r="S261" s="80"/>
      <c r="T261" s="80"/>
      <c r="U261" s="80"/>
      <c r="V261" s="84" t="s">
        <v>1411</v>
      </c>
      <c r="W261" s="82">
        <v>43950.43288194444</v>
      </c>
      <c r="X261" s="86">
        <v>43950</v>
      </c>
      <c r="Y261" s="88" t="s">
        <v>2246</v>
      </c>
      <c r="Z261" s="84" t="s">
        <v>2308</v>
      </c>
      <c r="AA261" s="80"/>
      <c r="AB261" s="80"/>
      <c r="AC261" s="88" t="s">
        <v>2357</v>
      </c>
      <c r="AD261" s="88" t="s">
        <v>2363</v>
      </c>
      <c r="AE261" s="80" t="b">
        <v>0</v>
      </c>
      <c r="AF261" s="80">
        <v>1</v>
      </c>
      <c r="AG261" s="88" t="s">
        <v>1284</v>
      </c>
      <c r="AH261" s="80" t="b">
        <v>0</v>
      </c>
      <c r="AI261" s="80" t="s">
        <v>632</v>
      </c>
      <c r="AJ261" s="80"/>
      <c r="AK261" s="88" t="s">
        <v>622</v>
      </c>
      <c r="AL261" s="80" t="b">
        <v>0</v>
      </c>
      <c r="AM261" s="80">
        <v>0</v>
      </c>
      <c r="AN261" s="88" t="s">
        <v>622</v>
      </c>
      <c r="AO261" s="80" t="s">
        <v>636</v>
      </c>
      <c r="AP261" s="80" t="b">
        <v>0</v>
      </c>
      <c r="AQ261" s="88" t="s">
        <v>2363</v>
      </c>
      <c r="AR261" s="80" t="s">
        <v>2386</v>
      </c>
      <c r="AS261" s="80">
        <v>0</v>
      </c>
      <c r="AT261" s="80">
        <v>0</v>
      </c>
      <c r="AU261" s="80"/>
      <c r="AV261" s="80"/>
      <c r="AW261" s="80"/>
      <c r="AX261" s="80"/>
      <c r="AY261" s="80"/>
      <c r="AZ261" s="80"/>
      <c r="BA261" s="80"/>
      <c r="BB261" s="80"/>
      <c r="BC261" s="80">
        <v>7</v>
      </c>
      <c r="BD261" s="79" t="str">
        <f>REPLACE(INDEX(GroupVertices[Group],MATCH(Edges[[#This Row],[Vertex 1]],GroupVertices[Vertex],0)),1,1,"")</f>
        <v>10</v>
      </c>
      <c r="BE261" s="79" t="str">
        <f>REPLACE(INDEX(GroupVertices[Group],MATCH(Edges[[#This Row],[Vertex 2]],GroupVertices[Vertex],0)),1,1,"")</f>
        <v>10</v>
      </c>
      <c r="BF261" s="48">
        <v>0</v>
      </c>
      <c r="BG261" s="49">
        <v>0</v>
      </c>
      <c r="BH261" s="48">
        <v>0</v>
      </c>
      <c r="BI261" s="49">
        <v>0</v>
      </c>
      <c r="BJ261" s="48">
        <v>0</v>
      </c>
      <c r="BK261" s="49">
        <v>0</v>
      </c>
      <c r="BL261" s="48">
        <v>20</v>
      </c>
      <c r="BM261" s="49">
        <v>100</v>
      </c>
      <c r="BN261" s="48">
        <v>20</v>
      </c>
    </row>
    <row r="262" spans="1:66" ht="15">
      <c r="A262" s="65" t="s">
        <v>1154</v>
      </c>
      <c r="B262" s="65" t="s">
        <v>1155</v>
      </c>
      <c r="C262" s="66" t="s">
        <v>2739</v>
      </c>
      <c r="D262" s="67">
        <v>10</v>
      </c>
      <c r="E262" s="68" t="s">
        <v>136</v>
      </c>
      <c r="F262" s="69">
        <v>12.5</v>
      </c>
      <c r="G262" s="66"/>
      <c r="H262" s="70"/>
      <c r="I262" s="71"/>
      <c r="J262" s="71"/>
      <c r="K262" s="34" t="s">
        <v>66</v>
      </c>
      <c r="L262" s="78">
        <v>262</v>
      </c>
      <c r="M262" s="78"/>
      <c r="N262" s="73"/>
      <c r="O262" s="80" t="s">
        <v>293</v>
      </c>
      <c r="P262" s="82">
        <v>43950.45365740741</v>
      </c>
      <c r="Q262" s="80" t="s">
        <v>2165</v>
      </c>
      <c r="R262" s="80"/>
      <c r="S262" s="80"/>
      <c r="T262" s="80"/>
      <c r="U262" s="80"/>
      <c r="V262" s="84" t="s">
        <v>1411</v>
      </c>
      <c r="W262" s="82">
        <v>43950.45365740741</v>
      </c>
      <c r="X262" s="86">
        <v>43950</v>
      </c>
      <c r="Y262" s="88" t="s">
        <v>2247</v>
      </c>
      <c r="Z262" s="84" t="s">
        <v>2309</v>
      </c>
      <c r="AA262" s="80"/>
      <c r="AB262" s="80"/>
      <c r="AC262" s="88" t="s">
        <v>2358</v>
      </c>
      <c r="AD262" s="88" t="s">
        <v>2364</v>
      </c>
      <c r="AE262" s="80" t="b">
        <v>0</v>
      </c>
      <c r="AF262" s="80">
        <v>0</v>
      </c>
      <c r="AG262" s="88" t="s">
        <v>1284</v>
      </c>
      <c r="AH262" s="80" t="b">
        <v>0</v>
      </c>
      <c r="AI262" s="80" t="s">
        <v>632</v>
      </c>
      <c r="AJ262" s="80"/>
      <c r="AK262" s="88" t="s">
        <v>622</v>
      </c>
      <c r="AL262" s="80" t="b">
        <v>0</v>
      </c>
      <c r="AM262" s="80">
        <v>0</v>
      </c>
      <c r="AN262" s="88" t="s">
        <v>622</v>
      </c>
      <c r="AO262" s="80" t="s">
        <v>636</v>
      </c>
      <c r="AP262" s="80" t="b">
        <v>0</v>
      </c>
      <c r="AQ262" s="88" t="s">
        <v>2364</v>
      </c>
      <c r="AR262" s="80" t="s">
        <v>2386</v>
      </c>
      <c r="AS262" s="80">
        <v>0</v>
      </c>
      <c r="AT262" s="80">
        <v>0</v>
      </c>
      <c r="AU262" s="80"/>
      <c r="AV262" s="80"/>
      <c r="AW262" s="80"/>
      <c r="AX262" s="80"/>
      <c r="AY262" s="80"/>
      <c r="AZ262" s="80"/>
      <c r="BA262" s="80"/>
      <c r="BB262" s="80"/>
      <c r="BC262" s="80">
        <v>7</v>
      </c>
      <c r="BD262" s="79" t="str">
        <f>REPLACE(INDEX(GroupVertices[Group],MATCH(Edges[[#This Row],[Vertex 1]],GroupVertices[Vertex],0)),1,1,"")</f>
        <v>10</v>
      </c>
      <c r="BE262" s="79" t="str">
        <f>REPLACE(INDEX(GroupVertices[Group],MATCH(Edges[[#This Row],[Vertex 2]],GroupVertices[Vertex],0)),1,1,"")</f>
        <v>10</v>
      </c>
      <c r="BF262" s="48">
        <v>0</v>
      </c>
      <c r="BG262" s="49">
        <v>0</v>
      </c>
      <c r="BH262" s="48">
        <v>0</v>
      </c>
      <c r="BI262" s="49">
        <v>0</v>
      </c>
      <c r="BJ262" s="48">
        <v>0</v>
      </c>
      <c r="BK262" s="49">
        <v>0</v>
      </c>
      <c r="BL262" s="48">
        <v>13</v>
      </c>
      <c r="BM262" s="49">
        <v>100</v>
      </c>
      <c r="BN262" s="48">
        <v>13</v>
      </c>
    </row>
    <row r="263" spans="1:66" ht="15">
      <c r="A263" s="65" t="s">
        <v>1155</v>
      </c>
      <c r="B263" s="65" t="s">
        <v>1154</v>
      </c>
      <c r="C263" s="66" t="s">
        <v>2739</v>
      </c>
      <c r="D263" s="67">
        <v>10</v>
      </c>
      <c r="E263" s="68" t="s">
        <v>136</v>
      </c>
      <c r="F263" s="69">
        <v>12.5</v>
      </c>
      <c r="G263" s="66"/>
      <c r="H263" s="70"/>
      <c r="I263" s="71"/>
      <c r="J263" s="71"/>
      <c r="K263" s="34" t="s">
        <v>66</v>
      </c>
      <c r="L263" s="78">
        <v>263</v>
      </c>
      <c r="M263" s="78"/>
      <c r="N263" s="73"/>
      <c r="O263" s="80" t="s">
        <v>293</v>
      </c>
      <c r="P263" s="82">
        <v>43950.40769675926</v>
      </c>
      <c r="Q263" s="80" t="s">
        <v>2166</v>
      </c>
      <c r="R263" s="80"/>
      <c r="S263" s="80"/>
      <c r="T263" s="80"/>
      <c r="U263" s="80"/>
      <c r="V263" s="84" t="s">
        <v>1412</v>
      </c>
      <c r="W263" s="82">
        <v>43950.40769675926</v>
      </c>
      <c r="X263" s="86">
        <v>43950</v>
      </c>
      <c r="Y263" s="88" t="s">
        <v>2248</v>
      </c>
      <c r="Z263" s="84" t="s">
        <v>2310</v>
      </c>
      <c r="AA263" s="80"/>
      <c r="AB263" s="80"/>
      <c r="AC263" s="88" t="s">
        <v>2359</v>
      </c>
      <c r="AD263" s="88" t="s">
        <v>2352</v>
      </c>
      <c r="AE263" s="80" t="b">
        <v>0</v>
      </c>
      <c r="AF263" s="80">
        <v>0</v>
      </c>
      <c r="AG263" s="88" t="s">
        <v>2378</v>
      </c>
      <c r="AH263" s="80" t="b">
        <v>0</v>
      </c>
      <c r="AI263" s="80" t="s">
        <v>632</v>
      </c>
      <c r="AJ263" s="80"/>
      <c r="AK263" s="88" t="s">
        <v>622</v>
      </c>
      <c r="AL263" s="80" t="b">
        <v>0</v>
      </c>
      <c r="AM263" s="80">
        <v>0</v>
      </c>
      <c r="AN263" s="88" t="s">
        <v>622</v>
      </c>
      <c r="AO263" s="80" t="s">
        <v>636</v>
      </c>
      <c r="AP263" s="80" t="b">
        <v>0</v>
      </c>
      <c r="AQ263" s="88" t="s">
        <v>2352</v>
      </c>
      <c r="AR263" s="80" t="s">
        <v>2386</v>
      </c>
      <c r="AS263" s="80">
        <v>0</v>
      </c>
      <c r="AT263" s="80">
        <v>0</v>
      </c>
      <c r="AU263" s="80"/>
      <c r="AV263" s="80"/>
      <c r="AW263" s="80"/>
      <c r="AX263" s="80"/>
      <c r="AY263" s="80"/>
      <c r="AZ263" s="80"/>
      <c r="BA263" s="80"/>
      <c r="BB263" s="80"/>
      <c r="BC263" s="80">
        <v>7</v>
      </c>
      <c r="BD263" s="79" t="str">
        <f>REPLACE(INDEX(GroupVertices[Group],MATCH(Edges[[#This Row],[Vertex 1]],GroupVertices[Vertex],0)),1,1,"")</f>
        <v>10</v>
      </c>
      <c r="BE263" s="79" t="str">
        <f>REPLACE(INDEX(GroupVertices[Group],MATCH(Edges[[#This Row],[Vertex 2]],GroupVertices[Vertex],0)),1,1,"")</f>
        <v>10</v>
      </c>
      <c r="BF263" s="48">
        <v>0</v>
      </c>
      <c r="BG263" s="49">
        <v>0</v>
      </c>
      <c r="BH263" s="48">
        <v>0</v>
      </c>
      <c r="BI263" s="49">
        <v>0</v>
      </c>
      <c r="BJ263" s="48">
        <v>0</v>
      </c>
      <c r="BK263" s="49">
        <v>0</v>
      </c>
      <c r="BL263" s="48">
        <v>19</v>
      </c>
      <c r="BM263" s="49">
        <v>100</v>
      </c>
      <c r="BN263" s="48">
        <v>19</v>
      </c>
    </row>
    <row r="264" spans="1:66" ht="15">
      <c r="A264" s="65" t="s">
        <v>1155</v>
      </c>
      <c r="B264" s="65" t="s">
        <v>1154</v>
      </c>
      <c r="C264" s="66" t="s">
        <v>2739</v>
      </c>
      <c r="D264" s="67">
        <v>10</v>
      </c>
      <c r="E264" s="68" t="s">
        <v>136</v>
      </c>
      <c r="F264" s="69">
        <v>12.5</v>
      </c>
      <c r="G264" s="66"/>
      <c r="H264" s="70"/>
      <c r="I264" s="71"/>
      <c r="J264" s="71"/>
      <c r="K264" s="34" t="s">
        <v>66</v>
      </c>
      <c r="L264" s="78">
        <v>264</v>
      </c>
      <c r="M264" s="78"/>
      <c r="N264" s="73"/>
      <c r="O264" s="80" t="s">
        <v>293</v>
      </c>
      <c r="P264" s="82">
        <v>43950.412094907406</v>
      </c>
      <c r="Q264" s="80" t="s">
        <v>2167</v>
      </c>
      <c r="R264" s="80"/>
      <c r="S264" s="80"/>
      <c r="T264" s="80"/>
      <c r="U264" s="80"/>
      <c r="V264" s="84" t="s">
        <v>1412</v>
      </c>
      <c r="W264" s="82">
        <v>43950.412094907406</v>
      </c>
      <c r="X264" s="86">
        <v>43950</v>
      </c>
      <c r="Y264" s="88" t="s">
        <v>2249</v>
      </c>
      <c r="Z264" s="84" t="s">
        <v>2311</v>
      </c>
      <c r="AA264" s="80"/>
      <c r="AB264" s="80"/>
      <c r="AC264" s="88" t="s">
        <v>2360</v>
      </c>
      <c r="AD264" s="88" t="s">
        <v>2353</v>
      </c>
      <c r="AE264" s="80" t="b">
        <v>0</v>
      </c>
      <c r="AF264" s="80">
        <v>1</v>
      </c>
      <c r="AG264" s="88" t="s">
        <v>2378</v>
      </c>
      <c r="AH264" s="80" t="b">
        <v>0</v>
      </c>
      <c r="AI264" s="80" t="s">
        <v>632</v>
      </c>
      <c r="AJ264" s="80"/>
      <c r="AK264" s="88" t="s">
        <v>622</v>
      </c>
      <c r="AL264" s="80" t="b">
        <v>0</v>
      </c>
      <c r="AM264" s="80">
        <v>0</v>
      </c>
      <c r="AN264" s="88" t="s">
        <v>622</v>
      </c>
      <c r="AO264" s="80" t="s">
        <v>636</v>
      </c>
      <c r="AP264" s="80" t="b">
        <v>0</v>
      </c>
      <c r="AQ264" s="88" t="s">
        <v>2353</v>
      </c>
      <c r="AR264" s="80" t="s">
        <v>2386</v>
      </c>
      <c r="AS264" s="80">
        <v>0</v>
      </c>
      <c r="AT264" s="80">
        <v>0</v>
      </c>
      <c r="AU264" s="80"/>
      <c r="AV264" s="80"/>
      <c r="AW264" s="80"/>
      <c r="AX264" s="80"/>
      <c r="AY264" s="80"/>
      <c r="AZ264" s="80"/>
      <c r="BA264" s="80"/>
      <c r="BB264" s="80"/>
      <c r="BC264" s="80">
        <v>7</v>
      </c>
      <c r="BD264" s="79" t="str">
        <f>REPLACE(INDEX(GroupVertices[Group],MATCH(Edges[[#This Row],[Vertex 1]],GroupVertices[Vertex],0)),1,1,"")</f>
        <v>10</v>
      </c>
      <c r="BE264" s="79" t="str">
        <f>REPLACE(INDEX(GroupVertices[Group],MATCH(Edges[[#This Row],[Vertex 2]],GroupVertices[Vertex],0)),1,1,"")</f>
        <v>10</v>
      </c>
      <c r="BF264" s="48">
        <v>0</v>
      </c>
      <c r="BG264" s="49">
        <v>0</v>
      </c>
      <c r="BH264" s="48">
        <v>0</v>
      </c>
      <c r="BI264" s="49">
        <v>0</v>
      </c>
      <c r="BJ264" s="48">
        <v>0</v>
      </c>
      <c r="BK264" s="49">
        <v>0</v>
      </c>
      <c r="BL264" s="48">
        <v>28</v>
      </c>
      <c r="BM264" s="49">
        <v>100</v>
      </c>
      <c r="BN264" s="48">
        <v>28</v>
      </c>
    </row>
    <row r="265" spans="1:66" ht="15">
      <c r="A265" s="65" t="s">
        <v>1155</v>
      </c>
      <c r="B265" s="65" t="s">
        <v>1154</v>
      </c>
      <c r="C265" s="66" t="s">
        <v>2739</v>
      </c>
      <c r="D265" s="67">
        <v>10</v>
      </c>
      <c r="E265" s="68" t="s">
        <v>136</v>
      </c>
      <c r="F265" s="69">
        <v>12.5</v>
      </c>
      <c r="G265" s="66"/>
      <c r="H265" s="70"/>
      <c r="I265" s="71"/>
      <c r="J265" s="71"/>
      <c r="K265" s="34" t="s">
        <v>66</v>
      </c>
      <c r="L265" s="78">
        <v>265</v>
      </c>
      <c r="M265" s="78"/>
      <c r="N265" s="73"/>
      <c r="O265" s="80" t="s">
        <v>293</v>
      </c>
      <c r="P265" s="82">
        <v>43950.414513888885</v>
      </c>
      <c r="Q265" s="80" t="s">
        <v>2168</v>
      </c>
      <c r="R265" s="80"/>
      <c r="S265" s="80"/>
      <c r="T265" s="80"/>
      <c r="U265" s="80"/>
      <c r="V265" s="84" t="s">
        <v>1412</v>
      </c>
      <c r="W265" s="82">
        <v>43950.414513888885</v>
      </c>
      <c r="X265" s="86">
        <v>43950</v>
      </c>
      <c r="Y265" s="88" t="s">
        <v>2250</v>
      </c>
      <c r="Z265" s="84" t="s">
        <v>2312</v>
      </c>
      <c r="AA265" s="80"/>
      <c r="AB265" s="80"/>
      <c r="AC265" s="88" t="s">
        <v>2361</v>
      </c>
      <c r="AD265" s="88" t="s">
        <v>2354</v>
      </c>
      <c r="AE265" s="80" t="b">
        <v>0</v>
      </c>
      <c r="AF265" s="80">
        <v>1</v>
      </c>
      <c r="AG265" s="88" t="s">
        <v>2378</v>
      </c>
      <c r="AH265" s="80" t="b">
        <v>0</v>
      </c>
      <c r="AI265" s="80" t="s">
        <v>632</v>
      </c>
      <c r="AJ265" s="80"/>
      <c r="AK265" s="88" t="s">
        <v>622</v>
      </c>
      <c r="AL265" s="80" t="b">
        <v>0</v>
      </c>
      <c r="AM265" s="80">
        <v>0</v>
      </c>
      <c r="AN265" s="88" t="s">
        <v>622</v>
      </c>
      <c r="AO265" s="80" t="s">
        <v>636</v>
      </c>
      <c r="AP265" s="80" t="b">
        <v>0</v>
      </c>
      <c r="AQ265" s="88" t="s">
        <v>2354</v>
      </c>
      <c r="AR265" s="80" t="s">
        <v>2386</v>
      </c>
      <c r="AS265" s="80">
        <v>0</v>
      </c>
      <c r="AT265" s="80">
        <v>0</v>
      </c>
      <c r="AU265" s="80"/>
      <c r="AV265" s="80"/>
      <c r="AW265" s="80"/>
      <c r="AX265" s="80"/>
      <c r="AY265" s="80"/>
      <c r="AZ265" s="80"/>
      <c r="BA265" s="80"/>
      <c r="BB265" s="80"/>
      <c r="BC265" s="80">
        <v>7</v>
      </c>
      <c r="BD265" s="79" t="str">
        <f>REPLACE(INDEX(GroupVertices[Group],MATCH(Edges[[#This Row],[Vertex 1]],GroupVertices[Vertex],0)),1,1,"")</f>
        <v>10</v>
      </c>
      <c r="BE265" s="79" t="str">
        <f>REPLACE(INDEX(GroupVertices[Group],MATCH(Edges[[#This Row],[Vertex 2]],GroupVertices[Vertex],0)),1,1,"")</f>
        <v>10</v>
      </c>
      <c r="BF265" s="48">
        <v>0</v>
      </c>
      <c r="BG265" s="49">
        <v>0</v>
      </c>
      <c r="BH265" s="48">
        <v>0</v>
      </c>
      <c r="BI265" s="49">
        <v>0</v>
      </c>
      <c r="BJ265" s="48">
        <v>0</v>
      </c>
      <c r="BK265" s="49">
        <v>0</v>
      </c>
      <c r="BL265" s="48">
        <v>28</v>
      </c>
      <c r="BM265" s="49">
        <v>100</v>
      </c>
      <c r="BN265" s="48">
        <v>28</v>
      </c>
    </row>
    <row r="266" spans="1:66" ht="15">
      <c r="A266" s="65" t="s">
        <v>1155</v>
      </c>
      <c r="B266" s="65" t="s">
        <v>1154</v>
      </c>
      <c r="C266" s="66" t="s">
        <v>2739</v>
      </c>
      <c r="D266" s="67">
        <v>10</v>
      </c>
      <c r="E266" s="68" t="s">
        <v>136</v>
      </c>
      <c r="F266" s="69">
        <v>12.5</v>
      </c>
      <c r="G266" s="66"/>
      <c r="H266" s="70"/>
      <c r="I266" s="71"/>
      <c r="J266" s="71"/>
      <c r="K266" s="34" t="s">
        <v>66</v>
      </c>
      <c r="L266" s="78">
        <v>266</v>
      </c>
      <c r="M266" s="78"/>
      <c r="N266" s="73"/>
      <c r="O266" s="80" t="s">
        <v>293</v>
      </c>
      <c r="P266" s="82">
        <v>43950.418657407405</v>
      </c>
      <c r="Q266" s="80" t="s">
        <v>2169</v>
      </c>
      <c r="R266" s="80"/>
      <c r="S266" s="80"/>
      <c r="T266" s="80"/>
      <c r="U266" s="80"/>
      <c r="V266" s="84" t="s">
        <v>1412</v>
      </c>
      <c r="W266" s="82">
        <v>43950.418657407405</v>
      </c>
      <c r="X266" s="86">
        <v>43950</v>
      </c>
      <c r="Y266" s="88" t="s">
        <v>2251</v>
      </c>
      <c r="Z266" s="84" t="s">
        <v>2313</v>
      </c>
      <c r="AA266" s="80"/>
      <c r="AB266" s="80"/>
      <c r="AC266" s="88" t="s">
        <v>2362</v>
      </c>
      <c r="AD266" s="88" t="s">
        <v>2355</v>
      </c>
      <c r="AE266" s="80" t="b">
        <v>0</v>
      </c>
      <c r="AF266" s="80">
        <v>0</v>
      </c>
      <c r="AG266" s="88" t="s">
        <v>2378</v>
      </c>
      <c r="AH266" s="80" t="b">
        <v>0</v>
      </c>
      <c r="AI266" s="80" t="s">
        <v>632</v>
      </c>
      <c r="AJ266" s="80"/>
      <c r="AK266" s="88" t="s">
        <v>622</v>
      </c>
      <c r="AL266" s="80" t="b">
        <v>0</v>
      </c>
      <c r="AM266" s="80">
        <v>0</v>
      </c>
      <c r="AN266" s="88" t="s">
        <v>622</v>
      </c>
      <c r="AO266" s="80" t="s">
        <v>636</v>
      </c>
      <c r="AP266" s="80" t="b">
        <v>0</v>
      </c>
      <c r="AQ266" s="88" t="s">
        <v>2355</v>
      </c>
      <c r="AR266" s="80" t="s">
        <v>2386</v>
      </c>
      <c r="AS266" s="80">
        <v>0</v>
      </c>
      <c r="AT266" s="80">
        <v>0</v>
      </c>
      <c r="AU266" s="80"/>
      <c r="AV266" s="80"/>
      <c r="AW266" s="80"/>
      <c r="AX266" s="80"/>
      <c r="AY266" s="80"/>
      <c r="AZ266" s="80"/>
      <c r="BA266" s="80"/>
      <c r="BB266" s="80"/>
      <c r="BC266" s="80">
        <v>7</v>
      </c>
      <c r="BD266" s="79" t="str">
        <f>REPLACE(INDEX(GroupVertices[Group],MATCH(Edges[[#This Row],[Vertex 1]],GroupVertices[Vertex],0)),1,1,"")</f>
        <v>10</v>
      </c>
      <c r="BE266" s="79" t="str">
        <f>REPLACE(INDEX(GroupVertices[Group],MATCH(Edges[[#This Row],[Vertex 2]],GroupVertices[Vertex],0)),1,1,"")</f>
        <v>10</v>
      </c>
      <c r="BF266" s="48">
        <v>0</v>
      </c>
      <c r="BG266" s="49">
        <v>0</v>
      </c>
      <c r="BH266" s="48">
        <v>0</v>
      </c>
      <c r="BI266" s="49">
        <v>0</v>
      </c>
      <c r="BJ266" s="48">
        <v>0</v>
      </c>
      <c r="BK266" s="49">
        <v>0</v>
      </c>
      <c r="BL266" s="48">
        <v>12</v>
      </c>
      <c r="BM266" s="49">
        <v>100</v>
      </c>
      <c r="BN266" s="48">
        <v>12</v>
      </c>
    </row>
    <row r="267" spans="1:66" ht="15">
      <c r="A267" s="65" t="s">
        <v>1155</v>
      </c>
      <c r="B267" s="65" t="s">
        <v>1154</v>
      </c>
      <c r="C267" s="66" t="s">
        <v>2739</v>
      </c>
      <c r="D267" s="67">
        <v>10</v>
      </c>
      <c r="E267" s="68" t="s">
        <v>136</v>
      </c>
      <c r="F267" s="69">
        <v>12.5</v>
      </c>
      <c r="G267" s="66"/>
      <c r="H267" s="70"/>
      <c r="I267" s="71"/>
      <c r="J267" s="71"/>
      <c r="K267" s="34" t="s">
        <v>66</v>
      </c>
      <c r="L267" s="78">
        <v>267</v>
      </c>
      <c r="M267" s="78"/>
      <c r="N267" s="73"/>
      <c r="O267" s="80" t="s">
        <v>293</v>
      </c>
      <c r="P267" s="82">
        <v>43950.43094907407</v>
      </c>
      <c r="Q267" s="80" t="s">
        <v>2170</v>
      </c>
      <c r="R267" s="80"/>
      <c r="S267" s="80"/>
      <c r="T267" s="80"/>
      <c r="U267" s="80"/>
      <c r="V267" s="84" t="s">
        <v>1412</v>
      </c>
      <c r="W267" s="82">
        <v>43950.43094907407</v>
      </c>
      <c r="X267" s="86">
        <v>43950</v>
      </c>
      <c r="Y267" s="88" t="s">
        <v>2252</v>
      </c>
      <c r="Z267" s="84" t="s">
        <v>2314</v>
      </c>
      <c r="AA267" s="80"/>
      <c r="AB267" s="80"/>
      <c r="AC267" s="88" t="s">
        <v>2363</v>
      </c>
      <c r="AD267" s="88" t="s">
        <v>2356</v>
      </c>
      <c r="AE267" s="80" t="b">
        <v>0</v>
      </c>
      <c r="AF267" s="80">
        <v>0</v>
      </c>
      <c r="AG267" s="88" t="s">
        <v>2378</v>
      </c>
      <c r="AH267" s="80" t="b">
        <v>0</v>
      </c>
      <c r="AI267" s="80" t="s">
        <v>632</v>
      </c>
      <c r="AJ267" s="80"/>
      <c r="AK267" s="88" t="s">
        <v>622</v>
      </c>
      <c r="AL267" s="80" t="b">
        <v>0</v>
      </c>
      <c r="AM267" s="80">
        <v>0</v>
      </c>
      <c r="AN267" s="88" t="s">
        <v>622</v>
      </c>
      <c r="AO267" s="80" t="s">
        <v>636</v>
      </c>
      <c r="AP267" s="80" t="b">
        <v>0</v>
      </c>
      <c r="AQ267" s="88" t="s">
        <v>2356</v>
      </c>
      <c r="AR267" s="80" t="s">
        <v>2386</v>
      </c>
      <c r="AS267" s="80">
        <v>0</v>
      </c>
      <c r="AT267" s="80">
        <v>0</v>
      </c>
      <c r="AU267" s="80"/>
      <c r="AV267" s="80"/>
      <c r="AW267" s="80"/>
      <c r="AX267" s="80"/>
      <c r="AY267" s="80"/>
      <c r="AZ267" s="80"/>
      <c r="BA267" s="80"/>
      <c r="BB267" s="80"/>
      <c r="BC267" s="80">
        <v>7</v>
      </c>
      <c r="BD267" s="79" t="str">
        <f>REPLACE(INDEX(GroupVertices[Group],MATCH(Edges[[#This Row],[Vertex 1]],GroupVertices[Vertex],0)),1,1,"")</f>
        <v>10</v>
      </c>
      <c r="BE267" s="79" t="str">
        <f>REPLACE(INDEX(GroupVertices[Group],MATCH(Edges[[#This Row],[Vertex 2]],GroupVertices[Vertex],0)),1,1,"")</f>
        <v>10</v>
      </c>
      <c r="BF267" s="48">
        <v>0</v>
      </c>
      <c r="BG267" s="49">
        <v>0</v>
      </c>
      <c r="BH267" s="48">
        <v>0</v>
      </c>
      <c r="BI267" s="49">
        <v>0</v>
      </c>
      <c r="BJ267" s="48">
        <v>0</v>
      </c>
      <c r="BK267" s="49">
        <v>0</v>
      </c>
      <c r="BL267" s="48">
        <v>27</v>
      </c>
      <c r="BM267" s="49">
        <v>100</v>
      </c>
      <c r="BN267" s="48">
        <v>27</v>
      </c>
    </row>
    <row r="268" spans="1:66" ht="15">
      <c r="A268" s="65" t="s">
        <v>1155</v>
      </c>
      <c r="B268" s="65" t="s">
        <v>1154</v>
      </c>
      <c r="C268" s="66" t="s">
        <v>2739</v>
      </c>
      <c r="D268" s="67">
        <v>10</v>
      </c>
      <c r="E268" s="68" t="s">
        <v>136</v>
      </c>
      <c r="F268" s="69">
        <v>12.5</v>
      </c>
      <c r="G268" s="66"/>
      <c r="H268" s="70"/>
      <c r="I268" s="71"/>
      <c r="J268" s="71"/>
      <c r="K268" s="34" t="s">
        <v>66</v>
      </c>
      <c r="L268" s="78">
        <v>268</v>
      </c>
      <c r="M268" s="78"/>
      <c r="N268" s="73"/>
      <c r="O268" s="80" t="s">
        <v>293</v>
      </c>
      <c r="P268" s="82">
        <v>43950.446388888886</v>
      </c>
      <c r="Q268" s="80" t="s">
        <v>2171</v>
      </c>
      <c r="R268" s="80"/>
      <c r="S268" s="80"/>
      <c r="T268" s="80"/>
      <c r="U268" s="80"/>
      <c r="V268" s="84" t="s">
        <v>1412</v>
      </c>
      <c r="W268" s="82">
        <v>43950.446388888886</v>
      </c>
      <c r="X268" s="86">
        <v>43950</v>
      </c>
      <c r="Y268" s="88" t="s">
        <v>2253</v>
      </c>
      <c r="Z268" s="84" t="s">
        <v>2315</v>
      </c>
      <c r="AA268" s="80"/>
      <c r="AB268" s="80"/>
      <c r="AC268" s="88" t="s">
        <v>2364</v>
      </c>
      <c r="AD268" s="88" t="s">
        <v>2357</v>
      </c>
      <c r="AE268" s="80" t="b">
        <v>0</v>
      </c>
      <c r="AF268" s="80">
        <v>0</v>
      </c>
      <c r="AG268" s="88" t="s">
        <v>2378</v>
      </c>
      <c r="AH268" s="80" t="b">
        <v>0</v>
      </c>
      <c r="AI268" s="80" t="s">
        <v>632</v>
      </c>
      <c r="AJ268" s="80"/>
      <c r="AK268" s="88" t="s">
        <v>622</v>
      </c>
      <c r="AL268" s="80" t="b">
        <v>0</v>
      </c>
      <c r="AM268" s="80">
        <v>0</v>
      </c>
      <c r="AN268" s="88" t="s">
        <v>622</v>
      </c>
      <c r="AO268" s="80" t="s">
        <v>636</v>
      </c>
      <c r="AP268" s="80" t="b">
        <v>0</v>
      </c>
      <c r="AQ268" s="88" t="s">
        <v>2357</v>
      </c>
      <c r="AR268" s="80" t="s">
        <v>2386</v>
      </c>
      <c r="AS268" s="80">
        <v>0</v>
      </c>
      <c r="AT268" s="80">
        <v>0</v>
      </c>
      <c r="AU268" s="80"/>
      <c r="AV268" s="80"/>
      <c r="AW268" s="80"/>
      <c r="AX268" s="80"/>
      <c r="AY268" s="80"/>
      <c r="AZ268" s="80"/>
      <c r="BA268" s="80"/>
      <c r="BB268" s="80"/>
      <c r="BC268" s="80">
        <v>7</v>
      </c>
      <c r="BD268" s="79" t="str">
        <f>REPLACE(INDEX(GroupVertices[Group],MATCH(Edges[[#This Row],[Vertex 1]],GroupVertices[Vertex],0)),1,1,"")</f>
        <v>10</v>
      </c>
      <c r="BE268" s="79" t="str">
        <f>REPLACE(INDEX(GroupVertices[Group],MATCH(Edges[[#This Row],[Vertex 2]],GroupVertices[Vertex],0)),1,1,"")</f>
        <v>10</v>
      </c>
      <c r="BF268" s="48">
        <v>0</v>
      </c>
      <c r="BG268" s="49">
        <v>0</v>
      </c>
      <c r="BH268" s="48">
        <v>0</v>
      </c>
      <c r="BI268" s="49">
        <v>0</v>
      </c>
      <c r="BJ268" s="48">
        <v>0</v>
      </c>
      <c r="BK268" s="49">
        <v>0</v>
      </c>
      <c r="BL268" s="48">
        <v>34</v>
      </c>
      <c r="BM268" s="49">
        <v>100</v>
      </c>
      <c r="BN268" s="48">
        <v>34</v>
      </c>
    </row>
    <row r="269" spans="1:66" ht="15">
      <c r="A269" s="65" t="s">
        <v>1155</v>
      </c>
      <c r="B269" s="65" t="s">
        <v>1154</v>
      </c>
      <c r="C269" s="66" t="s">
        <v>2739</v>
      </c>
      <c r="D269" s="67">
        <v>10</v>
      </c>
      <c r="E269" s="68" t="s">
        <v>136</v>
      </c>
      <c r="F269" s="69">
        <v>12.5</v>
      </c>
      <c r="G269" s="66"/>
      <c r="H269" s="70"/>
      <c r="I269" s="71"/>
      <c r="J269" s="71"/>
      <c r="K269" s="34" t="s">
        <v>66</v>
      </c>
      <c r="L269" s="78">
        <v>269</v>
      </c>
      <c r="M269" s="78"/>
      <c r="N269" s="73"/>
      <c r="O269" s="80" t="s">
        <v>293</v>
      </c>
      <c r="P269" s="82">
        <v>43950.45586805556</v>
      </c>
      <c r="Q269" s="80" t="s">
        <v>2172</v>
      </c>
      <c r="R269" s="80"/>
      <c r="S269" s="80"/>
      <c r="T269" s="80"/>
      <c r="U269" s="80"/>
      <c r="V269" s="84" t="s">
        <v>1412</v>
      </c>
      <c r="W269" s="82">
        <v>43950.45586805556</v>
      </c>
      <c r="X269" s="86">
        <v>43950</v>
      </c>
      <c r="Y269" s="88" t="s">
        <v>2254</v>
      </c>
      <c r="Z269" s="84" t="s">
        <v>2316</v>
      </c>
      <c r="AA269" s="80"/>
      <c r="AB269" s="80"/>
      <c r="AC269" s="88" t="s">
        <v>1277</v>
      </c>
      <c r="AD269" s="88" t="s">
        <v>2358</v>
      </c>
      <c r="AE269" s="80" t="b">
        <v>0</v>
      </c>
      <c r="AF269" s="80">
        <v>0</v>
      </c>
      <c r="AG269" s="88" t="s">
        <v>2378</v>
      </c>
      <c r="AH269" s="80" t="b">
        <v>0</v>
      </c>
      <c r="AI269" s="80" t="s">
        <v>632</v>
      </c>
      <c r="AJ269" s="80"/>
      <c r="AK269" s="88" t="s">
        <v>622</v>
      </c>
      <c r="AL269" s="80" t="b">
        <v>0</v>
      </c>
      <c r="AM269" s="80">
        <v>0</v>
      </c>
      <c r="AN269" s="88" t="s">
        <v>622</v>
      </c>
      <c r="AO269" s="80" t="s">
        <v>636</v>
      </c>
      <c r="AP269" s="80" t="b">
        <v>0</v>
      </c>
      <c r="AQ269" s="88" t="s">
        <v>2358</v>
      </c>
      <c r="AR269" s="80" t="s">
        <v>2386</v>
      </c>
      <c r="AS269" s="80">
        <v>0</v>
      </c>
      <c r="AT269" s="80">
        <v>0</v>
      </c>
      <c r="AU269" s="80"/>
      <c r="AV269" s="80"/>
      <c r="AW269" s="80"/>
      <c r="AX269" s="80"/>
      <c r="AY269" s="80"/>
      <c r="AZ269" s="80"/>
      <c r="BA269" s="80"/>
      <c r="BB269" s="80"/>
      <c r="BC269" s="80">
        <v>7</v>
      </c>
      <c r="BD269" s="79" t="str">
        <f>REPLACE(INDEX(GroupVertices[Group],MATCH(Edges[[#This Row],[Vertex 1]],GroupVertices[Vertex],0)),1,1,"")</f>
        <v>10</v>
      </c>
      <c r="BE269" s="79" t="str">
        <f>REPLACE(INDEX(GroupVertices[Group],MATCH(Edges[[#This Row],[Vertex 2]],GroupVertices[Vertex],0)),1,1,"")</f>
        <v>10</v>
      </c>
      <c r="BF269" s="48">
        <v>0</v>
      </c>
      <c r="BG269" s="49">
        <v>0</v>
      </c>
      <c r="BH269" s="48">
        <v>0</v>
      </c>
      <c r="BI269" s="49">
        <v>0</v>
      </c>
      <c r="BJ269" s="48">
        <v>0</v>
      </c>
      <c r="BK269" s="49">
        <v>0</v>
      </c>
      <c r="BL269" s="48">
        <v>35</v>
      </c>
      <c r="BM269" s="49">
        <v>100</v>
      </c>
      <c r="BN269" s="48">
        <v>35</v>
      </c>
    </row>
    <row r="270" spans="1:66" ht="15">
      <c r="A270" s="65" t="s">
        <v>1155</v>
      </c>
      <c r="B270" s="65" t="s">
        <v>1155</v>
      </c>
      <c r="C270" s="66" t="s">
        <v>2098</v>
      </c>
      <c r="D270" s="67">
        <v>3</v>
      </c>
      <c r="E270" s="68" t="s">
        <v>132</v>
      </c>
      <c r="F270" s="69">
        <v>32</v>
      </c>
      <c r="G270" s="66"/>
      <c r="H270" s="70"/>
      <c r="I270" s="71"/>
      <c r="J270" s="71"/>
      <c r="K270" s="34" t="s">
        <v>65</v>
      </c>
      <c r="L270" s="78">
        <v>270</v>
      </c>
      <c r="M270" s="78"/>
      <c r="N270" s="73"/>
      <c r="O270" s="80" t="s">
        <v>178</v>
      </c>
      <c r="P270" s="82">
        <v>43950.40384259259</v>
      </c>
      <c r="Q270" s="80" t="s">
        <v>2173</v>
      </c>
      <c r="R270" s="80"/>
      <c r="S270" s="80"/>
      <c r="T270" s="80"/>
      <c r="U270" s="80"/>
      <c r="V270" s="84" t="s">
        <v>1412</v>
      </c>
      <c r="W270" s="82">
        <v>43950.40384259259</v>
      </c>
      <c r="X270" s="86">
        <v>43950</v>
      </c>
      <c r="Y270" s="88" t="s">
        <v>2255</v>
      </c>
      <c r="Z270" s="84" t="s">
        <v>2317</v>
      </c>
      <c r="AA270" s="80"/>
      <c r="AB270" s="80"/>
      <c r="AC270" s="88" t="s">
        <v>2365</v>
      </c>
      <c r="AD270" s="80"/>
      <c r="AE270" s="80" t="b">
        <v>0</v>
      </c>
      <c r="AF270" s="80">
        <v>38</v>
      </c>
      <c r="AG270" s="88" t="s">
        <v>622</v>
      </c>
      <c r="AH270" s="80" t="b">
        <v>0</v>
      </c>
      <c r="AI270" s="80" t="s">
        <v>632</v>
      </c>
      <c r="AJ270" s="80"/>
      <c r="AK270" s="88" t="s">
        <v>622</v>
      </c>
      <c r="AL270" s="80" t="b">
        <v>0</v>
      </c>
      <c r="AM270" s="80">
        <v>3</v>
      </c>
      <c r="AN270" s="88" t="s">
        <v>622</v>
      </c>
      <c r="AO270" s="80" t="s">
        <v>636</v>
      </c>
      <c r="AP270" s="80" t="b">
        <v>0</v>
      </c>
      <c r="AQ270" s="88" t="s">
        <v>2365</v>
      </c>
      <c r="AR270" s="80" t="s">
        <v>2386</v>
      </c>
      <c r="AS270" s="80">
        <v>0</v>
      </c>
      <c r="AT270" s="80">
        <v>0</v>
      </c>
      <c r="AU270" s="80"/>
      <c r="AV270" s="80"/>
      <c r="AW270" s="80"/>
      <c r="AX270" s="80"/>
      <c r="AY270" s="80"/>
      <c r="AZ270" s="80"/>
      <c r="BA270" s="80"/>
      <c r="BB270" s="80"/>
      <c r="BC270" s="80">
        <v>1</v>
      </c>
      <c r="BD270" s="79" t="str">
        <f>REPLACE(INDEX(GroupVertices[Group],MATCH(Edges[[#This Row],[Vertex 1]],GroupVertices[Vertex],0)),1,1,"")</f>
        <v>10</v>
      </c>
      <c r="BE270" s="79" t="str">
        <f>REPLACE(INDEX(GroupVertices[Group],MATCH(Edges[[#This Row],[Vertex 2]],GroupVertices[Vertex],0)),1,1,"")</f>
        <v>10</v>
      </c>
      <c r="BF270" s="48">
        <v>0</v>
      </c>
      <c r="BG270" s="49">
        <v>0</v>
      </c>
      <c r="BH270" s="48">
        <v>0</v>
      </c>
      <c r="BI270" s="49">
        <v>0</v>
      </c>
      <c r="BJ270" s="48">
        <v>0</v>
      </c>
      <c r="BK270" s="49">
        <v>0</v>
      </c>
      <c r="BL270" s="48">
        <v>31</v>
      </c>
      <c r="BM270" s="49">
        <v>100</v>
      </c>
      <c r="BN270" s="48">
        <v>31</v>
      </c>
    </row>
    <row r="271" spans="1:66" ht="15">
      <c r="A271" s="65" t="s">
        <v>270</v>
      </c>
      <c r="B271" s="65" t="s">
        <v>278</v>
      </c>
      <c r="C271" s="66" t="s">
        <v>2735</v>
      </c>
      <c r="D271" s="67">
        <v>5.333333333333334</v>
      </c>
      <c r="E271" s="68" t="s">
        <v>136</v>
      </c>
      <c r="F271" s="69">
        <v>28.75</v>
      </c>
      <c r="G271" s="66"/>
      <c r="H271" s="70"/>
      <c r="I271" s="71"/>
      <c r="J271" s="71"/>
      <c r="K271" s="34" t="s">
        <v>66</v>
      </c>
      <c r="L271" s="78">
        <v>271</v>
      </c>
      <c r="M271" s="78"/>
      <c r="N271" s="73"/>
      <c r="O271" s="80" t="s">
        <v>292</v>
      </c>
      <c r="P271" s="82">
        <v>43949.77616898148</v>
      </c>
      <c r="Q271" s="80" t="s">
        <v>303</v>
      </c>
      <c r="R271" s="84" t="s">
        <v>324</v>
      </c>
      <c r="S271" s="80" t="s">
        <v>334</v>
      </c>
      <c r="T271" s="80" t="s">
        <v>343</v>
      </c>
      <c r="U271" s="80"/>
      <c r="V271" s="84" t="s">
        <v>399</v>
      </c>
      <c r="W271" s="82">
        <v>43949.77616898148</v>
      </c>
      <c r="X271" s="86">
        <v>43949</v>
      </c>
      <c r="Y271" s="88" t="s">
        <v>465</v>
      </c>
      <c r="Z271" s="84" t="s">
        <v>535</v>
      </c>
      <c r="AA271" s="80"/>
      <c r="AB271" s="80"/>
      <c r="AC271" s="88" t="s">
        <v>605</v>
      </c>
      <c r="AD271" s="80"/>
      <c r="AE271" s="80" t="b">
        <v>0</v>
      </c>
      <c r="AF271" s="80">
        <v>157</v>
      </c>
      <c r="AG271" s="88" t="s">
        <v>622</v>
      </c>
      <c r="AH271" s="80" t="b">
        <v>0</v>
      </c>
      <c r="AI271" s="80" t="s">
        <v>632</v>
      </c>
      <c r="AJ271" s="80"/>
      <c r="AK271" s="88" t="s">
        <v>622</v>
      </c>
      <c r="AL271" s="80" t="b">
        <v>0</v>
      </c>
      <c r="AM271" s="80">
        <v>19</v>
      </c>
      <c r="AN271" s="88" t="s">
        <v>622</v>
      </c>
      <c r="AO271" s="80" t="s">
        <v>642</v>
      </c>
      <c r="AP271" s="80" t="b">
        <v>0</v>
      </c>
      <c r="AQ271" s="88" t="s">
        <v>605</v>
      </c>
      <c r="AR271" s="80" t="s">
        <v>2386</v>
      </c>
      <c r="AS271" s="80">
        <v>0</v>
      </c>
      <c r="AT271" s="80">
        <v>0</v>
      </c>
      <c r="AU271" s="80"/>
      <c r="AV271" s="80"/>
      <c r="AW271" s="80"/>
      <c r="AX271" s="80"/>
      <c r="AY271" s="80"/>
      <c r="AZ271" s="80"/>
      <c r="BA271" s="80"/>
      <c r="BB271" s="80"/>
      <c r="BC271" s="80">
        <v>2</v>
      </c>
      <c r="BD271" s="79" t="str">
        <f>REPLACE(INDEX(GroupVertices[Group],MATCH(Edges[[#This Row],[Vertex 1]],GroupVertices[Vertex],0)),1,1,"")</f>
        <v>1</v>
      </c>
      <c r="BE271" s="79" t="str">
        <f>REPLACE(INDEX(GroupVertices[Group],MATCH(Edges[[#This Row],[Vertex 2]],GroupVertices[Vertex],0)),1,1,"")</f>
        <v>1</v>
      </c>
      <c r="BF271" s="48">
        <v>0</v>
      </c>
      <c r="BG271" s="49">
        <v>0</v>
      </c>
      <c r="BH271" s="48">
        <v>0</v>
      </c>
      <c r="BI271" s="49">
        <v>0</v>
      </c>
      <c r="BJ271" s="48">
        <v>0</v>
      </c>
      <c r="BK271" s="49">
        <v>0</v>
      </c>
      <c r="BL271" s="48">
        <v>22</v>
      </c>
      <c r="BM271" s="49">
        <v>100</v>
      </c>
      <c r="BN271" s="48">
        <v>22</v>
      </c>
    </row>
    <row r="272" spans="1:66" ht="15">
      <c r="A272" s="65" t="s">
        <v>278</v>
      </c>
      <c r="B272" s="65" t="s">
        <v>270</v>
      </c>
      <c r="C272" s="66" t="s">
        <v>2098</v>
      </c>
      <c r="D272" s="67">
        <v>3</v>
      </c>
      <c r="E272" s="68" t="s">
        <v>132</v>
      </c>
      <c r="F272" s="69">
        <v>32</v>
      </c>
      <c r="G272" s="66"/>
      <c r="H272" s="70"/>
      <c r="I272" s="71"/>
      <c r="J272" s="71"/>
      <c r="K272" s="34" t="s">
        <v>66</v>
      </c>
      <c r="L272" s="78">
        <v>272</v>
      </c>
      <c r="M272" s="78"/>
      <c r="N272" s="73"/>
      <c r="O272" s="80" t="s">
        <v>293</v>
      </c>
      <c r="P272" s="82">
        <v>43950.28942129629</v>
      </c>
      <c r="Q272" s="80" t="s">
        <v>2174</v>
      </c>
      <c r="R272" s="80"/>
      <c r="S272" s="80"/>
      <c r="T272" s="80"/>
      <c r="U272" s="80"/>
      <c r="V272" s="84" t="s">
        <v>944</v>
      </c>
      <c r="W272" s="82">
        <v>43950.28942129629</v>
      </c>
      <c r="X272" s="86">
        <v>43950</v>
      </c>
      <c r="Y272" s="88" t="s">
        <v>2256</v>
      </c>
      <c r="Z272" s="84" t="s">
        <v>326</v>
      </c>
      <c r="AA272" s="80"/>
      <c r="AB272" s="80"/>
      <c r="AC272" s="88" t="s">
        <v>621</v>
      </c>
      <c r="AD272" s="88" t="s">
        <v>605</v>
      </c>
      <c r="AE272" s="80" t="b">
        <v>0</v>
      </c>
      <c r="AF272" s="80">
        <v>1</v>
      </c>
      <c r="AG272" s="88" t="s">
        <v>2379</v>
      </c>
      <c r="AH272" s="80" t="b">
        <v>0</v>
      </c>
      <c r="AI272" s="80" t="s">
        <v>632</v>
      </c>
      <c r="AJ272" s="80"/>
      <c r="AK272" s="88" t="s">
        <v>622</v>
      </c>
      <c r="AL272" s="80" t="b">
        <v>0</v>
      </c>
      <c r="AM272" s="80">
        <v>0</v>
      </c>
      <c r="AN272" s="88" t="s">
        <v>622</v>
      </c>
      <c r="AO272" s="80" t="s">
        <v>641</v>
      </c>
      <c r="AP272" s="80" t="b">
        <v>0</v>
      </c>
      <c r="AQ272" s="88" t="s">
        <v>605</v>
      </c>
      <c r="AR272" s="80" t="s">
        <v>2386</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8">
        <v>0</v>
      </c>
      <c r="BG272" s="49">
        <v>0</v>
      </c>
      <c r="BH272" s="48">
        <v>0</v>
      </c>
      <c r="BI272" s="49">
        <v>0</v>
      </c>
      <c r="BJ272" s="48">
        <v>0</v>
      </c>
      <c r="BK272" s="49">
        <v>0</v>
      </c>
      <c r="BL272" s="48">
        <v>30</v>
      </c>
      <c r="BM272" s="49">
        <v>100</v>
      </c>
      <c r="BN272" s="48">
        <v>30</v>
      </c>
    </row>
    <row r="273" spans="1:66" ht="15">
      <c r="A273" s="65" t="s">
        <v>278</v>
      </c>
      <c r="B273" s="65" t="s">
        <v>278</v>
      </c>
      <c r="C273" s="66" t="s">
        <v>2098</v>
      </c>
      <c r="D273" s="67">
        <v>3</v>
      </c>
      <c r="E273" s="68" t="s">
        <v>132</v>
      </c>
      <c r="F273" s="69">
        <v>32</v>
      </c>
      <c r="G273" s="66"/>
      <c r="H273" s="70"/>
      <c r="I273" s="71"/>
      <c r="J273" s="71"/>
      <c r="K273" s="34" t="s">
        <v>65</v>
      </c>
      <c r="L273" s="78">
        <v>273</v>
      </c>
      <c r="M273" s="78"/>
      <c r="N273" s="73"/>
      <c r="O273" s="80" t="s">
        <v>178</v>
      </c>
      <c r="P273" s="82">
        <v>43952.39726851852</v>
      </c>
      <c r="Q273" s="80" t="s">
        <v>2175</v>
      </c>
      <c r="R273" s="84" t="s">
        <v>2187</v>
      </c>
      <c r="S273" s="80" t="s">
        <v>331</v>
      </c>
      <c r="T273" s="80" t="s">
        <v>2194</v>
      </c>
      <c r="U273" s="80"/>
      <c r="V273" s="84" t="s">
        <v>944</v>
      </c>
      <c r="W273" s="82">
        <v>43952.39726851852</v>
      </c>
      <c r="X273" s="86">
        <v>43952</v>
      </c>
      <c r="Y273" s="88" t="s">
        <v>2257</v>
      </c>
      <c r="Z273" s="84" t="s">
        <v>2318</v>
      </c>
      <c r="AA273" s="80"/>
      <c r="AB273" s="80"/>
      <c r="AC273" s="88" t="s">
        <v>618</v>
      </c>
      <c r="AD273" s="80"/>
      <c r="AE273" s="80" t="b">
        <v>0</v>
      </c>
      <c r="AF273" s="80">
        <v>34</v>
      </c>
      <c r="AG273" s="88" t="s">
        <v>622</v>
      </c>
      <c r="AH273" s="80" t="b">
        <v>0</v>
      </c>
      <c r="AI273" s="80" t="s">
        <v>632</v>
      </c>
      <c r="AJ273" s="80"/>
      <c r="AK273" s="88" t="s">
        <v>622</v>
      </c>
      <c r="AL273" s="80" t="b">
        <v>0</v>
      </c>
      <c r="AM273" s="80">
        <v>3</v>
      </c>
      <c r="AN273" s="88" t="s">
        <v>622</v>
      </c>
      <c r="AO273" s="80" t="s">
        <v>641</v>
      </c>
      <c r="AP273" s="80" t="b">
        <v>0</v>
      </c>
      <c r="AQ273" s="88" t="s">
        <v>618</v>
      </c>
      <c r="AR273" s="80" t="s">
        <v>2386</v>
      </c>
      <c r="AS273" s="80">
        <v>0</v>
      </c>
      <c r="AT273" s="80">
        <v>0</v>
      </c>
      <c r="AU273" s="80" t="s">
        <v>2388</v>
      </c>
      <c r="AV273" s="80" t="s">
        <v>827</v>
      </c>
      <c r="AW273" s="80" t="s">
        <v>2389</v>
      </c>
      <c r="AX273" s="80" t="s">
        <v>2390</v>
      </c>
      <c r="AY273" s="80" t="s">
        <v>2392</v>
      </c>
      <c r="AZ273" s="80" t="s">
        <v>2393</v>
      </c>
      <c r="BA273" s="80" t="s">
        <v>2394</v>
      </c>
      <c r="BB273" s="84" t="s">
        <v>2396</v>
      </c>
      <c r="BC273" s="80">
        <v>1</v>
      </c>
      <c r="BD273" s="79" t="str">
        <f>REPLACE(INDEX(GroupVertices[Group],MATCH(Edges[[#This Row],[Vertex 1]],GroupVertices[Vertex],0)),1,1,"")</f>
        <v>1</v>
      </c>
      <c r="BE273" s="79" t="str">
        <f>REPLACE(INDEX(GroupVertices[Group],MATCH(Edges[[#This Row],[Vertex 2]],GroupVertices[Vertex],0)),1,1,"")</f>
        <v>1</v>
      </c>
      <c r="BF273" s="48">
        <v>0</v>
      </c>
      <c r="BG273" s="49">
        <v>0</v>
      </c>
      <c r="BH273" s="48">
        <v>0</v>
      </c>
      <c r="BI273" s="49">
        <v>0</v>
      </c>
      <c r="BJ273" s="48">
        <v>0</v>
      </c>
      <c r="BK273" s="49">
        <v>0</v>
      </c>
      <c r="BL273" s="48">
        <v>18</v>
      </c>
      <c r="BM273" s="49">
        <v>100</v>
      </c>
      <c r="BN273" s="48">
        <v>18</v>
      </c>
    </row>
    <row r="274" spans="1:66" ht="15">
      <c r="A274" s="65" t="s">
        <v>285</v>
      </c>
      <c r="B274" s="65" t="s">
        <v>283</v>
      </c>
      <c r="C274" s="66" t="s">
        <v>2098</v>
      </c>
      <c r="D274" s="67">
        <v>3</v>
      </c>
      <c r="E274" s="68" t="s">
        <v>132</v>
      </c>
      <c r="F274" s="69">
        <v>32</v>
      </c>
      <c r="G274" s="66"/>
      <c r="H274" s="70"/>
      <c r="I274" s="71"/>
      <c r="J274" s="71"/>
      <c r="K274" s="34" t="s">
        <v>65</v>
      </c>
      <c r="L274" s="78">
        <v>274</v>
      </c>
      <c r="M274" s="78"/>
      <c r="N274" s="73"/>
      <c r="O274" s="80" t="s">
        <v>292</v>
      </c>
      <c r="P274" s="82">
        <v>43950.735601851855</v>
      </c>
      <c r="Q274" s="80" t="s">
        <v>2176</v>
      </c>
      <c r="R274" s="80"/>
      <c r="S274" s="80"/>
      <c r="T274" s="80"/>
      <c r="U274" s="80"/>
      <c r="V274" s="84" t="s">
        <v>951</v>
      </c>
      <c r="W274" s="82">
        <v>43950.735601851855</v>
      </c>
      <c r="X274" s="86">
        <v>43950</v>
      </c>
      <c r="Y274" s="88" t="s">
        <v>2258</v>
      </c>
      <c r="Z274" s="84" t="s">
        <v>2319</v>
      </c>
      <c r="AA274" s="80"/>
      <c r="AB274" s="80"/>
      <c r="AC274" s="88" t="s">
        <v>617</v>
      </c>
      <c r="AD274" s="88" t="s">
        <v>2366</v>
      </c>
      <c r="AE274" s="80" t="b">
        <v>0</v>
      </c>
      <c r="AF274" s="80">
        <v>37</v>
      </c>
      <c r="AG274" s="88" t="s">
        <v>2380</v>
      </c>
      <c r="AH274" s="80" t="b">
        <v>0</v>
      </c>
      <c r="AI274" s="80" t="s">
        <v>632</v>
      </c>
      <c r="AJ274" s="80"/>
      <c r="AK274" s="88" t="s">
        <v>622</v>
      </c>
      <c r="AL274" s="80" t="b">
        <v>0</v>
      </c>
      <c r="AM274" s="80">
        <v>0</v>
      </c>
      <c r="AN274" s="88" t="s">
        <v>622</v>
      </c>
      <c r="AO274" s="80" t="s">
        <v>637</v>
      </c>
      <c r="AP274" s="80" t="b">
        <v>0</v>
      </c>
      <c r="AQ274" s="88" t="s">
        <v>2366</v>
      </c>
      <c r="AR274" s="80" t="s">
        <v>2386</v>
      </c>
      <c r="AS274" s="80">
        <v>0</v>
      </c>
      <c r="AT274" s="80">
        <v>0</v>
      </c>
      <c r="AU274" s="80"/>
      <c r="AV274" s="80"/>
      <c r="AW274" s="80"/>
      <c r="AX274" s="80"/>
      <c r="AY274" s="80"/>
      <c r="AZ274" s="80"/>
      <c r="BA274" s="80"/>
      <c r="BB274" s="80"/>
      <c r="BC274" s="80">
        <v>1</v>
      </c>
      <c r="BD274" s="79" t="str">
        <f>REPLACE(INDEX(GroupVertices[Group],MATCH(Edges[[#This Row],[Vertex 1]],GroupVertices[Vertex],0)),1,1,"")</f>
        <v>7</v>
      </c>
      <c r="BE274" s="79" t="str">
        <f>REPLACE(INDEX(GroupVertices[Group],MATCH(Edges[[#This Row],[Vertex 2]],GroupVertices[Vertex],0)),1,1,"")</f>
        <v>7</v>
      </c>
      <c r="BF274" s="48"/>
      <c r="BG274" s="49"/>
      <c r="BH274" s="48"/>
      <c r="BI274" s="49"/>
      <c r="BJ274" s="48"/>
      <c r="BK274" s="49"/>
      <c r="BL274" s="48"/>
      <c r="BM274" s="49"/>
      <c r="BN274" s="48"/>
    </row>
    <row r="275" spans="1:66" ht="15">
      <c r="A275" s="65" t="s">
        <v>284</v>
      </c>
      <c r="B275" s="65" t="s">
        <v>284</v>
      </c>
      <c r="C275" s="66" t="s">
        <v>2098</v>
      </c>
      <c r="D275" s="67">
        <v>3</v>
      </c>
      <c r="E275" s="68" t="s">
        <v>132</v>
      </c>
      <c r="F275" s="69">
        <v>32</v>
      </c>
      <c r="G275" s="66"/>
      <c r="H275" s="70"/>
      <c r="I275" s="71"/>
      <c r="J275" s="71"/>
      <c r="K275" s="34" t="s">
        <v>65</v>
      </c>
      <c r="L275" s="78">
        <v>275</v>
      </c>
      <c r="M275" s="78"/>
      <c r="N275" s="73"/>
      <c r="O275" s="80" t="s">
        <v>178</v>
      </c>
      <c r="P275" s="82">
        <v>43950.711226851854</v>
      </c>
      <c r="Q275" s="80" t="s">
        <v>2177</v>
      </c>
      <c r="R275" s="80"/>
      <c r="S275" s="80"/>
      <c r="T275" s="80"/>
      <c r="U275" s="80"/>
      <c r="V275" s="84" t="s">
        <v>950</v>
      </c>
      <c r="W275" s="82">
        <v>43950.711226851854</v>
      </c>
      <c r="X275" s="86">
        <v>43950</v>
      </c>
      <c r="Y275" s="88" t="s">
        <v>2259</v>
      </c>
      <c r="Z275" s="84" t="s">
        <v>2320</v>
      </c>
      <c r="AA275" s="80"/>
      <c r="AB275" s="80"/>
      <c r="AC275" s="88" t="s">
        <v>2366</v>
      </c>
      <c r="AD275" s="80"/>
      <c r="AE275" s="80" t="b">
        <v>0</v>
      </c>
      <c r="AF275" s="80">
        <v>1732</v>
      </c>
      <c r="AG275" s="88" t="s">
        <v>622</v>
      </c>
      <c r="AH275" s="80" t="b">
        <v>0</v>
      </c>
      <c r="AI275" s="80" t="s">
        <v>632</v>
      </c>
      <c r="AJ275" s="80"/>
      <c r="AK275" s="88" t="s">
        <v>622</v>
      </c>
      <c r="AL275" s="80" t="b">
        <v>0</v>
      </c>
      <c r="AM275" s="80">
        <v>119</v>
      </c>
      <c r="AN275" s="88" t="s">
        <v>622</v>
      </c>
      <c r="AO275" s="80" t="s">
        <v>638</v>
      </c>
      <c r="AP275" s="80" t="b">
        <v>0</v>
      </c>
      <c r="AQ275" s="88" t="s">
        <v>2366</v>
      </c>
      <c r="AR275" s="80" t="s">
        <v>2386</v>
      </c>
      <c r="AS275" s="80">
        <v>0</v>
      </c>
      <c r="AT275" s="80">
        <v>0</v>
      </c>
      <c r="AU275" s="80"/>
      <c r="AV275" s="80"/>
      <c r="AW275" s="80"/>
      <c r="AX275" s="80"/>
      <c r="AY275" s="80"/>
      <c r="AZ275" s="80"/>
      <c r="BA275" s="80"/>
      <c r="BB275" s="80"/>
      <c r="BC275" s="80">
        <v>1</v>
      </c>
      <c r="BD275" s="79" t="str">
        <f>REPLACE(INDEX(GroupVertices[Group],MATCH(Edges[[#This Row],[Vertex 1]],GroupVertices[Vertex],0)),1,1,"")</f>
        <v>7</v>
      </c>
      <c r="BE275" s="79" t="str">
        <f>REPLACE(INDEX(GroupVertices[Group],MATCH(Edges[[#This Row],[Vertex 2]],GroupVertices[Vertex],0)),1,1,"")</f>
        <v>7</v>
      </c>
      <c r="BF275" s="48">
        <v>0</v>
      </c>
      <c r="BG275" s="49">
        <v>0</v>
      </c>
      <c r="BH275" s="48">
        <v>0</v>
      </c>
      <c r="BI275" s="49">
        <v>0</v>
      </c>
      <c r="BJ275" s="48">
        <v>0</v>
      </c>
      <c r="BK275" s="49">
        <v>0</v>
      </c>
      <c r="BL275" s="48">
        <v>28</v>
      </c>
      <c r="BM275" s="49">
        <v>100</v>
      </c>
      <c r="BN275" s="48">
        <v>28</v>
      </c>
    </row>
    <row r="276" spans="1:66" ht="15">
      <c r="A276" s="90" t="s">
        <v>285</v>
      </c>
      <c r="B276" s="90" t="s">
        <v>284</v>
      </c>
      <c r="C276" s="91" t="s">
        <v>2098</v>
      </c>
      <c r="D276" s="92">
        <v>3</v>
      </c>
      <c r="E276" s="105" t="s">
        <v>132</v>
      </c>
      <c r="F276" s="93">
        <v>32</v>
      </c>
      <c r="G276" s="91"/>
      <c r="H276" s="94"/>
      <c r="I276" s="95"/>
      <c r="J276" s="95"/>
      <c r="K276" s="34" t="s">
        <v>65</v>
      </c>
      <c r="L276" s="106">
        <v>276</v>
      </c>
      <c r="M276" s="106"/>
      <c r="N276" s="102"/>
      <c r="O276" s="107" t="s">
        <v>293</v>
      </c>
      <c r="P276" s="108">
        <v>43950.735601851855</v>
      </c>
      <c r="Q276" s="107" t="s">
        <v>2176</v>
      </c>
      <c r="R276" s="107"/>
      <c r="S276" s="107"/>
      <c r="T276" s="107"/>
      <c r="U276" s="107"/>
      <c r="V276" s="109" t="s">
        <v>951</v>
      </c>
      <c r="W276" s="108">
        <v>43950.735601851855</v>
      </c>
      <c r="X276" s="110">
        <v>43950</v>
      </c>
      <c r="Y276" s="111" t="s">
        <v>2258</v>
      </c>
      <c r="Z276" s="109" t="s">
        <v>2319</v>
      </c>
      <c r="AA276" s="107"/>
      <c r="AB276" s="107"/>
      <c r="AC276" s="111" t="s">
        <v>617</v>
      </c>
      <c r="AD276" s="111" t="s">
        <v>2366</v>
      </c>
      <c r="AE276" s="107" t="b">
        <v>0</v>
      </c>
      <c r="AF276" s="107">
        <v>37</v>
      </c>
      <c r="AG276" s="111" t="s">
        <v>2380</v>
      </c>
      <c r="AH276" s="107" t="b">
        <v>0</v>
      </c>
      <c r="AI276" s="107" t="s">
        <v>632</v>
      </c>
      <c r="AJ276" s="107"/>
      <c r="AK276" s="111" t="s">
        <v>622</v>
      </c>
      <c r="AL276" s="107" t="b">
        <v>0</v>
      </c>
      <c r="AM276" s="107">
        <v>0</v>
      </c>
      <c r="AN276" s="111" t="s">
        <v>622</v>
      </c>
      <c r="AO276" s="107" t="s">
        <v>637</v>
      </c>
      <c r="AP276" s="107" t="b">
        <v>0</v>
      </c>
      <c r="AQ276" s="111" t="s">
        <v>2366</v>
      </c>
      <c r="AR276" s="107" t="s">
        <v>2386</v>
      </c>
      <c r="AS276" s="107">
        <v>0</v>
      </c>
      <c r="AT276" s="107">
        <v>0</v>
      </c>
      <c r="AU276" s="107"/>
      <c r="AV276" s="107"/>
      <c r="AW276" s="107"/>
      <c r="AX276" s="107"/>
      <c r="AY276" s="107"/>
      <c r="AZ276" s="107"/>
      <c r="BA276" s="107"/>
      <c r="BB276" s="107"/>
      <c r="BC276" s="107">
        <v>1</v>
      </c>
      <c r="BD276" s="79" t="str">
        <f>REPLACE(INDEX(GroupVertices[Group],MATCH(Edges[[#This Row],[Vertex 1]],GroupVertices[Vertex],0)),1,1,"")</f>
        <v>7</v>
      </c>
      <c r="BE276" s="79" t="str">
        <f>REPLACE(INDEX(GroupVertices[Group],MATCH(Edges[[#This Row],[Vertex 2]],GroupVertices[Vertex],0)),1,1,"")</f>
        <v>7</v>
      </c>
      <c r="BF276" s="48">
        <v>0</v>
      </c>
      <c r="BG276" s="49">
        <v>0</v>
      </c>
      <c r="BH276" s="48">
        <v>0</v>
      </c>
      <c r="BI276" s="49">
        <v>0</v>
      </c>
      <c r="BJ276" s="48">
        <v>0</v>
      </c>
      <c r="BK276" s="49">
        <v>0</v>
      </c>
      <c r="BL276" s="48">
        <v>26</v>
      </c>
      <c r="BM276" s="49">
        <v>100</v>
      </c>
      <c r="BN276"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hyperlinks>
    <hyperlink ref="R5" r:id="rId1" display="https://www.bloomberg.com/tosv2.html?vid=&amp;uuid=e668ae10-8dd2-11ea-a0e2-67b27ebff06d&amp;url=L25ld3MvYXJ0aWNsZXMvMjAyMC0wNC0yNi9iaWxsaW9uYWlyZS1nYXRlcy1zLWZvdW5kYXRpb24tdG8tZm9jdXMtc29sZWx5LW9uLXZpcnVzLWZ0LXNheXM="/>
    <hyperlink ref="R6" r:id="rId2" display="https://www.forbes.com/sites/brucelee/2020/04/19/bill-gates-is-now-a-target-of-covid-19-coronavirus-conspiracy-theories/#53ef5eca6227"/>
    <hyperlink ref="R7" r:id="rId3" display="https://yle.fi/aihe/artikkeli/2020/04/26/valheenpaljastaja-miksi-salaliittoteoreetikot-liittavat-yhteen-5g-verkon-ja"/>
    <hyperlink ref="R8" r:id="rId4" display="https://www.outsourcing-pharma.com/Article/2020/03/27/Bill-Gates-big-pharma-collaborate-on-COVID-19-treatments"/>
    <hyperlink ref="R9" r:id="rId5" display="https://www.outsourcing-pharma.com/Article/2020/03/27/Bill-Gates-big-pharma-collaborate-on-COVID-19-treatments"/>
    <hyperlink ref="R10" r:id="rId6" display="https://www.talouselama.fi/uutiset/te/ca011796-aaa1-40dd-a2d2-5ee16fdd5eae?ref=twitter:1cfb"/>
    <hyperlink ref="R12" r:id="rId7" display="https://www.is.fi/digitoday/mobiili/art-2000006489404.html"/>
    <hyperlink ref="R17" r:id="rId8" display="https://www.is.fi/digitoday/mobiili/art-2000006489404.html"/>
    <hyperlink ref="R18" r:id="rId9" display="https://www.is.fi/digitoday/mobiili/art-2000006489404.html"/>
    <hyperlink ref="R23" r:id="rId10" display="https://www.youtube.com/watch?v=TBSGmfiGvgU&amp;t=543s"/>
    <hyperlink ref="R26" r:id="rId11" display="https://www.youtube.com/watch?v=rnbf9wccdxE&amp;feature=youtu.be"/>
    <hyperlink ref="R27" r:id="rId12" display="https://www.youtube.com/watch?v=BALyHLVYGuY&amp;feature=youtu.be"/>
    <hyperlink ref="R28" r:id="rId13" display="https://www.youtube.com/watch?v=BALyHLVYGuY&amp;feature=youtu.be"/>
    <hyperlink ref="R33" r:id="rId14" display="https://twitter.com/jphei/status/1255116944606474240"/>
    <hyperlink ref="R39" r:id="rId15" display="https://www.fiercepharma.com/vaccines/bill-gates-plans-to-help-fund-factories-for-7-covid-19-vaccines-but-expects-only-2-will"/>
    <hyperlink ref="R41" r:id="rId16" display="https://www.fiercepharma.com/vaccines/bill-gates-plans-to-help-fund-factories-for-7-covid-19-vaccines-but-expects-only-2-will"/>
    <hyperlink ref="R43" r:id="rId17" display="https://www.fiercepharma.com/vaccines/bill-gates-plans-to-help-fund-factories-for-7-covid-19-vaccines-but-expects-only-2-will"/>
    <hyperlink ref="R45" r:id="rId18" display="https://www.fiercepharma.com/vaccines/bill-gates-plans-to-help-fund-factories-for-7-covid-19-vaccines-but-expects-only-2-will"/>
    <hyperlink ref="R47" r:id="rId19" display="https://www.fiercepharma.com/vaccines/bill-gates-plans-to-help-fund-factories-for-7-covid-19-vaccines-but-expects-only-2-will"/>
    <hyperlink ref="R48" r:id="rId20" display="https://www.fiercepharma.com/vaccines/bill-gates-plans-to-help-fund-factories-for-7-covid-19-vaccines-but-expects-only-2-will"/>
    <hyperlink ref="R73" r:id="rId21" display="https://yle.fi/uutiset/3-11328342?utm_source=twitter-share&amp;utm_medium=social"/>
    <hyperlink ref="R97" r:id="rId22" display="https://yle.fi/aihe/artikkeli/2020/04/26/valheenpaljastaja-miksi-salaliittoteoreetikot-liittavat-yhteen-5g-verkon-ja"/>
    <hyperlink ref="R100" r:id="rId23" display="https://www.vox.com/coronavirus-covid19/2020/4/27/21236270/bill-gates-coronavirus-covid-19-plan-vaccines-conspiracies-podcast"/>
    <hyperlink ref="R102" r:id="rId24" display="https://areena.yle.fi/1-50499079"/>
    <hyperlink ref="R106" r:id="rId25" display="https://areena.yle.fi/1-50499079"/>
    <hyperlink ref="R110" r:id="rId26" display="https://areena.yle.fi/1-50499079"/>
    <hyperlink ref="R114" r:id="rId27" display="https://yle.fi/aihe/artikkeli/2020/04/26/valheenpaljastaja-miksi-salaliittoteoreetikot-liittavat-yhteen-5g-verkon-ja"/>
    <hyperlink ref="R122" r:id="rId28" display="https://www.politico.eu/article/8-billionaires-own-the-same-as-half-the-world-bill-gates-jeff-bezos-mark-zuckerberg/?fbclid=IwAR2PpcIk1WVGqFkmy0NRgkUhRUqdHxilmEsJMAW-JIKEQGq99PUWWWlBrQk"/>
    <hyperlink ref="R128" r:id="rId29" display="https://www.sciencenews.org/article/coronavirus-covid-19-not-human-made-lab-genetic-analysis-nature"/>
    <hyperlink ref="R138" r:id="rId30" display="https://seura.fi/tolkun-henkilo/poltatko-kirkon-vainoatko-juutalaisia-vai-kaadatko-kannykkamaston-nama-kaikki-keinot-on-pian-kokeiltu-epidemioissa/"/>
    <hyperlink ref="R142" r:id="rId31" display="https://twitter.com/MikiHoijer/status/1256818466339860485"/>
    <hyperlink ref="R144" r:id="rId32" display="https://twitter.com/mikaniikko/status/1255390552658513921"/>
    <hyperlink ref="R145" r:id="rId33" display="https://twitter.com/PaivikkiKoo/status/1256882204401074177"/>
    <hyperlink ref="R147" r:id="rId34" display="https://thehill.com/policy/healthcare/495772-alarm-bells-ring-over-controversial-covid-testing"/>
    <hyperlink ref="V3" r:id="rId35" display="http://pbs.twimg.com/profile_images/770476933993857026/OEF6CO3T_normal.jpg"/>
    <hyperlink ref="V4" r:id="rId36" display="http://pbs.twimg.com/profile_images/1247841520524410881/ZeVouDge_normal.jpg"/>
    <hyperlink ref="V5" r:id="rId37" display="http://pbs.twimg.com/profile_images/1190540013295013888/nag_bcyG_normal.jpg"/>
    <hyperlink ref="V6" r:id="rId38" display="http://pbs.twimg.com/profile_images/1196520955415322624/ZuoRtkUz_normal.jpg"/>
    <hyperlink ref="V7" r:id="rId39" display="http://pbs.twimg.com/profile_images/992307967763529728/M9SYvMOU_normal.jpg"/>
    <hyperlink ref="V8" r:id="rId40" display="http://pbs.twimg.com/profile_images/1082709660149403648/YDSNtv36_normal.jpg"/>
    <hyperlink ref="V9" r:id="rId41" display="http://pbs.twimg.com/profile_images/1082709660149403648/YDSNtv36_normal.jpg"/>
    <hyperlink ref="V10" r:id="rId42" display="http://pbs.twimg.com/profile_images/1064567013484433410/CARB0vNo_normal.jpg"/>
    <hyperlink ref="V11" r:id="rId43" display="http://pbs.twimg.com/profile_images/1253028249808130055/kwhoOahw_normal.jpg"/>
    <hyperlink ref="V12" r:id="rId44" display="http://pbs.twimg.com/profile_images/378800000687221468/670b49a98f67cae75493f52ecb0170f1_normal.jpeg"/>
    <hyperlink ref="V13" r:id="rId45" display="http://pbs.twimg.com/profile_images/532919242383847424/7frDKDXw_normal.jpeg"/>
    <hyperlink ref="V14" r:id="rId46" display="http://pbs.twimg.com/profile_images/893702968/perry_normal.png"/>
    <hyperlink ref="V15" r:id="rId47" display="http://pbs.twimg.com/profile_images/876751294857457664/SeydIJgA_normal.jpg"/>
    <hyperlink ref="V16" r:id="rId48" display="http://pbs.twimg.com/profile_images/1194294580063158273/hZkMjTHL_normal.jpg"/>
    <hyperlink ref="V17" r:id="rId49" display="http://pbs.twimg.com/profile_images/928538330077237248/PUv-u3qY_normal.jpg"/>
    <hyperlink ref="V18" r:id="rId50" display="http://pbs.twimg.com/profile_images/817052202455932929/OWTAGWhy_normal.jpg"/>
    <hyperlink ref="V19" r:id="rId51" display="http://pbs.twimg.com/profile_images/1095947830278213632/DAPdtswJ_normal.png"/>
    <hyperlink ref="V20" r:id="rId52" display="http://pbs.twimg.com/profile_images/824268117975109634/T83779qZ_normal.jpg"/>
    <hyperlink ref="V21" r:id="rId53" display="http://pbs.twimg.com/profile_images/1761674340/17012012026_2_normal.jpg"/>
    <hyperlink ref="V22" r:id="rId54" display="http://abs.twimg.com/sticky/default_profile_images/default_profile_normal.png"/>
    <hyperlink ref="V23" r:id="rId55" display="http://pbs.twimg.com/profile_images/1175400471122599936/MPDPWpj__normal.jpg"/>
    <hyperlink ref="V24" r:id="rId56" display="http://pbs.twimg.com/profile_images/694927132015857664/on3TbEVV_normal.jpg"/>
    <hyperlink ref="V25" r:id="rId57" display="http://pbs.twimg.com/profile_images/694927132015857664/on3TbEVV_normal.jpg"/>
    <hyperlink ref="V26" r:id="rId58" display="http://pbs.twimg.com/profile_images/1161572553699266560/nE1H_gBz_normal.jpg"/>
    <hyperlink ref="V27" r:id="rId59" display="http://pbs.twimg.com/profile_images/1063511087499362304/V8pEwJgy_normal.jpg"/>
    <hyperlink ref="V28" r:id="rId60" display="http://pbs.twimg.com/profile_images/1063511087499362304/V8pEwJgy_normal.jpg"/>
    <hyperlink ref="V29" r:id="rId61" display="http://pbs.twimg.com/profile_images/1253261155537059841/xjn_F8FW_normal.jpg"/>
    <hyperlink ref="V30" r:id="rId62" display="http://pbs.twimg.com/profile_images/1253261155537059841/xjn_F8FW_normal.jpg"/>
    <hyperlink ref="V31" r:id="rId63" display="http://pbs.twimg.com/profile_images/1228804524313210880/31s3Gluv_normal.jpg"/>
    <hyperlink ref="V32" r:id="rId64" display="http://pbs.twimg.com/profile_images/1228804524313210880/31s3Gluv_normal.jpg"/>
    <hyperlink ref="V33" r:id="rId65" display="http://pbs.twimg.com/profile_images/1005445737637871616/VKkCXi6Q_normal.jpg"/>
    <hyperlink ref="V34" r:id="rId66" display="http://pbs.twimg.com/profile_images/842695325663997953/Vi49UvgC_normal.jpg"/>
    <hyperlink ref="V35" r:id="rId67" display="http://pbs.twimg.com/profile_images/860224372648189953/cGtRwqcW_normal.jpg"/>
    <hyperlink ref="V36" r:id="rId68" display="http://pbs.twimg.com/profile_images/860224372648189953/cGtRwqcW_normal.jpg"/>
    <hyperlink ref="V37" r:id="rId69" display="http://pbs.twimg.com/profile_images/1031469694019137536/NVEo1NiD_normal.jpg"/>
    <hyperlink ref="V38" r:id="rId70" display="http://pbs.twimg.com/profile_images/1031469694019137536/NVEo1NiD_normal.jpg"/>
    <hyperlink ref="V39" r:id="rId71" display="http://pbs.twimg.com/profile_images/1247252036657262597/KH8pzLM3_normal.jpg"/>
    <hyperlink ref="V40" r:id="rId72" display="http://pbs.twimg.com/profile_images/923796605530189824/4K5nHIqu_normal.jpg"/>
    <hyperlink ref="V41" r:id="rId73" display="http://pbs.twimg.com/profile_images/1247252036657262597/KH8pzLM3_normal.jpg"/>
    <hyperlink ref="V42" r:id="rId74" display="http://pbs.twimg.com/profile_images/923796605530189824/4K5nHIqu_normal.jpg"/>
    <hyperlink ref="V43" r:id="rId75" display="http://pbs.twimg.com/profile_images/1247252036657262597/KH8pzLM3_normal.jpg"/>
    <hyperlink ref="V44" r:id="rId76" display="http://pbs.twimg.com/profile_images/923796605530189824/4K5nHIqu_normal.jpg"/>
    <hyperlink ref="V45" r:id="rId77" display="http://pbs.twimg.com/profile_images/1247252036657262597/KH8pzLM3_normal.jpg"/>
    <hyperlink ref="V46" r:id="rId78" display="http://pbs.twimg.com/profile_images/923796605530189824/4K5nHIqu_normal.jpg"/>
    <hyperlink ref="V47" r:id="rId79" display="http://pbs.twimg.com/profile_images/1247252036657262597/KH8pzLM3_normal.jpg"/>
    <hyperlink ref="V48" r:id="rId80" display="http://pbs.twimg.com/profile_images/1247252036657262597/KH8pzLM3_normal.jpg"/>
    <hyperlink ref="V49" r:id="rId81" display="http://pbs.twimg.com/profile_images/923796605530189824/4K5nHIqu_normal.jpg"/>
    <hyperlink ref="V50" r:id="rId82" display="http://pbs.twimg.com/profile_images/923796605530189824/4K5nHIqu_normal.jpg"/>
    <hyperlink ref="V51" r:id="rId83" display="http://pbs.twimg.com/profile_images/923796605530189824/4K5nHIqu_normal.jpg"/>
    <hyperlink ref="V52" r:id="rId84" display="http://pbs.twimg.com/profile_images/1214629544021446658/GxmdpbjO_normal.jpg"/>
    <hyperlink ref="V53" r:id="rId85" display="http://pbs.twimg.com/profile_images/1214629544021446658/GxmdpbjO_normal.jpg"/>
    <hyperlink ref="V54" r:id="rId86" display="http://pbs.twimg.com/profile_images/3357757241/b4b11b66cf67979d5026f306388366d1_normal.jpeg"/>
    <hyperlink ref="V55" r:id="rId87" display="http://pbs.twimg.com/profile_images/939058964322508800/pu3eA2mI_normal.jpg"/>
    <hyperlink ref="V56" r:id="rId88" display="http://pbs.twimg.com/profile_images/412322124485779456/BnWY6yDX_normal.jpeg"/>
    <hyperlink ref="V57" r:id="rId89" display="http://pbs.twimg.com/profile_images/412322124485779456/BnWY6yDX_normal.jpeg"/>
    <hyperlink ref="V58" r:id="rId90" display="http://pbs.twimg.com/profile_images/1147138624917581824/jOIVFerZ_normal.jpg"/>
    <hyperlink ref="V59" r:id="rId91" display="http://pbs.twimg.com/profile_images/1147138624917581824/jOIVFerZ_normal.jpg"/>
    <hyperlink ref="V60" r:id="rId92" display="http://pbs.twimg.com/profile_images/1074643782191247361/JrUffkRd_normal.jpg"/>
    <hyperlink ref="V61" r:id="rId93" display="http://pbs.twimg.com/profile_images/1074643782191247361/JrUffkRd_normal.jpg"/>
    <hyperlink ref="V62" r:id="rId94" display="http://pbs.twimg.com/profile_images/1074643782191247361/JrUffkRd_normal.jpg"/>
    <hyperlink ref="V63" r:id="rId95" display="http://pbs.twimg.com/profile_images/1074643782191247361/JrUffkRd_normal.jpg"/>
    <hyperlink ref="V64" r:id="rId96" display="http://pbs.twimg.com/profile_images/1074643782191247361/JrUffkRd_normal.jpg"/>
    <hyperlink ref="V65" r:id="rId97" display="http://pbs.twimg.com/profile_images/1212121471222501377/VP7FQ5Vm_normal.jpg"/>
    <hyperlink ref="V66" r:id="rId98" display="http://pbs.twimg.com/profile_images/1120001858678996993/hWs9VeOt_normal.jpg"/>
    <hyperlink ref="V67" r:id="rId99" display="http://pbs.twimg.com/profile_images/1120001858678996993/hWs9VeOt_normal.jpg"/>
    <hyperlink ref="V68" r:id="rId100" display="http://pbs.twimg.com/profile_images/1120001858678996993/hWs9VeOt_normal.jpg"/>
    <hyperlink ref="V69" r:id="rId101" display="http://pbs.twimg.com/profile_images/1120001858678996993/hWs9VeOt_normal.jpg"/>
    <hyperlink ref="V70" r:id="rId102" display="http://pbs.twimg.com/profile_images/1120237504454627328/hASPexu2_normal.jpg"/>
    <hyperlink ref="V71" r:id="rId103" display="http://pbs.twimg.com/profile_images/1120237504454627328/hASPexu2_normal.jpg"/>
    <hyperlink ref="V72" r:id="rId104" display="http://pbs.twimg.com/profile_images/1173336129636114433/6SY-wsiF_normal.jpg"/>
    <hyperlink ref="V73" r:id="rId105" display="http://pbs.twimg.com/profile_images/1246782745411534850/LncQtypn_normal.jpg"/>
    <hyperlink ref="V74" r:id="rId106" display="http://pbs.twimg.com/profile_images/1115201354648174592/Tg5KW_Ms_normal.png"/>
    <hyperlink ref="V75" r:id="rId107" display="http://pbs.twimg.com/profile_images/1115201354648174592/Tg5KW_Ms_normal.png"/>
    <hyperlink ref="V76" r:id="rId108" display="http://pbs.twimg.com/profile_images/378800000633601526/23fc8b7edb395ce86d0cd8483fbfad66_normal.jpeg"/>
    <hyperlink ref="V77" r:id="rId109" display="http://pbs.twimg.com/profile_images/378800000633601526/23fc8b7edb395ce86d0cd8483fbfad66_normal.jpeg"/>
    <hyperlink ref="V78" r:id="rId110" display="http://pbs.twimg.com/profile_images/1020996685659623429/kYDCqMfd_normal.jpg"/>
    <hyperlink ref="V79" r:id="rId111" display="http://pbs.twimg.com/profile_images/1115336874372026370/1m7LeC4O_normal.png"/>
    <hyperlink ref="V80" r:id="rId112" display="http://pbs.twimg.com/profile_images/1115336874372026370/1m7LeC4O_normal.png"/>
    <hyperlink ref="V81" r:id="rId113" display="http://pbs.twimg.com/profile_images/1138333799144706048/T0Adm4m9_normal.jpg"/>
    <hyperlink ref="V82" r:id="rId114" display="http://pbs.twimg.com/profile_images/613811697762107393/sjkYoi1n_normal.jpg"/>
    <hyperlink ref="V83" r:id="rId115" display="http://pbs.twimg.com/profile_images/613811697762107393/sjkYoi1n_normal.jpg"/>
    <hyperlink ref="V84" r:id="rId116" display="http://pbs.twimg.com/profile_images/781537546425819136/QUkcU_0A_normal.jpg"/>
    <hyperlink ref="V85" r:id="rId117" display="http://pbs.twimg.com/profile_images/781537546425819136/QUkcU_0A_normal.jpg"/>
    <hyperlink ref="V86" r:id="rId118" display="http://pbs.twimg.com/profile_images/496213161570086912/TxAKR9X1_normal.jpeg"/>
    <hyperlink ref="V87" r:id="rId119" display="http://pbs.twimg.com/profile_images/496213161570086912/TxAKR9X1_normal.jpeg"/>
    <hyperlink ref="V88" r:id="rId120" display="http://pbs.twimg.com/profile_images/1235857282887380992/G_PH8KYD_normal.jpg"/>
    <hyperlink ref="V89" r:id="rId121" display="http://pbs.twimg.com/profile_images/1235857282887380992/G_PH8KYD_normal.jpg"/>
    <hyperlink ref="V90" r:id="rId122" display="http://pbs.twimg.com/profile_images/1070923123674046464/7EG6EI90_normal.jpg"/>
    <hyperlink ref="V91" r:id="rId123" display="http://pbs.twimg.com/profile_images/1070923123674046464/7EG6EI90_normal.jpg"/>
    <hyperlink ref="V92" r:id="rId124" display="http://pbs.twimg.com/profile_images/1070923123674046464/7EG6EI90_normal.jpg"/>
    <hyperlink ref="V93" r:id="rId125" display="http://pbs.twimg.com/profile_images/1070923123674046464/7EG6EI90_normal.jpg"/>
    <hyperlink ref="V94" r:id="rId126" display="http://pbs.twimg.com/profile_images/1188966676/v_normal.jpg"/>
    <hyperlink ref="V95" r:id="rId127" display="http://pbs.twimg.com/profile_images/3675791749/d1b0d13ebf7589f0924d329cfaecbab4_normal.jpeg"/>
    <hyperlink ref="V96" r:id="rId128" display="http://pbs.twimg.com/profile_images/3675791749/d1b0d13ebf7589f0924d329cfaecbab4_normal.jpeg"/>
    <hyperlink ref="V97" r:id="rId129" display="http://pbs.twimg.com/profile_images/1177508203182977032/2OZcpLWx_normal.jpg"/>
    <hyperlink ref="V98" r:id="rId130" display="http://pbs.twimg.com/profile_images/1242890577810784256/9aYfflud_normal.jpg"/>
    <hyperlink ref="V99" r:id="rId131" display="http://pbs.twimg.com/profile_images/1242890577810784256/9aYfflud_normal.jpg"/>
    <hyperlink ref="V100" r:id="rId132" display="http://pbs.twimg.com/profile_images/378800000583158026/9860ad6ea68bcebecca0fc1dbf81a1e1_normal.jpeg"/>
    <hyperlink ref="V101" r:id="rId133" display="http://pbs.twimg.com/profile_images/933480630238707712/wzkr_qIw_normal.jpg"/>
    <hyperlink ref="V102" r:id="rId134" display="http://pbs.twimg.com/profile_images/1095007902585274368/6HCNtZDh_normal.jpg"/>
    <hyperlink ref="V103" r:id="rId135" display="http://pbs.twimg.com/profile_images/1095007902585274368/6HCNtZDh_normal.jpg"/>
    <hyperlink ref="V104" r:id="rId136" display="http://pbs.twimg.com/profile_images/1004247882403385344/OJBUNp78_normal.jpg"/>
    <hyperlink ref="V105" r:id="rId137" display="http://pbs.twimg.com/profile_images/528094293538263041/nMQvr_P1_normal.jpeg"/>
    <hyperlink ref="V106" r:id="rId138" display="http://pbs.twimg.com/profile_images/1095007902585274368/6HCNtZDh_normal.jpg"/>
    <hyperlink ref="V107" r:id="rId139" display="http://pbs.twimg.com/profile_images/1095007902585274368/6HCNtZDh_normal.jpg"/>
    <hyperlink ref="V108" r:id="rId140" display="http://pbs.twimg.com/profile_images/1004247882403385344/OJBUNp78_normal.jpg"/>
    <hyperlink ref="V109" r:id="rId141" display="http://pbs.twimg.com/profile_images/528094293538263041/nMQvr_P1_normal.jpeg"/>
    <hyperlink ref="V110" r:id="rId142" display="http://pbs.twimg.com/profile_images/1095007902585274368/6HCNtZDh_normal.jpg"/>
    <hyperlink ref="V111" r:id="rId143" display="http://pbs.twimg.com/profile_images/1095007902585274368/6HCNtZDh_normal.jpg"/>
    <hyperlink ref="V112" r:id="rId144" display="http://pbs.twimg.com/profile_images/1004247882403385344/OJBUNp78_normal.jpg"/>
    <hyperlink ref="V113" r:id="rId145" display="http://pbs.twimg.com/profile_images/528094293538263041/nMQvr_P1_normal.jpeg"/>
    <hyperlink ref="V114" r:id="rId146" display="http://pbs.twimg.com/profile_images/1095007902585274368/6HCNtZDh_normal.jpg"/>
    <hyperlink ref="V115" r:id="rId147" display="http://pbs.twimg.com/profile_images/1095007902585274368/6HCNtZDh_normal.jpg"/>
    <hyperlink ref="V116" r:id="rId148" display="http://pbs.twimg.com/profile_images/528094293538263041/nMQvr_P1_normal.jpeg"/>
    <hyperlink ref="V117" r:id="rId149" display="http://pbs.twimg.com/profile_images/833963752647168001/MXenNPT4_normal.jpg"/>
    <hyperlink ref="V118" r:id="rId150" display="http://pbs.twimg.com/profile_images/833963752647168001/MXenNPT4_normal.jpg"/>
    <hyperlink ref="V119" r:id="rId151" display="http://pbs.twimg.com/profile_images/1230074086447046657/RFZl2BrQ_normal.jpg"/>
    <hyperlink ref="V120" r:id="rId152" display="http://pbs.twimg.com/profile_images/1230074086447046657/RFZl2BrQ_normal.jpg"/>
    <hyperlink ref="V121" r:id="rId153" display="http://pbs.twimg.com/profile_images/1230074086447046657/RFZl2BrQ_normal.jpg"/>
    <hyperlink ref="V122" r:id="rId154" display="http://pbs.twimg.com/profile_images/1158738434820722688/yV3KJc4v_normal.jpg"/>
    <hyperlink ref="V123" r:id="rId155" display="http://pbs.twimg.com/profile_images/860241227316428805/dUDtf3ym_normal.jpg"/>
    <hyperlink ref="V124" r:id="rId156" display="http://pbs.twimg.com/profile_images/1143611329124753408/mePktjjl_normal.jpg"/>
    <hyperlink ref="V125" r:id="rId157" display="http://pbs.twimg.com/profile_images/1143611329124753408/mePktjjl_normal.jpg"/>
    <hyperlink ref="V126" r:id="rId158" display="http://pbs.twimg.com/profile_images/1143611329124753408/mePktjjl_normal.jpg"/>
    <hyperlink ref="V127" r:id="rId159" display="http://pbs.twimg.com/profile_images/1143611329124753408/mePktjjl_normal.jpg"/>
    <hyperlink ref="V128" r:id="rId160" display="http://pbs.twimg.com/profile_images/1143611329124753408/mePktjjl_normal.jpg"/>
    <hyperlink ref="V129" r:id="rId161" display="http://pbs.twimg.com/profile_images/1092703821032247296/uFO4wKkT_normal.jpg"/>
    <hyperlink ref="V130" r:id="rId162" display="http://pbs.twimg.com/profile_images/1092703821032247296/uFO4wKkT_normal.jpg"/>
    <hyperlink ref="V131" r:id="rId163" display="http://pbs.twimg.com/profile_images/1156274381271773184/zQj9pkM7_normal.jpg"/>
    <hyperlink ref="V132" r:id="rId164" display="http://pbs.twimg.com/profile_images/525957619731529728/CxtkA9df_normal.png"/>
    <hyperlink ref="V133" r:id="rId165" display="http://pbs.twimg.com/profile_images/525957619731529728/CxtkA9df_normal.png"/>
    <hyperlink ref="V134" r:id="rId166" display="http://pbs.twimg.com/profile_images/525957619731529728/CxtkA9df_normal.png"/>
    <hyperlink ref="V135" r:id="rId167" display="http://pbs.twimg.com/profile_images/525957619731529728/CxtkA9df_normal.png"/>
    <hyperlink ref="V136" r:id="rId168" display="http://pbs.twimg.com/profile_images/525957619731529728/CxtkA9df_normal.png"/>
    <hyperlink ref="V137" r:id="rId169" display="http://pbs.twimg.com/profile_images/525957619731529728/CxtkA9df_normal.png"/>
    <hyperlink ref="V138" r:id="rId170" display="http://pbs.twimg.com/profile_images/1186250882016518144/6wGLl65U_normal.jpg"/>
    <hyperlink ref="V139" r:id="rId171" display="http://pbs.twimg.com/profile_images/1186250882016518144/6wGLl65U_normal.jpg"/>
    <hyperlink ref="V140" r:id="rId172" display="http://pbs.twimg.com/profile_images/736955971298295810/DzA0tDMk_normal.jpg"/>
    <hyperlink ref="V141" r:id="rId173" display="http://pbs.twimg.com/profile_images/736955971298295810/DzA0tDMk_normal.jpg"/>
    <hyperlink ref="V142" r:id="rId174" display="http://abs.twimg.com/sticky/default_profile_images/default_profile_normal.png"/>
    <hyperlink ref="V143" r:id="rId175" display="http://pbs.twimg.com/profile_images/433533702304325632/ZvEZszQk_normal.jpeg"/>
    <hyperlink ref="V144" r:id="rId176" display="http://pbs.twimg.com/profile_images/1186250882016518144/6wGLl65U_normal.jpg"/>
    <hyperlink ref="V145" r:id="rId177" display="http://pbs.twimg.com/profile_images/1186250882016518144/6wGLl65U_normal.jpg"/>
    <hyperlink ref="V146" r:id="rId178" display="http://pbs.twimg.com/profile_images/1206561528947912706/BBNZrcy4_normal.jpg"/>
    <hyperlink ref="V147" r:id="rId179" display="http://pbs.twimg.com/profile_images/500661929845600256/XOwiyQSs_normal.jpeg"/>
    <hyperlink ref="Z3" r:id="rId180" display="https://twitter.com/janneoravisto/status/1254111545333813255"/>
    <hyperlink ref="Z4" r:id="rId181" display="https://twitter.com/variriitta/status/1254280903293128705"/>
    <hyperlink ref="Z5" r:id="rId182" display="https://twitter.com/jussi_t_eronen/status/1254425629237354498"/>
    <hyperlink ref="Z6" r:id="rId183" display="https://twitter.com/ahonpete/status/1254521427656663040"/>
    <hyperlink ref="Z7" r:id="rId184" display="https://twitter.com/katjamlaine/status/1254687999188664321"/>
    <hyperlink ref="Z8" r:id="rId185" display="https://twitter.com/jennapinaa/status/1254880877181575171"/>
    <hyperlink ref="Z9" r:id="rId186" display="https://twitter.com/jennapinaa/status/1254880877181575171"/>
    <hyperlink ref="Z10" r:id="rId187" display="https://twitter.com/helinperttu/status/1254996285234561024"/>
    <hyperlink ref="Z11" r:id="rId188" display="https://twitter.com/akikivirinta/status/1255011068000206850"/>
    <hyperlink ref="Z12" r:id="rId189" display="https://twitter.com/energiatutka/status/1255039056221782016"/>
    <hyperlink ref="Z13" r:id="rId190" display="https://twitter.com/tkomitea/status/1255064043724906496"/>
    <hyperlink ref="Z14" r:id="rId191" display="https://twitter.com/extechop/status/1255073286708441089"/>
    <hyperlink ref="Z15" r:id="rId192" display="https://twitter.com/rajo_hanna/status/1255080316978581506"/>
    <hyperlink ref="Z16" r:id="rId193" display="https://twitter.com/jpjuutinen/status/1255085295315419136"/>
    <hyperlink ref="Z17" r:id="rId194" display="https://twitter.com/iltasanomat/status/1255038634237014016"/>
    <hyperlink ref="Z18" r:id="rId195" display="https://twitter.com/pasikall/status/1255088897111068672"/>
    <hyperlink ref="Z19" r:id="rId196" display="https://twitter.com/traficomfinland/status/1255096118754643968"/>
    <hyperlink ref="Z20" r:id="rId197" display="https://twitter.com/marjoup/status/1255107427252482049"/>
    <hyperlink ref="Z21" r:id="rId198" display="https://twitter.com/esa_kaonpaa/status/1255137038514323457"/>
    <hyperlink ref="Z22" r:id="rId199" display="https://twitter.com/tlyhty/status/1255165756372811779"/>
    <hyperlink ref="Z23" r:id="rId200" display="https://twitter.com/hannelevestola/status/1255176940518080521"/>
    <hyperlink ref="Z24" r:id="rId201" display="https://twitter.com/suonpaa/status/1255205161028456450"/>
    <hyperlink ref="Z25" r:id="rId202" display="https://twitter.com/suonpaa/status/1255205161028456450"/>
    <hyperlink ref="Z26" r:id="rId203" display="https://twitter.com/arzka_ice/status/1255208516811255808"/>
    <hyperlink ref="Z27" r:id="rId204" display="https://twitter.com/hehu48/status/1255214339478487043"/>
    <hyperlink ref="Z28" r:id="rId205" display="https://twitter.com/hehu48/status/1255214375977259008"/>
    <hyperlink ref="Z29" r:id="rId206" display="https://twitter.com/d1mur4tdj/status/1255219657302323200"/>
    <hyperlink ref="Z30" r:id="rId207" display="https://twitter.com/d1mur4tdj/status/1255219657302323200"/>
    <hyperlink ref="Z31" r:id="rId208" display="https://twitter.com/joelrouvinen/status/1255230003488460801"/>
    <hyperlink ref="Z32" r:id="rId209" display="https://twitter.com/joelrouvinen/status/1255230003488460801"/>
    <hyperlink ref="Z33" r:id="rId210" display="https://twitter.com/pekoulj7/status/1255119244452388865"/>
    <hyperlink ref="Z34" r:id="rId211" display="https://twitter.com/petricederlof/status/1255341804590903296"/>
    <hyperlink ref="Z35" r:id="rId212" display="https://twitter.com/atamansikka/status/1255358874233733120"/>
    <hyperlink ref="Z36" r:id="rId213" display="https://twitter.com/atamansikka/status/1255358874233733120"/>
    <hyperlink ref="Z37" r:id="rId214" display="https://twitter.com/kmybeat/status/1255372259692347393"/>
    <hyperlink ref="Z38" r:id="rId215" display="https://twitter.com/kmybeat/status/1255372259692347393"/>
    <hyperlink ref="Z39" r:id="rId216" display="https://twitter.com/jnoksoko/status/1255228881289838592"/>
    <hyperlink ref="Z40" r:id="rId217" display="https://twitter.com/ropponetuomas/status/1255376236874027009"/>
    <hyperlink ref="Z41" r:id="rId218" display="https://twitter.com/jnoksoko/status/1255228881289838592"/>
    <hyperlink ref="Z42" r:id="rId219" display="https://twitter.com/ropponetuomas/status/1255376236874027009"/>
    <hyperlink ref="Z43" r:id="rId220" display="https://twitter.com/jnoksoko/status/1255228881289838592"/>
    <hyperlink ref="Z44" r:id="rId221" display="https://twitter.com/ropponetuomas/status/1255376236874027009"/>
    <hyperlink ref="Z45" r:id="rId222" display="https://twitter.com/jnoksoko/status/1255228881289838592"/>
    <hyperlink ref="Z46" r:id="rId223" display="https://twitter.com/ropponetuomas/status/1255376236874027009"/>
    <hyperlink ref="Z47" r:id="rId224" display="https://twitter.com/jnoksoko/status/1255228881289838592"/>
    <hyperlink ref="Z48" r:id="rId225" display="https://twitter.com/jnoksoko/status/1255228881289838592"/>
    <hyperlink ref="Z49" r:id="rId226" display="https://twitter.com/ropponetuomas/status/1255376236874027009"/>
    <hyperlink ref="Z50" r:id="rId227" display="https://twitter.com/ropponetuomas/status/1255376236874027009"/>
    <hyperlink ref="Z51" r:id="rId228" display="https://twitter.com/ropponetuomas/status/1255376236874027009"/>
    <hyperlink ref="Z52" r:id="rId229" display="https://twitter.com/erkkimer/status/1255399177170927618"/>
    <hyperlink ref="Z53" r:id="rId230" display="https://twitter.com/erkkimer/status/1255399177170927618"/>
    <hyperlink ref="Z54" r:id="rId231" display="https://twitter.com/anttiparnanen/status/1255399641400696838"/>
    <hyperlink ref="Z55" r:id="rId232" display="https://twitter.com/sekoomus/status/1255400211419144192"/>
    <hyperlink ref="Z56" r:id="rId233" display="https://twitter.com/lissunissinen/status/1255401836439314432"/>
    <hyperlink ref="Z57" r:id="rId234" display="https://twitter.com/lissunissinen/status/1255401836439314432"/>
    <hyperlink ref="Z58" r:id="rId235" display="https://twitter.com/poutasound/status/1255404795864719360"/>
    <hyperlink ref="Z59" r:id="rId236" display="https://twitter.com/poutasound/status/1255404795864719360"/>
    <hyperlink ref="Z60" r:id="rId237" display="https://twitter.com/jape_jarmo/status/1255404284436455425"/>
    <hyperlink ref="Z61" r:id="rId238" display="https://twitter.com/jape_jarmo/status/1255404344398184449"/>
    <hyperlink ref="Z62" r:id="rId239" display="https://twitter.com/jape_jarmo/status/1255404344398184449"/>
    <hyperlink ref="Z63" r:id="rId240" display="https://twitter.com/jape_jarmo/status/1255404900399407104"/>
    <hyperlink ref="Z64" r:id="rId241" display="https://twitter.com/jape_jarmo/status/1255404900399407104"/>
    <hyperlink ref="Z65" r:id="rId242" display="https://twitter.com/eineklaus/status/1255412063616319496"/>
    <hyperlink ref="Z66" r:id="rId243" display="https://twitter.com/jajatala/status/1255415956626649088"/>
    <hyperlink ref="Z67" r:id="rId244" display="https://twitter.com/jajatala/status/1255415956626649088"/>
    <hyperlink ref="Z68" r:id="rId245" display="https://twitter.com/jajatala/status/1255416417207402501"/>
    <hyperlink ref="Z69" r:id="rId246" display="https://twitter.com/jajatala/status/1255416417207402501"/>
    <hyperlink ref="Z70" r:id="rId247" display="https://twitter.com/solantausta/status/1255428774822363137"/>
    <hyperlink ref="Z71" r:id="rId248" display="https://twitter.com/solantausta/status/1255428774822363137"/>
    <hyperlink ref="Z72" r:id="rId249" display="https://twitter.com/siideriwalas/status/1255431788375216130"/>
    <hyperlink ref="Z73" r:id="rId250" display="https://twitter.com/eskolavesa/status/1255442425444777986"/>
    <hyperlink ref="Z74" r:id="rId251" display="https://twitter.com/tuomasmuraja/status/1255443454311759876"/>
    <hyperlink ref="Z75" r:id="rId252" display="https://twitter.com/tuomasmuraja/status/1255443454311759876"/>
    <hyperlink ref="Z76" r:id="rId253" display="https://twitter.com/mhmlinen/status/1255458800267603969"/>
    <hyperlink ref="Z77" r:id="rId254" display="https://twitter.com/mhmlinen/status/1255458800267603969"/>
    <hyperlink ref="Z78" r:id="rId255" display="https://twitter.com/anttivan/status/1255460277497274368"/>
    <hyperlink ref="Z79" r:id="rId256" display="https://twitter.com/blessething/status/1255461194472861696"/>
    <hyperlink ref="Z80" r:id="rId257" display="https://twitter.com/blessething/status/1255461194472861696"/>
    <hyperlink ref="Z81" r:id="rId258" display="https://twitter.com/knifebackhouse/status/1255472243355910145"/>
    <hyperlink ref="Z82" r:id="rId259" display="https://twitter.com/jarmokoponen/status/1255472838175264770"/>
    <hyperlink ref="Z83" r:id="rId260" display="https://twitter.com/jarmokoponen/status/1255472838175264770"/>
    <hyperlink ref="Z84" r:id="rId261" display="https://twitter.com/finnchuhi/status/1255488272719110145"/>
    <hyperlink ref="Z85" r:id="rId262" display="https://twitter.com/finnchuhi/status/1255488272719110145"/>
    <hyperlink ref="Z86" r:id="rId263" display="https://twitter.com/mikaelervasti/status/1255489702603509763"/>
    <hyperlink ref="Z87" r:id="rId264" display="https://twitter.com/mikaelervasti/status/1255489702603509763"/>
    <hyperlink ref="Z88" r:id="rId265" display="https://twitter.com/muksunen/status/1255495429841657856"/>
    <hyperlink ref="Z89" r:id="rId266" display="https://twitter.com/muksunen/status/1255495429841657856"/>
    <hyperlink ref="Z90" r:id="rId267" display="https://twitter.com/vapaamielinen/status/1255512364281102337"/>
    <hyperlink ref="Z91" r:id="rId268" display="https://twitter.com/vapaamielinen/status/1255512364281102337"/>
    <hyperlink ref="Z92" r:id="rId269" display="https://twitter.com/vapaamielinen/status/1255512364281102337"/>
    <hyperlink ref="Z93" r:id="rId270" display="https://twitter.com/vapaamielinen/status/1255512364281102337"/>
    <hyperlink ref="Z94" r:id="rId271" display="https://twitter.com/valtasaari/status/1255520760459718656"/>
    <hyperlink ref="Z95" r:id="rId272" display="https://twitter.com/katrinkristiina/status/1255208247432282115"/>
    <hyperlink ref="Z96" r:id="rId273" display="https://twitter.com/katrinkristiina/status/1255557485756395523"/>
    <hyperlink ref="Z97" r:id="rId274" display="https://twitter.com/certfi/status/1255058926766297089"/>
    <hyperlink ref="Z98" r:id="rId275" display="https://twitter.com/koippari61/status/1255180123306852352"/>
    <hyperlink ref="Z99" r:id="rId276" display="https://twitter.com/koippari61/status/1255562093228630020"/>
    <hyperlink ref="Z100" r:id="rId277" display="https://twitter.com/petripelli/status/1255575039392526336"/>
    <hyperlink ref="Z101" r:id="rId278" display="https://twitter.com/prissek/status/1255591984095531008"/>
    <hyperlink ref="Z102" r:id="rId279" display="https://twitter.com/lindapelkonen/status/1255470812942958593"/>
    <hyperlink ref="Z103" r:id="rId280" display="https://twitter.com/lindapelkonen/status/1255477706877173760"/>
    <hyperlink ref="Z104" r:id="rId281" display="https://twitter.com/lvmfi/status/1255492382000394248"/>
    <hyperlink ref="Z105" r:id="rId282" display="https://twitter.com/tapiopajunen/status/1255736667622825990"/>
    <hyperlink ref="Z106" r:id="rId283" display="https://twitter.com/lindapelkonen/status/1255470812942958593"/>
    <hyperlink ref="Z107" r:id="rId284" display="https://twitter.com/lindapelkonen/status/1255477706877173760"/>
    <hyperlink ref="Z108" r:id="rId285" display="https://twitter.com/lvmfi/status/1255492382000394248"/>
    <hyperlink ref="Z109" r:id="rId286" display="https://twitter.com/tapiopajunen/status/1255736667622825990"/>
    <hyperlink ref="Z110" r:id="rId287" display="https://twitter.com/lindapelkonen/status/1255470812942958593"/>
    <hyperlink ref="Z111" r:id="rId288" display="https://twitter.com/lindapelkonen/status/1255477706877173760"/>
    <hyperlink ref="Z112" r:id="rId289" display="https://twitter.com/lvmfi/status/1255492382000394248"/>
    <hyperlink ref="Z113" r:id="rId290" display="https://twitter.com/tapiopajunen/status/1255736667622825990"/>
    <hyperlink ref="Z114" r:id="rId291" display="https://twitter.com/lindapelkonen/status/1255099809146507264"/>
    <hyperlink ref="Z115" r:id="rId292" display="https://twitter.com/lindapelkonen/status/1255477706877173760"/>
    <hyperlink ref="Z116" r:id="rId293" display="https://twitter.com/tapiopajunen/status/1255736667622825990"/>
    <hyperlink ref="Z117" r:id="rId294" display="https://twitter.com/molkko/status/1255751879239380999"/>
    <hyperlink ref="Z118" r:id="rId295" display="https://twitter.com/molkko/status/1255751879239380999"/>
    <hyperlink ref="Z119" r:id="rId296" display="https://twitter.com/tk93975093/status/1255762446507220993"/>
    <hyperlink ref="Z120" r:id="rId297" display="https://twitter.com/tk93975093/status/1255762446507220993"/>
    <hyperlink ref="Z121" r:id="rId298" display="https://twitter.com/tk93975093/status/1255762446507220993"/>
    <hyperlink ref="Z122" r:id="rId299" display="https://twitter.com/nhumalisto/status/1255770587290533891"/>
    <hyperlink ref="Z123" r:id="rId300" display="https://twitter.com/ripatti_ht/status/1255922862646534145"/>
    <hyperlink ref="Z124" r:id="rId301" display="https://twitter.com/kp_keto/status/1255391192176635904"/>
    <hyperlink ref="Z125" r:id="rId302" display="https://twitter.com/kp_keto/status/1255391192176635904"/>
    <hyperlink ref="Z126" r:id="rId303" display="https://twitter.com/kp_keto/status/1255464696997699590"/>
    <hyperlink ref="Z127" r:id="rId304" display="https://twitter.com/kp_keto/status/1255464696997699590"/>
    <hyperlink ref="Z128" r:id="rId305" display="https://twitter.com/kp_keto/status/1256592838671962112"/>
    <hyperlink ref="Z129" r:id="rId306" display="https://twitter.com/dimmu141/status/1255398970278502402"/>
    <hyperlink ref="Z130" r:id="rId307" display="https://twitter.com/dimmu141/status/1255398970278502402"/>
    <hyperlink ref="Z131" r:id="rId308" display="https://twitter.com/takajalka/status/1256820153142120449"/>
    <hyperlink ref="Z132" r:id="rId309" display="https://twitter.com/joukojokinen/status/1256871993380687873"/>
    <hyperlink ref="Z133" r:id="rId310" display="https://twitter.com/joukojokinen/status/1256871993380687873"/>
    <hyperlink ref="Z134" r:id="rId311" display="https://twitter.com/joukojokinen/status/1256871993380687873"/>
    <hyperlink ref="Z135" r:id="rId312" display="https://twitter.com/joukojokinen/status/1256871993380687873"/>
    <hyperlink ref="Z136" r:id="rId313" display="https://twitter.com/joukojokinen/status/1256871993380687873"/>
    <hyperlink ref="Z137" r:id="rId314" display="https://twitter.com/joukojokinen/status/1256871993380687873"/>
    <hyperlink ref="Z138" r:id="rId315" display="https://twitter.com/petri2020/status/1255204555094142976"/>
    <hyperlink ref="Z139" r:id="rId316" display="https://twitter.com/petri2020/status/1255397534190784514"/>
    <hyperlink ref="Z140" r:id="rId317" display="https://twitter.com/rikujuu/status/1256920791276490752"/>
    <hyperlink ref="Z141" r:id="rId318" display="https://twitter.com/rikujuu/status/1256920791276490752"/>
    <hyperlink ref="Z142" r:id="rId319" display="https://twitter.com/jyzg/status/1256941115686752256"/>
    <hyperlink ref="Z143" r:id="rId320" display="https://twitter.com/sarasvuojari/status/1257002478115205120"/>
    <hyperlink ref="Z144" r:id="rId321" display="https://twitter.com/petri2020/status/1255398615104868352"/>
    <hyperlink ref="Z145" r:id="rId322" display="https://twitter.com/petri2020/status/1256892992910241793"/>
    <hyperlink ref="Z146" r:id="rId323" display="https://twitter.com/heikkikonttinen/status/1257021450139164677"/>
    <hyperlink ref="Z147" r:id="rId324" display="https://twitter.com/gravioladotfi/status/1257032208310833156"/>
    <hyperlink ref="R149" r:id="rId325" display="https://www.soininvaara.fi/2020/04/27/maanantaimietteita-koronasta/"/>
    <hyperlink ref="R151" r:id="rId326" display="https://www.iltalehti.fi/koronavirus/a/cf9eacdb-01b9-43d3-8384-87dff42a05e4"/>
    <hyperlink ref="R159" r:id="rId327" display="https://www.karjalainen.fi/uutiset/uutis-alueet/kotimaa/item/244522"/>
    <hyperlink ref="R163" r:id="rId328" display="https://yle.fi/aihe/artikkeli/2020/04/26/valheenpaljastaja-miksi-salaliittoteoreetikot-liittavat-yhteen-5g-verkon-ja?utm_source=social-media-share&amp;utm_medium=social&amp;utm_campaign=ylefiapp"/>
    <hyperlink ref="R164" r:id="rId329" display="https://twitter.com/HeikkiRay/status/1254851014248878082"/>
    <hyperlink ref="R172" r:id="rId330" display="https://www.hs.fi/kotimaa/art-2000006490157.html"/>
    <hyperlink ref="R179" r:id="rId331" display="https://twitter.com/1000histoires/status/1255200768560414720?s=19"/>
    <hyperlink ref="R185" r:id="rId332" display="https://www.hs.fi/kotimaa/art-2000006490157.html"/>
    <hyperlink ref="R192" r:id="rId333" display="https://twitter.com/1000histoires/status/1255200768560414720?s=19"/>
    <hyperlink ref="R204" r:id="rId334" display="https://twitter.com/1000histoires/status/1255200768560414720?s=19"/>
    <hyperlink ref="R213" r:id="rId335" display="https://twitter.com/1000histoires/status/1255200768560414720?s=19"/>
    <hyperlink ref="R228" r:id="rId336" display="https://twitter.com/yleuutiset/status/1256799656408948737"/>
    <hyperlink ref="R254" r:id="rId337" display="https://twitter.com/komisaario/status/1255726411064672256"/>
    <hyperlink ref="R271" r:id="rId338" display="https://seura.fi/tolkun-henkilo/poltatko-kirkon-vainoatko-juutalaisia-vai-kaadatko-kannykkamaston-nama-kaikki-keinot-on-pian-kokeiltu-epidemioissa/"/>
    <hyperlink ref="R273" r:id="rId339" display="https://www.youtube.com/watch?v=9MmqJmleaw8&amp;feature=youtu.be"/>
    <hyperlink ref="U160" r:id="rId340" display="https://pbs.twimg.com/media/EXEe1qsWsAIx3hT.jpg"/>
    <hyperlink ref="U161" r:id="rId341" display="https://pbs.twimg.com/media/EWw976yXQAIRH42.jpg"/>
    <hyperlink ref="U162" r:id="rId342" display="https://pbs.twimg.com/media/EWw976yXQAIRH42.jpg"/>
    <hyperlink ref="U164" r:id="rId343" display="https://pbs.twimg.com/media/EWou_CCXkAAItHT.jpg"/>
    <hyperlink ref="V148" r:id="rId344" display="http://pbs.twimg.com/profile_images/1033004823803822081/nQFiir-W_normal.jpg"/>
    <hyperlink ref="V149" r:id="rId345" display="http://pbs.twimg.com/profile_images/2679250125/c14f324fb349cffe9c9a5b37787d8d3b_normal.jpeg"/>
    <hyperlink ref="V150" r:id="rId346" display="http://abs.twimg.com/sticky/default_profile_images/default_profile_normal.png"/>
    <hyperlink ref="V151" r:id="rId347" display="http://pbs.twimg.com/profile_images/543500170810253312/iz-vC5D2_normal.jpeg"/>
    <hyperlink ref="V152" r:id="rId348" display="http://abs.twimg.com/sticky/default_profile_images/default_profile_normal.png"/>
    <hyperlink ref="V153" r:id="rId349" display="http://pbs.twimg.com/profile_images/874510291652022272/GigVOMi1_normal.jpg"/>
    <hyperlink ref="V154" r:id="rId350" display="http://pbs.twimg.com/profile_images/874510291652022272/GigVOMi1_normal.jpg"/>
    <hyperlink ref="V155" r:id="rId351" display="http://pbs.twimg.com/profile_images/874510291652022272/GigVOMi1_normal.jpg"/>
    <hyperlink ref="V156" r:id="rId352" display="http://pbs.twimg.com/profile_images/874510291652022272/GigVOMi1_normal.jpg"/>
    <hyperlink ref="V157" r:id="rId353" display="http://pbs.twimg.com/profile_images/874510291652022272/GigVOMi1_normal.jpg"/>
    <hyperlink ref="V158" r:id="rId354" display="http://pbs.twimg.com/profile_images/1175400471122599936/MPDPWpj__normal.jpg"/>
    <hyperlink ref="V159" r:id="rId355" display="http://pbs.twimg.com/profile_images/758767757613760512/T29sNN_C_normal.jpg"/>
    <hyperlink ref="V160" r:id="rId356" display="https://pbs.twimg.com/media/EXEe1qsWsAIx3hT.jpg"/>
    <hyperlink ref="V161" r:id="rId357" display="https://pbs.twimg.com/media/EWw976yXQAIRH42.jpg"/>
    <hyperlink ref="V162" r:id="rId358" display="https://pbs.twimg.com/media/EWw976yXQAIRH42.jpg"/>
    <hyperlink ref="V163" r:id="rId359" display="http://pbs.twimg.com/profile_images/1257198718257897476/bRN-X_ma_normal.jpg"/>
    <hyperlink ref="V164" r:id="rId360" display="https://pbs.twimg.com/media/EWou_CCXkAAItHT.jpg"/>
    <hyperlink ref="V165" r:id="rId361" display="http://pbs.twimg.com/profile_images/3378868779/b4650de71c1863442496b6a920d596e2_normal.jpeg"/>
    <hyperlink ref="V166" r:id="rId362" display="http://pbs.twimg.com/profile_images/3378868779/b4650de71c1863442496b6a920d596e2_normal.jpeg"/>
    <hyperlink ref="V167" r:id="rId363" display="http://pbs.twimg.com/profile_images/3378868779/b4650de71c1863442496b6a920d596e2_normal.jpeg"/>
    <hyperlink ref="V168" r:id="rId364" display="http://pbs.twimg.com/profile_images/1151188409400143872/K86ungmo_normal.jpg"/>
    <hyperlink ref="V169" r:id="rId365" display="http://pbs.twimg.com/profile_images/1151188409400143872/K86ungmo_normal.jpg"/>
    <hyperlink ref="V170" r:id="rId366" display="http://pbs.twimg.com/profile_images/1082709660149403648/YDSNtv36_normal.jpg"/>
    <hyperlink ref="V171" r:id="rId367" display="http://pbs.twimg.com/profile_images/1082709660149403648/YDSNtv36_normal.jpg"/>
    <hyperlink ref="V172" r:id="rId368" display="http://pbs.twimg.com/profile_images/437193448936833024/l-nCtY3g_normal.jpeg"/>
    <hyperlink ref="V173" r:id="rId369" display="http://pbs.twimg.com/profile_images/437193448936833024/l-nCtY3g_normal.jpeg"/>
    <hyperlink ref="V174" r:id="rId370" display="http://pbs.twimg.com/profile_images/1232924182469599233/LAoNSqzP_normal.jpg"/>
    <hyperlink ref="V175" r:id="rId371" display="http://pbs.twimg.com/profile_images/1232924182469599233/LAoNSqzP_normal.jpg"/>
    <hyperlink ref="V176" r:id="rId372" display="http://pbs.twimg.com/profile_images/1151188409400143872/K86ungmo_normal.jpg"/>
    <hyperlink ref="V177" r:id="rId373" display="http://pbs.twimg.com/profile_images/1151188409400143872/K86ungmo_normal.jpg"/>
    <hyperlink ref="V178" r:id="rId374" display="http://pbs.twimg.com/profile_images/1151188409400143872/K86ungmo_normal.jpg"/>
    <hyperlink ref="V179" r:id="rId375" display="http://pbs.twimg.com/profile_images/1151188409400143872/K86ungmo_normal.jpg"/>
    <hyperlink ref="V180" r:id="rId376" display="http://pbs.twimg.com/profile_images/1151188409400143872/K86ungmo_normal.jpg"/>
    <hyperlink ref="V181" r:id="rId377" display="http://pbs.twimg.com/profile_images/1151188409400143872/K86ungmo_normal.jpg"/>
    <hyperlink ref="V182" r:id="rId378" display="http://pbs.twimg.com/profile_images/1226878506589618176/yBM1zwJ7_normal.jpg"/>
    <hyperlink ref="V183" r:id="rId379" display="http://pbs.twimg.com/profile_images/1226878506589618176/yBM1zwJ7_normal.jpg"/>
    <hyperlink ref="V184" r:id="rId380" display="http://pbs.twimg.com/profile_images/1226878506589618176/yBM1zwJ7_normal.jpg"/>
    <hyperlink ref="V185" r:id="rId381" display="http://pbs.twimg.com/profile_images/437193448936833024/l-nCtY3g_normal.jpeg"/>
    <hyperlink ref="V186" r:id="rId382" display="http://pbs.twimg.com/profile_images/437193448936833024/l-nCtY3g_normal.jpeg"/>
    <hyperlink ref="V187" r:id="rId383" display="http://pbs.twimg.com/profile_images/1232924182469599233/LAoNSqzP_normal.jpg"/>
    <hyperlink ref="V188" r:id="rId384" display="http://pbs.twimg.com/profile_images/1232924182469599233/LAoNSqzP_normal.jpg"/>
    <hyperlink ref="V189" r:id="rId385" display="http://pbs.twimg.com/profile_images/1151188409400143872/K86ungmo_normal.jpg"/>
    <hyperlink ref="V190" r:id="rId386" display="http://pbs.twimg.com/profile_images/1151188409400143872/K86ungmo_normal.jpg"/>
    <hyperlink ref="V191" r:id="rId387" display="http://pbs.twimg.com/profile_images/1151188409400143872/K86ungmo_normal.jpg"/>
    <hyperlink ref="V192" r:id="rId388" display="http://pbs.twimg.com/profile_images/1151188409400143872/K86ungmo_normal.jpg"/>
    <hyperlink ref="V193" r:id="rId389" display="http://pbs.twimg.com/profile_images/1151188409400143872/K86ungmo_normal.jpg"/>
    <hyperlink ref="V194" r:id="rId390" display="http://pbs.twimg.com/profile_images/1151188409400143872/K86ungmo_normal.jpg"/>
    <hyperlink ref="V195" r:id="rId391" display="http://pbs.twimg.com/profile_images/1226878506589618176/yBM1zwJ7_normal.jpg"/>
    <hyperlink ref="V196" r:id="rId392" display="http://pbs.twimg.com/profile_images/1226878506589618176/yBM1zwJ7_normal.jpg"/>
    <hyperlink ref="V197" r:id="rId393" display="http://pbs.twimg.com/profile_images/1226878506589618176/yBM1zwJ7_normal.jpg"/>
    <hyperlink ref="V198" r:id="rId394" display="http://pbs.twimg.com/profile_images/437193448936833024/l-nCtY3g_normal.jpeg"/>
    <hyperlink ref="V199" r:id="rId395" display="http://pbs.twimg.com/profile_images/1232924182469599233/LAoNSqzP_normal.jpg"/>
    <hyperlink ref="V200" r:id="rId396" display="http://pbs.twimg.com/profile_images/1232924182469599233/LAoNSqzP_normal.jpg"/>
    <hyperlink ref="V201" r:id="rId397" display="http://pbs.twimg.com/profile_images/1151188409400143872/K86ungmo_normal.jpg"/>
    <hyperlink ref="V202" r:id="rId398" display="http://pbs.twimg.com/profile_images/1151188409400143872/K86ungmo_normal.jpg"/>
    <hyperlink ref="V203" r:id="rId399" display="http://pbs.twimg.com/profile_images/1151188409400143872/K86ungmo_normal.jpg"/>
    <hyperlink ref="V204" r:id="rId400" display="http://pbs.twimg.com/profile_images/1151188409400143872/K86ungmo_normal.jpg"/>
    <hyperlink ref="V205" r:id="rId401" display="http://pbs.twimg.com/profile_images/1151188409400143872/K86ungmo_normal.jpg"/>
    <hyperlink ref="V206" r:id="rId402" display="http://pbs.twimg.com/profile_images/1151188409400143872/K86ungmo_normal.jpg"/>
    <hyperlink ref="V207" r:id="rId403" display="http://pbs.twimg.com/profile_images/1226878506589618176/yBM1zwJ7_normal.jpg"/>
    <hyperlink ref="V208" r:id="rId404" display="http://pbs.twimg.com/profile_images/1226878506589618176/yBM1zwJ7_normal.jpg"/>
    <hyperlink ref="V209" r:id="rId405" display="http://pbs.twimg.com/profile_images/1226878506589618176/yBM1zwJ7_normal.jpg"/>
    <hyperlink ref="V210" r:id="rId406" display="http://pbs.twimg.com/profile_images/1232924182469599233/LAoNSqzP_normal.jpg"/>
    <hyperlink ref="V211" r:id="rId407" display="http://pbs.twimg.com/profile_images/1232924182469599233/LAoNSqzP_normal.jpg"/>
    <hyperlink ref="V212" r:id="rId408" display="http://pbs.twimg.com/profile_images/1151188409400143872/K86ungmo_normal.jpg"/>
    <hyperlink ref="V213" r:id="rId409" display="http://pbs.twimg.com/profile_images/1151188409400143872/K86ungmo_normal.jpg"/>
    <hyperlink ref="V214" r:id="rId410" display="http://pbs.twimg.com/profile_images/1151188409400143872/K86ungmo_normal.jpg"/>
    <hyperlink ref="V215" r:id="rId411" display="http://pbs.twimg.com/profile_images/1151188409400143872/K86ungmo_normal.jpg"/>
    <hyperlink ref="V216" r:id="rId412" display="http://pbs.twimg.com/profile_images/1226878506589618176/yBM1zwJ7_normal.jpg"/>
    <hyperlink ref="V217" r:id="rId413" display="http://pbs.twimg.com/profile_images/1226878506589618176/yBM1zwJ7_normal.jpg"/>
    <hyperlink ref="V218" r:id="rId414" display="http://pbs.twimg.com/profile_images/1226878506589618176/yBM1zwJ7_normal.jpg"/>
    <hyperlink ref="V219" r:id="rId415" display="http://pbs.twimg.com/profile_images/1151188409400143872/K86ungmo_normal.jpg"/>
    <hyperlink ref="V220" r:id="rId416" display="http://pbs.twimg.com/profile_images/1151188409400143872/K86ungmo_normal.jpg"/>
    <hyperlink ref="V221" r:id="rId417" display="http://pbs.twimg.com/profile_images/1226878506589618176/yBM1zwJ7_normal.jpg"/>
    <hyperlink ref="V222" r:id="rId418" display="http://pbs.twimg.com/profile_images/1226878506589618176/yBM1zwJ7_normal.jpg"/>
    <hyperlink ref="V223" r:id="rId419" display="http://pbs.twimg.com/profile_images/1226878506589618176/yBM1zwJ7_normal.jpg"/>
    <hyperlink ref="V224" r:id="rId420" display="http://pbs.twimg.com/profile_images/525957619731529728/CxtkA9df_normal.png"/>
    <hyperlink ref="V225" r:id="rId421" display="http://pbs.twimg.com/profile_images/378800000057376509/6c334c95a4be61df1eae797f73fe4c80_normal.jpeg"/>
    <hyperlink ref="V226" r:id="rId422" display="http://pbs.twimg.com/profile_images/378800000057376509/6c334c95a4be61df1eae797f73fe4c80_normal.jpeg"/>
    <hyperlink ref="V227" r:id="rId423" display="http://pbs.twimg.com/profile_images/1162711120672624640/H0JQBKie_normal.jpg"/>
    <hyperlink ref="V228" r:id="rId424" display="http://pbs.twimg.com/profile_images/1254119322571673600/ciVXXnBd_normal.jpg"/>
    <hyperlink ref="V229" r:id="rId425" display="http://pbs.twimg.com/profile_images/1192744574495662081/8ypcw5b1_normal.jpg"/>
    <hyperlink ref="V230" r:id="rId426" display="http://pbs.twimg.com/profile_images/525957619731529728/CxtkA9df_normal.png"/>
    <hyperlink ref="V231" r:id="rId427" display="http://pbs.twimg.com/profile_images/378800000057376509/6c334c95a4be61df1eae797f73fe4c80_normal.jpeg"/>
    <hyperlink ref="V232" r:id="rId428" display="http://pbs.twimg.com/profile_images/378800000057376509/6c334c95a4be61df1eae797f73fe4c80_normal.jpeg"/>
    <hyperlink ref="V233" r:id="rId429" display="http://pbs.twimg.com/profile_images/1162711120672624640/H0JQBKie_normal.jpg"/>
    <hyperlink ref="V234" r:id="rId430" display="http://pbs.twimg.com/profile_images/1162711120672624640/H0JQBKie_normal.jpg"/>
    <hyperlink ref="V235" r:id="rId431" display="http://pbs.twimg.com/profile_images/1192744574495662081/8ypcw5b1_normal.jpg"/>
    <hyperlink ref="V236" r:id="rId432" display="http://pbs.twimg.com/profile_images/525957619731529728/CxtkA9df_normal.png"/>
    <hyperlink ref="V237" r:id="rId433" display="http://pbs.twimg.com/profile_images/378800000057376509/6c334c95a4be61df1eae797f73fe4c80_normal.jpeg"/>
    <hyperlink ref="V238" r:id="rId434" display="http://pbs.twimg.com/profile_images/378800000057376509/6c334c95a4be61df1eae797f73fe4c80_normal.jpeg"/>
    <hyperlink ref="V239" r:id="rId435" display="http://pbs.twimg.com/profile_images/1162711120672624640/H0JQBKie_normal.jpg"/>
    <hyperlink ref="V240" r:id="rId436" display="http://pbs.twimg.com/profile_images/1162711120672624640/H0JQBKie_normal.jpg"/>
    <hyperlink ref="V241" r:id="rId437" display="http://pbs.twimg.com/profile_images/1192744574495662081/8ypcw5b1_normal.jpg"/>
    <hyperlink ref="V242" r:id="rId438" display="http://pbs.twimg.com/profile_images/525957619731529728/CxtkA9df_normal.png"/>
    <hyperlink ref="V243" r:id="rId439" display="http://pbs.twimg.com/profile_images/378800000057376509/6c334c95a4be61df1eae797f73fe4c80_normal.jpeg"/>
    <hyperlink ref="V244" r:id="rId440" display="http://pbs.twimg.com/profile_images/378800000057376509/6c334c95a4be61df1eae797f73fe4c80_normal.jpeg"/>
    <hyperlink ref="V245" r:id="rId441" display="http://pbs.twimg.com/profile_images/1162711120672624640/H0JQBKie_normal.jpg"/>
    <hyperlink ref="V246" r:id="rId442" display="http://pbs.twimg.com/profile_images/525957619731529728/CxtkA9df_normal.png"/>
    <hyperlink ref="V247" r:id="rId443" display="http://pbs.twimg.com/profile_images/525957619731529728/CxtkA9df_normal.png"/>
    <hyperlink ref="V248" r:id="rId444" display="http://pbs.twimg.com/profile_images/378800000057376509/6c334c95a4be61df1eae797f73fe4c80_normal.jpeg"/>
    <hyperlink ref="V249" r:id="rId445" display="http://pbs.twimg.com/profile_images/378800000057376509/6c334c95a4be61df1eae797f73fe4c80_normal.jpeg"/>
    <hyperlink ref="V250" r:id="rId446" display="http://pbs.twimg.com/profile_images/1162711120672624640/H0JQBKie_normal.jpg"/>
    <hyperlink ref="V251" r:id="rId447" display="http://pbs.twimg.com/profile_images/378800000057376509/6c334c95a4be61df1eae797f73fe4c80_normal.jpeg"/>
    <hyperlink ref="V252" r:id="rId448" display="http://pbs.twimg.com/profile_images/378800000057376509/6c334c95a4be61df1eae797f73fe4c80_normal.jpeg"/>
    <hyperlink ref="V253" r:id="rId449" display="http://pbs.twimg.com/profile_images/1162711120672624640/H0JQBKie_normal.jpg"/>
    <hyperlink ref="V254" r:id="rId450" display="http://pbs.twimg.com/profile_images/1448855316/63479262552579750_normal.jpg"/>
    <hyperlink ref="V255" r:id="rId451" display="http://pbs.twimg.com/profile_images/1251242354230640645/rpb9sw7c_normal.jpg"/>
    <hyperlink ref="V256" r:id="rId452" display="http://pbs.twimg.com/profile_images/1113092822780051457/3pHvLZ6y_normal.png"/>
    <hyperlink ref="V257" r:id="rId453" display="http://pbs.twimg.com/profile_images/1113092822780051457/3pHvLZ6y_normal.png"/>
    <hyperlink ref="V258" r:id="rId454" display="http://pbs.twimg.com/profile_images/1113092822780051457/3pHvLZ6y_normal.png"/>
    <hyperlink ref="V259" r:id="rId455" display="http://pbs.twimg.com/profile_images/1113092822780051457/3pHvLZ6y_normal.png"/>
    <hyperlink ref="V260" r:id="rId456" display="http://pbs.twimg.com/profile_images/1113092822780051457/3pHvLZ6y_normal.png"/>
    <hyperlink ref="V261" r:id="rId457" display="http://pbs.twimg.com/profile_images/1113092822780051457/3pHvLZ6y_normal.png"/>
    <hyperlink ref="V262" r:id="rId458" display="http://pbs.twimg.com/profile_images/1113092822780051457/3pHvLZ6y_normal.png"/>
    <hyperlink ref="V263" r:id="rId459" display="http://pbs.twimg.com/profile_images/1238120411063373824/lSY4Sq_H_normal.png"/>
    <hyperlink ref="V264" r:id="rId460" display="http://pbs.twimg.com/profile_images/1238120411063373824/lSY4Sq_H_normal.png"/>
    <hyperlink ref="V265" r:id="rId461" display="http://pbs.twimg.com/profile_images/1238120411063373824/lSY4Sq_H_normal.png"/>
    <hyperlink ref="V266" r:id="rId462" display="http://pbs.twimg.com/profile_images/1238120411063373824/lSY4Sq_H_normal.png"/>
    <hyperlink ref="V267" r:id="rId463" display="http://pbs.twimg.com/profile_images/1238120411063373824/lSY4Sq_H_normal.png"/>
    <hyperlink ref="V268" r:id="rId464" display="http://pbs.twimg.com/profile_images/1238120411063373824/lSY4Sq_H_normal.png"/>
    <hyperlink ref="V269" r:id="rId465" display="http://pbs.twimg.com/profile_images/1238120411063373824/lSY4Sq_H_normal.png"/>
    <hyperlink ref="V270" r:id="rId466" display="http://pbs.twimg.com/profile_images/1238120411063373824/lSY4Sq_H_normal.png"/>
    <hyperlink ref="V271" r:id="rId467" display="http://pbs.twimg.com/profile_images/1186250882016518144/6wGLl65U_normal.jpg"/>
    <hyperlink ref="V272" r:id="rId468" display="http://pbs.twimg.com/profile_images/1201599027730620416/8Adf599G_normal.jpg"/>
    <hyperlink ref="V273" r:id="rId469" display="http://pbs.twimg.com/profile_images/1201599027730620416/8Adf599G_normal.jpg"/>
    <hyperlink ref="V274" r:id="rId470" display="http://pbs.twimg.com/profile_images/1253434349791277056/rAzCGVSz_normal.jpg"/>
    <hyperlink ref="V275" r:id="rId471" display="http://pbs.twimg.com/profile_images/1095342401881747458/Wy9U_LSM_normal.jpg"/>
    <hyperlink ref="V276" r:id="rId472" display="http://pbs.twimg.com/profile_images/1253434349791277056/rAzCGVSz_normal.jpg"/>
    <hyperlink ref="Z148" r:id="rId473" display="https://twitter.com/kimvaisanen/status/1255003518773198852"/>
    <hyperlink ref="Z149" r:id="rId474" display="https://twitter.com/osmosoininvaara/status/1254742671572250625"/>
    <hyperlink ref="Z150" r:id="rId475" display="https://twitter.com/sepi33556535/status/1255482747847671810"/>
    <hyperlink ref="Z151" r:id="rId476" display="https://twitter.com/villetavio/status/1255471525286871041"/>
    <hyperlink ref="Z152" r:id="rId477" display="https://twitter.com/sepi33556535/status/1255482747847671810"/>
    <hyperlink ref="Z153" r:id="rId478" display="https://twitter.com/aluukkainen/status/1257028397294911489"/>
    <hyperlink ref="Z154" r:id="rId479" display="https://twitter.com/aluukkainen/status/1257028896047890436"/>
    <hyperlink ref="Z155" r:id="rId480" display="https://twitter.com/aluukkainen/status/1257029285229006853"/>
    <hyperlink ref="Z156" r:id="rId481" display="https://twitter.com/aluukkainen/status/1257029894824960004"/>
    <hyperlink ref="Z157" r:id="rId482" display="https://twitter.com/aluukkainen/status/1257030171070271490"/>
    <hyperlink ref="Z158" r:id="rId483" display="https://twitter.com/hannelevestola/status/1254818180226256898"/>
    <hyperlink ref="Z159" r:id="rId484" display="https://twitter.com/veitera/status/1255090471812169728"/>
    <hyperlink ref="Z160" r:id="rId485" display="https://twitter.com/dimmu141/status/1256819685439549440"/>
    <hyperlink ref="Z161" r:id="rId486" display="https://twitter.com/lindapelkonen/status/1255446504552177666"/>
    <hyperlink ref="Z162" r:id="rId487" display="https://twitter.com/lindapelkonen/status/1255446504552177666"/>
    <hyperlink ref="Z163" r:id="rId488" display="https://twitter.com/nina58045395/status/1254274683106725895"/>
    <hyperlink ref="Z164" r:id="rId489" display="https://twitter.com/kutrinet/status/1254867200940400643"/>
    <hyperlink ref="Z165" r:id="rId490" display="https://twitter.com/kutrinet/status/1254870934420365317"/>
    <hyperlink ref="Z166" r:id="rId491" display="https://twitter.com/kutrinet/status/1254870935611609091"/>
    <hyperlink ref="Z167" r:id="rId492" display="https://twitter.com/kutrinet/status/1254873655735193600"/>
    <hyperlink ref="Z168" r:id="rId493" display="https://twitter.com/pirijanne/status/1254872858276368391"/>
    <hyperlink ref="Z169" r:id="rId494" display="https://twitter.com/pirijanne/status/1254874071088709632"/>
    <hyperlink ref="Z170" r:id="rId495" display="https://twitter.com/jennapinaa/status/1254878933570457600"/>
    <hyperlink ref="Z171" r:id="rId496" display="https://twitter.com/jennapinaa/status/1254878933570457600"/>
    <hyperlink ref="Z172" r:id="rId497" display="https://twitter.com/anunou/status/1255172303010304000"/>
    <hyperlink ref="Z173" r:id="rId498" display="https://twitter.com/anunou/status/1255176214882463744"/>
    <hyperlink ref="Z174" r:id="rId499" display="https://twitter.com/optiainen/status/1255188841675309056"/>
    <hyperlink ref="Z175" r:id="rId500" display="https://twitter.com/optiainen/status/1255195738050564096"/>
    <hyperlink ref="Z176" r:id="rId501" display="https://twitter.com/pirijanne/status/1255173799730913282"/>
    <hyperlink ref="Z177" r:id="rId502" display="https://twitter.com/pirijanne/status/1255177233775431683"/>
    <hyperlink ref="Z178" r:id="rId503" display="https://twitter.com/pirijanne/status/1255191806830141443"/>
    <hyperlink ref="Z179" r:id="rId504" display="https://twitter.com/pirijanne/status/1255202006324719618"/>
    <hyperlink ref="Z180" r:id="rId505" display="https://twitter.com/pirijanne/status/1255215151059537923"/>
    <hyperlink ref="Z181" r:id="rId506" display="https://twitter.com/pirijanne/status/1255216653002031104"/>
    <hyperlink ref="Z182" r:id="rId507" display="https://twitter.com/tomimpaan/status/1255214917063520256"/>
    <hyperlink ref="Z183" r:id="rId508" display="https://twitter.com/tomimpaan/status/1255215735300915201"/>
    <hyperlink ref="Z184" r:id="rId509" display="https://twitter.com/tomimpaan/status/1255216928035082241"/>
    <hyperlink ref="Z185" r:id="rId510" display="https://twitter.com/anunou/status/1255172303010304000"/>
    <hyperlink ref="Z186" r:id="rId511" display="https://twitter.com/anunou/status/1255176214882463744"/>
    <hyperlink ref="Z187" r:id="rId512" display="https://twitter.com/optiainen/status/1255188841675309056"/>
    <hyperlink ref="Z188" r:id="rId513" display="https://twitter.com/optiainen/status/1255195738050564096"/>
    <hyperlink ref="Z189" r:id="rId514" display="https://twitter.com/pirijanne/status/1255173799730913282"/>
    <hyperlink ref="Z190" r:id="rId515" display="https://twitter.com/pirijanne/status/1255177233775431683"/>
    <hyperlink ref="Z191" r:id="rId516" display="https://twitter.com/pirijanne/status/1255191806830141443"/>
    <hyperlink ref="Z192" r:id="rId517" display="https://twitter.com/pirijanne/status/1255202006324719618"/>
    <hyperlink ref="Z193" r:id="rId518" display="https://twitter.com/pirijanne/status/1255215151059537923"/>
    <hyperlink ref="Z194" r:id="rId519" display="https://twitter.com/pirijanne/status/1255216653002031104"/>
    <hyperlink ref="Z195" r:id="rId520" display="https://twitter.com/tomimpaan/status/1255214917063520256"/>
    <hyperlink ref="Z196" r:id="rId521" display="https://twitter.com/tomimpaan/status/1255215735300915201"/>
    <hyperlink ref="Z197" r:id="rId522" display="https://twitter.com/tomimpaan/status/1255216928035082241"/>
    <hyperlink ref="Z198" r:id="rId523" display="https://twitter.com/anunou/status/1255176214882463744"/>
    <hyperlink ref="Z199" r:id="rId524" display="https://twitter.com/optiainen/status/1255188841675309056"/>
    <hyperlink ref="Z200" r:id="rId525" display="https://twitter.com/optiainen/status/1255195738050564096"/>
    <hyperlink ref="Z201" r:id="rId526" display="https://twitter.com/pirijanne/status/1255173799730913282"/>
    <hyperlink ref="Z202" r:id="rId527" display="https://twitter.com/pirijanne/status/1255177233775431683"/>
    <hyperlink ref="Z203" r:id="rId528" display="https://twitter.com/pirijanne/status/1255191806830141443"/>
    <hyperlink ref="Z204" r:id="rId529" display="https://twitter.com/pirijanne/status/1255202006324719618"/>
    <hyperlink ref="Z205" r:id="rId530" display="https://twitter.com/pirijanne/status/1255215151059537923"/>
    <hyperlink ref="Z206" r:id="rId531" display="https://twitter.com/pirijanne/status/1255216653002031104"/>
    <hyperlink ref="Z207" r:id="rId532" display="https://twitter.com/tomimpaan/status/1255214917063520256"/>
    <hyperlink ref="Z208" r:id="rId533" display="https://twitter.com/tomimpaan/status/1255215735300915201"/>
    <hyperlink ref="Z209" r:id="rId534" display="https://twitter.com/tomimpaan/status/1255216928035082241"/>
    <hyperlink ref="Z210" r:id="rId535" display="https://twitter.com/optiainen/status/1255188841675309056"/>
    <hyperlink ref="Z211" r:id="rId536" display="https://twitter.com/optiainen/status/1255195738050564096"/>
    <hyperlink ref="Z212" r:id="rId537" display="https://twitter.com/pirijanne/status/1255191806830141443"/>
    <hyperlink ref="Z213" r:id="rId538" display="https://twitter.com/pirijanne/status/1255202006324719618"/>
    <hyperlink ref="Z214" r:id="rId539" display="https://twitter.com/pirijanne/status/1255215151059537923"/>
    <hyperlink ref="Z215" r:id="rId540" display="https://twitter.com/pirijanne/status/1255216653002031104"/>
    <hyperlink ref="Z216" r:id="rId541" display="https://twitter.com/tomimpaan/status/1255214917063520256"/>
    <hyperlink ref="Z217" r:id="rId542" display="https://twitter.com/tomimpaan/status/1255215735300915201"/>
    <hyperlink ref="Z218" r:id="rId543" display="https://twitter.com/tomimpaan/status/1255216928035082241"/>
    <hyperlink ref="Z219" r:id="rId544" display="https://twitter.com/pirijanne/status/1255215151059537923"/>
    <hyperlink ref="Z220" r:id="rId545" display="https://twitter.com/pirijanne/status/1255216653002031104"/>
    <hyperlink ref="Z221" r:id="rId546" display="https://twitter.com/tomimpaan/status/1255214917063520256"/>
    <hyperlink ref="Z222" r:id="rId547" display="https://twitter.com/tomimpaan/status/1255215735300915201"/>
    <hyperlink ref="Z223" r:id="rId548" display="https://twitter.com/tomimpaan/status/1255216928035082241"/>
    <hyperlink ref="Z224" r:id="rId549" display="https://twitter.com/joukojokinen/status/1256858067800637440"/>
    <hyperlink ref="Z225" r:id="rId550" display="https://twitter.com/haollila/status/1256856298441891840"/>
    <hyperlink ref="Z226" r:id="rId551" display="https://twitter.com/haollila/status/1256859265320587269"/>
    <hyperlink ref="Z227" r:id="rId552" display="https://twitter.com/anterojarvi/status/1256860106186260480"/>
    <hyperlink ref="Z228" r:id="rId553" display="https://twitter.com/anttivesala/status/1256845446263320577"/>
    <hyperlink ref="Z229" r:id="rId554" display="https://twitter.com/maridisesti/status/1256852460783767555"/>
    <hyperlink ref="Z230" r:id="rId555" display="https://twitter.com/joukojokinen/status/1256858067800637440"/>
    <hyperlink ref="Z231" r:id="rId556" display="https://twitter.com/haollila/status/1256856298441891840"/>
    <hyperlink ref="Z232" r:id="rId557" display="https://twitter.com/haollila/status/1256859265320587269"/>
    <hyperlink ref="Z233" r:id="rId558" display="https://twitter.com/anterojarvi/status/1256847005760045056"/>
    <hyperlink ref="Z234" r:id="rId559" display="https://twitter.com/anterojarvi/status/1256860106186260480"/>
    <hyperlink ref="Z235" r:id="rId560" display="https://twitter.com/maridisesti/status/1256852460783767555"/>
    <hyperlink ref="Z236" r:id="rId561" display="https://twitter.com/joukojokinen/status/1256858067800637440"/>
    <hyperlink ref="Z237" r:id="rId562" display="https://twitter.com/haollila/status/1256856298441891840"/>
    <hyperlink ref="Z238" r:id="rId563" display="https://twitter.com/haollila/status/1256859265320587269"/>
    <hyperlink ref="Z239" r:id="rId564" display="https://twitter.com/anterojarvi/status/1256847005760045056"/>
    <hyperlink ref="Z240" r:id="rId565" display="https://twitter.com/anterojarvi/status/1256860106186260480"/>
    <hyperlink ref="Z241" r:id="rId566" display="https://twitter.com/maridisesti/status/1256852460783767555"/>
    <hyperlink ref="Z242" r:id="rId567" display="https://twitter.com/joukojokinen/status/1256858067800637440"/>
    <hyperlink ref="Z243" r:id="rId568" display="https://twitter.com/haollila/status/1256856298441891840"/>
    <hyperlink ref="Z244" r:id="rId569" display="https://twitter.com/haollila/status/1256859265320587269"/>
    <hyperlink ref="Z245" r:id="rId570" display="https://twitter.com/anterojarvi/status/1256860106186260480"/>
    <hyperlink ref="Z246" r:id="rId571" display="https://twitter.com/joukojokinen/status/1256858067800637440"/>
    <hyperlink ref="Z247" r:id="rId572" display="https://twitter.com/joukojokinen/status/1256858067800637440"/>
    <hyperlink ref="Z248" r:id="rId573" display="https://twitter.com/haollila/status/1256856298441891840"/>
    <hyperlink ref="Z249" r:id="rId574" display="https://twitter.com/haollila/status/1256859265320587269"/>
    <hyperlink ref="Z250" r:id="rId575" display="https://twitter.com/anterojarvi/status/1256860106186260480"/>
    <hyperlink ref="Z251" r:id="rId576" display="https://twitter.com/haollila/status/1256856298441891840"/>
    <hyperlink ref="Z252" r:id="rId577" display="https://twitter.com/haollila/status/1256859265320587269"/>
    <hyperlink ref="Z253" r:id="rId578" display="https://twitter.com/anterojarvi/status/1256860106186260480"/>
    <hyperlink ref="Z254" r:id="rId579" display="https://twitter.com/tjylha/status/1255733614316326912"/>
    <hyperlink ref="Z255" r:id="rId580" display="https://twitter.com/kimmomatikainen/status/1255734640649920518"/>
    <hyperlink ref="Z256" r:id="rId581" display="https://twitter.com/keronen/status/1255432654629015552"/>
    <hyperlink ref="Z257" r:id="rId582" display="https://twitter.com/keronen/status/1255433971699236865"/>
    <hyperlink ref="Z258" r:id="rId583" display="https://twitter.com/keronen/status/1255435357421744134"/>
    <hyperlink ref="Z259" r:id="rId584" display="https://twitter.com/keronen/status/1255437190374608897"/>
    <hyperlink ref="Z260" r:id="rId585" display="https://twitter.com/keronen/status/1255437993139109895"/>
    <hyperlink ref="Z261" r:id="rId586" display="https://twitter.com/keronen/status/1255442541924810753"/>
    <hyperlink ref="Z262" r:id="rId587" display="https://twitter.com/keronen/status/1255450069891002373"/>
    <hyperlink ref="Z263" r:id="rId588" display="https://twitter.com/1984_nyt/status/1255433413139607554"/>
    <hyperlink ref="Z264" r:id="rId589" display="https://twitter.com/1984_nyt/status/1255435010154401796"/>
    <hyperlink ref="Z265" r:id="rId590" display="https://twitter.com/1984_nyt/status/1255435883840503808"/>
    <hyperlink ref="Z266" r:id="rId591" display="https://twitter.com/1984_nyt/status/1255437387246850050"/>
    <hyperlink ref="Z267" r:id="rId592" display="https://twitter.com/1984_nyt/status/1255441841966723073"/>
    <hyperlink ref="Z268" r:id="rId593" display="https://twitter.com/1984_nyt/status/1255447436140691459"/>
    <hyperlink ref="Z269" r:id="rId594" display="https://twitter.com/1984_nyt/status/1255450871867027458"/>
    <hyperlink ref="Z270" r:id="rId595" display="https://twitter.com/1984_nyt/status/1255432018491555841"/>
    <hyperlink ref="Z271" r:id="rId596" display="https://twitter.com/petri2020/status/1255204555094142976"/>
    <hyperlink ref="Z272" r:id="rId597" display="https://twitter.com/mikaniikko/status/1255390552658513921"/>
    <hyperlink ref="Z273" r:id="rId598" display="https://twitter.com/mikaniikko/status/1256154411623161856"/>
    <hyperlink ref="Z274" r:id="rId599" display="https://twitter.com/helihannula1/status/1255552242779852800"/>
    <hyperlink ref="Z275" r:id="rId600" display="https://twitter.com/liandersson/status/1255543410116698112"/>
    <hyperlink ref="Z276" r:id="rId601" display="https://twitter.com/helihannula1/status/1255552242779852800"/>
    <hyperlink ref="BB174" r:id="rId602" display="https://api.twitter.com/1.1/geo/id/5ef832bb704339b0.json"/>
    <hyperlink ref="BB187" r:id="rId603" display="https://api.twitter.com/1.1/geo/id/5ef832bb704339b0.json"/>
    <hyperlink ref="BB199" r:id="rId604" display="https://api.twitter.com/1.1/geo/id/5ef832bb704339b0.json"/>
    <hyperlink ref="BB210" r:id="rId605" display="https://api.twitter.com/1.1/geo/id/5ef832bb704339b0.json"/>
    <hyperlink ref="BB273" r:id="rId606" display="https://api.twitter.com/1.1/geo/id/253497d02bb72629.json"/>
  </hyperlinks>
  <printOptions/>
  <pageMargins left="0.7" right="0.7" top="0.75" bottom="0.75" header="0.3" footer="0.3"/>
  <pageSetup horizontalDpi="600" verticalDpi="600" orientation="portrait" r:id="rId610"/>
  <legacyDrawing r:id="rId608"/>
  <tableParts>
    <tablePart r:id="rId6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5439-FE51-4998-82C1-6DEABCF98D87}">
  <dimension ref="A1:L50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2015</v>
      </c>
      <c r="B1" s="13" t="s">
        <v>2016</v>
      </c>
      <c r="C1" s="13" t="s">
        <v>2009</v>
      </c>
      <c r="D1" s="13" t="s">
        <v>2010</v>
      </c>
      <c r="E1" s="13" t="s">
        <v>2017</v>
      </c>
      <c r="F1" s="13" t="s">
        <v>144</v>
      </c>
      <c r="G1" s="13" t="s">
        <v>2018</v>
      </c>
      <c r="H1" s="13" t="s">
        <v>2019</v>
      </c>
      <c r="I1" s="13" t="s">
        <v>2020</v>
      </c>
      <c r="J1" s="13" t="s">
        <v>2021</v>
      </c>
      <c r="K1" s="13" t="s">
        <v>2022</v>
      </c>
      <c r="L1" s="13" t="s">
        <v>2023</v>
      </c>
    </row>
    <row r="2" spans="1:12" ht="15">
      <c r="A2" s="87" t="s">
        <v>1833</v>
      </c>
      <c r="B2" s="87" t="s">
        <v>1849</v>
      </c>
      <c r="C2" s="87">
        <v>19</v>
      </c>
      <c r="D2" s="132">
        <v>0.004950469077803192</v>
      </c>
      <c r="E2" s="132">
        <v>1.7260698740464449</v>
      </c>
      <c r="F2" s="87" t="s">
        <v>2011</v>
      </c>
      <c r="G2" s="87" t="b">
        <v>0</v>
      </c>
      <c r="H2" s="87" t="b">
        <v>0</v>
      </c>
      <c r="I2" s="87" t="b">
        <v>0</v>
      </c>
      <c r="J2" s="87" t="b">
        <v>0</v>
      </c>
      <c r="K2" s="87" t="b">
        <v>0</v>
      </c>
      <c r="L2" s="87" t="b">
        <v>0</v>
      </c>
    </row>
    <row r="3" spans="1:12" ht="15">
      <c r="A3" s="87" t="s">
        <v>344</v>
      </c>
      <c r="B3" s="87" t="s">
        <v>1587</v>
      </c>
      <c r="C3" s="79">
        <v>17</v>
      </c>
      <c r="D3" s="131">
        <v>0.004667804802704973</v>
      </c>
      <c r="E3" s="131">
        <v>1.884255139254149</v>
      </c>
      <c r="F3" s="79" t="s">
        <v>2011</v>
      </c>
      <c r="G3" s="79" t="b">
        <v>0</v>
      </c>
      <c r="H3" s="79" t="b">
        <v>0</v>
      </c>
      <c r="I3" s="79" t="b">
        <v>0</v>
      </c>
      <c r="J3" s="79" t="b">
        <v>0</v>
      </c>
      <c r="K3" s="79" t="b">
        <v>0</v>
      </c>
      <c r="L3" s="79" t="b">
        <v>0</v>
      </c>
    </row>
    <row r="4" spans="1:12" ht="15">
      <c r="A4" s="87" t="s">
        <v>1587</v>
      </c>
      <c r="B4" s="87" t="s">
        <v>1588</v>
      </c>
      <c r="C4" s="79">
        <v>17</v>
      </c>
      <c r="D4" s="131">
        <v>0.004667804802704973</v>
      </c>
      <c r="E4" s="131">
        <v>2.2872746734554616</v>
      </c>
      <c r="F4" s="79" t="s">
        <v>2011</v>
      </c>
      <c r="G4" s="79" t="b">
        <v>0</v>
      </c>
      <c r="H4" s="79" t="b">
        <v>0</v>
      </c>
      <c r="I4" s="79" t="b">
        <v>0</v>
      </c>
      <c r="J4" s="79" t="b">
        <v>0</v>
      </c>
      <c r="K4" s="79" t="b">
        <v>0</v>
      </c>
      <c r="L4" s="79" t="b">
        <v>0</v>
      </c>
    </row>
    <row r="5" spans="1:12" ht="15">
      <c r="A5" s="87" t="s">
        <v>1588</v>
      </c>
      <c r="B5" s="87" t="s">
        <v>1589</v>
      </c>
      <c r="C5" s="79">
        <v>17</v>
      </c>
      <c r="D5" s="131">
        <v>0.004667804802704973</v>
      </c>
      <c r="E5" s="131">
        <v>2.2872746734554616</v>
      </c>
      <c r="F5" s="79" t="s">
        <v>2011</v>
      </c>
      <c r="G5" s="79" t="b">
        <v>0</v>
      </c>
      <c r="H5" s="79" t="b">
        <v>0</v>
      </c>
      <c r="I5" s="79" t="b">
        <v>0</v>
      </c>
      <c r="J5" s="79" t="b">
        <v>0</v>
      </c>
      <c r="K5" s="79" t="b">
        <v>0</v>
      </c>
      <c r="L5" s="79" t="b">
        <v>0</v>
      </c>
    </row>
    <row r="6" spans="1:12" ht="15">
      <c r="A6" s="87" t="s">
        <v>1589</v>
      </c>
      <c r="B6" s="87" t="s">
        <v>1590</v>
      </c>
      <c r="C6" s="79">
        <v>17</v>
      </c>
      <c r="D6" s="131">
        <v>0.004667804802704973</v>
      </c>
      <c r="E6" s="131">
        <v>2.2872746734554616</v>
      </c>
      <c r="F6" s="79" t="s">
        <v>2011</v>
      </c>
      <c r="G6" s="79" t="b">
        <v>0</v>
      </c>
      <c r="H6" s="79" t="b">
        <v>0</v>
      </c>
      <c r="I6" s="79" t="b">
        <v>0</v>
      </c>
      <c r="J6" s="79" t="b">
        <v>0</v>
      </c>
      <c r="K6" s="79" t="b">
        <v>0</v>
      </c>
      <c r="L6" s="79" t="b">
        <v>0</v>
      </c>
    </row>
    <row r="7" spans="1:12" ht="15">
      <c r="A7" s="87" t="s">
        <v>1590</v>
      </c>
      <c r="B7" s="87" t="s">
        <v>1834</v>
      </c>
      <c r="C7" s="79">
        <v>17</v>
      </c>
      <c r="D7" s="131">
        <v>0.004667804802704973</v>
      </c>
      <c r="E7" s="131">
        <v>2.1955043000998162</v>
      </c>
      <c r="F7" s="79" t="s">
        <v>2011</v>
      </c>
      <c r="G7" s="79" t="b">
        <v>0</v>
      </c>
      <c r="H7" s="79" t="b">
        <v>0</v>
      </c>
      <c r="I7" s="79" t="b">
        <v>0</v>
      </c>
      <c r="J7" s="79" t="b">
        <v>0</v>
      </c>
      <c r="K7" s="79" t="b">
        <v>0</v>
      </c>
      <c r="L7" s="79" t="b">
        <v>0</v>
      </c>
    </row>
    <row r="8" spans="1:12" ht="15">
      <c r="A8" s="87" t="s">
        <v>1834</v>
      </c>
      <c r="B8" s="87" t="s">
        <v>1836</v>
      </c>
      <c r="C8" s="79">
        <v>17</v>
      </c>
      <c r="D8" s="131">
        <v>0.004667804802704973</v>
      </c>
      <c r="E8" s="131">
        <v>2.1706807163747843</v>
      </c>
      <c r="F8" s="79" t="s">
        <v>2011</v>
      </c>
      <c r="G8" s="79" t="b">
        <v>0</v>
      </c>
      <c r="H8" s="79" t="b">
        <v>0</v>
      </c>
      <c r="I8" s="79" t="b">
        <v>0</v>
      </c>
      <c r="J8" s="79" t="b">
        <v>0</v>
      </c>
      <c r="K8" s="79" t="b">
        <v>0</v>
      </c>
      <c r="L8" s="79" t="b">
        <v>0</v>
      </c>
    </row>
    <row r="9" spans="1:12" ht="15">
      <c r="A9" s="87" t="s">
        <v>1836</v>
      </c>
      <c r="B9" s="87" t="s">
        <v>1839</v>
      </c>
      <c r="C9" s="79">
        <v>17</v>
      </c>
      <c r="D9" s="131">
        <v>0.004667804802704973</v>
      </c>
      <c r="E9" s="131">
        <v>2.2624510897304293</v>
      </c>
      <c r="F9" s="79" t="s">
        <v>2011</v>
      </c>
      <c r="G9" s="79" t="b">
        <v>0</v>
      </c>
      <c r="H9" s="79" t="b">
        <v>0</v>
      </c>
      <c r="I9" s="79" t="b">
        <v>0</v>
      </c>
      <c r="J9" s="79" t="b">
        <v>0</v>
      </c>
      <c r="K9" s="79" t="b">
        <v>0</v>
      </c>
      <c r="L9" s="79" t="b">
        <v>0</v>
      </c>
    </row>
    <row r="10" spans="1:12" ht="15">
      <c r="A10" s="87" t="s">
        <v>1839</v>
      </c>
      <c r="B10" s="87" t="s">
        <v>1586</v>
      </c>
      <c r="C10" s="79">
        <v>17</v>
      </c>
      <c r="D10" s="131">
        <v>0.004667804802704973</v>
      </c>
      <c r="E10" s="131">
        <v>2.1753009140115296</v>
      </c>
      <c r="F10" s="79" t="s">
        <v>2011</v>
      </c>
      <c r="G10" s="79" t="b">
        <v>0</v>
      </c>
      <c r="H10" s="79" t="b">
        <v>0</v>
      </c>
      <c r="I10" s="79" t="b">
        <v>0</v>
      </c>
      <c r="J10" s="79" t="b">
        <v>0</v>
      </c>
      <c r="K10" s="79" t="b">
        <v>0</v>
      </c>
      <c r="L10" s="79" t="b">
        <v>0</v>
      </c>
    </row>
    <row r="11" spans="1:12" ht="15">
      <c r="A11" s="87" t="s">
        <v>1586</v>
      </c>
      <c r="B11" s="87" t="s">
        <v>1837</v>
      </c>
      <c r="C11" s="79">
        <v>17</v>
      </c>
      <c r="D11" s="131">
        <v>0.004667804802704973</v>
      </c>
      <c r="E11" s="131">
        <v>2.0835305406558837</v>
      </c>
      <c r="F11" s="79" t="s">
        <v>2011</v>
      </c>
      <c r="G11" s="79" t="b">
        <v>0</v>
      </c>
      <c r="H11" s="79" t="b">
        <v>0</v>
      </c>
      <c r="I11" s="79" t="b">
        <v>0</v>
      </c>
      <c r="J11" s="79" t="b">
        <v>0</v>
      </c>
      <c r="K11" s="79" t="b">
        <v>0</v>
      </c>
      <c r="L11" s="79" t="b">
        <v>0</v>
      </c>
    </row>
    <row r="12" spans="1:12" ht="15">
      <c r="A12" s="87" t="s">
        <v>1837</v>
      </c>
      <c r="B12" s="87" t="s">
        <v>1840</v>
      </c>
      <c r="C12" s="79">
        <v>17</v>
      </c>
      <c r="D12" s="131">
        <v>0.004667804802704973</v>
      </c>
      <c r="E12" s="131">
        <v>2.1753009140115296</v>
      </c>
      <c r="F12" s="79" t="s">
        <v>2011</v>
      </c>
      <c r="G12" s="79" t="b">
        <v>0</v>
      </c>
      <c r="H12" s="79" t="b">
        <v>0</v>
      </c>
      <c r="I12" s="79" t="b">
        <v>0</v>
      </c>
      <c r="J12" s="79" t="b">
        <v>0</v>
      </c>
      <c r="K12" s="79" t="b">
        <v>0</v>
      </c>
      <c r="L12" s="79" t="b">
        <v>0</v>
      </c>
    </row>
    <row r="13" spans="1:12" ht="15">
      <c r="A13" s="87" t="s">
        <v>1840</v>
      </c>
      <c r="B13" s="87" t="s">
        <v>1841</v>
      </c>
      <c r="C13" s="79">
        <v>17</v>
      </c>
      <c r="D13" s="131">
        <v>0.004667804802704973</v>
      </c>
      <c r="E13" s="131">
        <v>2.2872746734554616</v>
      </c>
      <c r="F13" s="79" t="s">
        <v>2011</v>
      </c>
      <c r="G13" s="79" t="b">
        <v>0</v>
      </c>
      <c r="H13" s="79" t="b">
        <v>0</v>
      </c>
      <c r="I13" s="79" t="b">
        <v>0</v>
      </c>
      <c r="J13" s="79" t="b">
        <v>0</v>
      </c>
      <c r="K13" s="79" t="b">
        <v>0</v>
      </c>
      <c r="L13" s="79" t="b">
        <v>0</v>
      </c>
    </row>
    <row r="14" spans="1:12" ht="15">
      <c r="A14" s="87" t="s">
        <v>1841</v>
      </c>
      <c r="B14" s="87" t="s">
        <v>1584</v>
      </c>
      <c r="C14" s="79">
        <v>17</v>
      </c>
      <c r="D14" s="131">
        <v>0.004667804802704973</v>
      </c>
      <c r="E14" s="131">
        <v>2.2872746734554616</v>
      </c>
      <c r="F14" s="79" t="s">
        <v>2011</v>
      </c>
      <c r="G14" s="79" t="b">
        <v>0</v>
      </c>
      <c r="H14" s="79" t="b">
        <v>0</v>
      </c>
      <c r="I14" s="79" t="b">
        <v>0</v>
      </c>
      <c r="J14" s="79" t="b">
        <v>0</v>
      </c>
      <c r="K14" s="79" t="b">
        <v>0</v>
      </c>
      <c r="L14" s="79" t="b">
        <v>0</v>
      </c>
    </row>
    <row r="15" spans="1:12" ht="15">
      <c r="A15" s="87" t="s">
        <v>1584</v>
      </c>
      <c r="B15" s="87" t="s">
        <v>278</v>
      </c>
      <c r="C15" s="79">
        <v>17</v>
      </c>
      <c r="D15" s="131">
        <v>0.004667804802704973</v>
      </c>
      <c r="E15" s="131">
        <v>2.0705655634915163</v>
      </c>
      <c r="F15" s="79" t="s">
        <v>2011</v>
      </c>
      <c r="G15" s="79" t="b">
        <v>0</v>
      </c>
      <c r="H15" s="79" t="b">
        <v>0</v>
      </c>
      <c r="I15" s="79" t="b">
        <v>0</v>
      </c>
      <c r="J15" s="79" t="b">
        <v>0</v>
      </c>
      <c r="K15" s="79" t="b">
        <v>0</v>
      </c>
      <c r="L15" s="79" t="b">
        <v>0</v>
      </c>
    </row>
    <row r="16" spans="1:12" ht="15">
      <c r="A16" s="87" t="s">
        <v>278</v>
      </c>
      <c r="B16" s="87" t="s">
        <v>1842</v>
      </c>
      <c r="C16" s="79">
        <v>17</v>
      </c>
      <c r="D16" s="131">
        <v>0.004667804802704973</v>
      </c>
      <c r="E16" s="131">
        <v>2.119783586161698</v>
      </c>
      <c r="F16" s="79" t="s">
        <v>2011</v>
      </c>
      <c r="G16" s="79" t="b">
        <v>0</v>
      </c>
      <c r="H16" s="79" t="b">
        <v>0</v>
      </c>
      <c r="I16" s="79" t="b">
        <v>0</v>
      </c>
      <c r="J16" s="79" t="b">
        <v>0</v>
      </c>
      <c r="K16" s="79" t="b">
        <v>0</v>
      </c>
      <c r="L16" s="79" t="b">
        <v>0</v>
      </c>
    </row>
    <row r="17" spans="1:12" ht="15">
      <c r="A17" s="87" t="s">
        <v>1842</v>
      </c>
      <c r="B17" s="87" t="s">
        <v>1838</v>
      </c>
      <c r="C17" s="79">
        <v>17</v>
      </c>
      <c r="D17" s="131">
        <v>0.004667804802704973</v>
      </c>
      <c r="E17" s="131">
        <v>2.2624510897304293</v>
      </c>
      <c r="F17" s="79" t="s">
        <v>2011</v>
      </c>
      <c r="G17" s="79" t="b">
        <v>0</v>
      </c>
      <c r="H17" s="79" t="b">
        <v>0</v>
      </c>
      <c r="I17" s="79" t="b">
        <v>0</v>
      </c>
      <c r="J17" s="79" t="b">
        <v>0</v>
      </c>
      <c r="K17" s="79" t="b">
        <v>0</v>
      </c>
      <c r="L17" s="79" t="b">
        <v>0</v>
      </c>
    </row>
    <row r="18" spans="1:12" ht="15">
      <c r="A18" s="87" t="s">
        <v>1838</v>
      </c>
      <c r="B18" s="87" t="s">
        <v>1583</v>
      </c>
      <c r="C18" s="79">
        <v>17</v>
      </c>
      <c r="D18" s="131">
        <v>0.004667804802704973</v>
      </c>
      <c r="E18" s="131">
        <v>2.040602340114073</v>
      </c>
      <c r="F18" s="79" t="s">
        <v>2011</v>
      </c>
      <c r="G18" s="79" t="b">
        <v>0</v>
      </c>
      <c r="H18" s="79" t="b">
        <v>0</v>
      </c>
      <c r="I18" s="79" t="b">
        <v>0</v>
      </c>
      <c r="J18" s="79" t="b">
        <v>0</v>
      </c>
      <c r="K18" s="79" t="b">
        <v>0</v>
      </c>
      <c r="L18" s="79" t="b">
        <v>0</v>
      </c>
    </row>
    <row r="19" spans="1:12" ht="15">
      <c r="A19" s="87" t="s">
        <v>1583</v>
      </c>
      <c r="B19" s="87" t="s">
        <v>1843</v>
      </c>
      <c r="C19" s="79">
        <v>17</v>
      </c>
      <c r="D19" s="131">
        <v>0.004667804802704973</v>
      </c>
      <c r="E19" s="131">
        <v>2.0553255969347797</v>
      </c>
      <c r="F19" s="79" t="s">
        <v>2011</v>
      </c>
      <c r="G19" s="79" t="b">
        <v>0</v>
      </c>
      <c r="H19" s="79" t="b">
        <v>0</v>
      </c>
      <c r="I19" s="79" t="b">
        <v>0</v>
      </c>
      <c r="J19" s="79" t="b">
        <v>0</v>
      </c>
      <c r="K19" s="79" t="b">
        <v>0</v>
      </c>
      <c r="L19" s="79" t="b">
        <v>0</v>
      </c>
    </row>
    <row r="20" spans="1:12" ht="15">
      <c r="A20" s="87" t="s">
        <v>1843</v>
      </c>
      <c r="B20" s="87" t="s">
        <v>1582</v>
      </c>
      <c r="C20" s="79">
        <v>17</v>
      </c>
      <c r="D20" s="131">
        <v>0.004667804802704973</v>
      </c>
      <c r="E20" s="131">
        <v>1.9614210940664483</v>
      </c>
      <c r="F20" s="79" t="s">
        <v>2011</v>
      </c>
      <c r="G20" s="79" t="b">
        <v>0</v>
      </c>
      <c r="H20" s="79" t="b">
        <v>0</v>
      </c>
      <c r="I20" s="79" t="b">
        <v>0</v>
      </c>
      <c r="J20" s="79" t="b">
        <v>0</v>
      </c>
      <c r="K20" s="79" t="b">
        <v>0</v>
      </c>
      <c r="L20" s="79" t="b">
        <v>0</v>
      </c>
    </row>
    <row r="21" spans="1:12" ht="15">
      <c r="A21" s="87" t="s">
        <v>1582</v>
      </c>
      <c r="B21" s="87" t="s">
        <v>1844</v>
      </c>
      <c r="C21" s="79">
        <v>17</v>
      </c>
      <c r="D21" s="131">
        <v>0.004667804802704973</v>
      </c>
      <c r="E21" s="131">
        <v>1.9862446777914804</v>
      </c>
      <c r="F21" s="79" t="s">
        <v>2011</v>
      </c>
      <c r="G21" s="79" t="b">
        <v>0</v>
      </c>
      <c r="H21" s="79" t="b">
        <v>0</v>
      </c>
      <c r="I21" s="79" t="b">
        <v>0</v>
      </c>
      <c r="J21" s="79" t="b">
        <v>0</v>
      </c>
      <c r="K21" s="79" t="b">
        <v>0</v>
      </c>
      <c r="L21" s="79" t="b">
        <v>0</v>
      </c>
    </row>
    <row r="22" spans="1:12" ht="15">
      <c r="A22" s="87" t="s">
        <v>1844</v>
      </c>
      <c r="B22" s="87" t="s">
        <v>1845</v>
      </c>
      <c r="C22" s="79">
        <v>17</v>
      </c>
      <c r="D22" s="131">
        <v>0.004667804802704973</v>
      </c>
      <c r="E22" s="131">
        <v>2.2872746734554616</v>
      </c>
      <c r="F22" s="79" t="s">
        <v>2011</v>
      </c>
      <c r="G22" s="79" t="b">
        <v>0</v>
      </c>
      <c r="H22" s="79" t="b">
        <v>0</v>
      </c>
      <c r="I22" s="79" t="b">
        <v>0</v>
      </c>
      <c r="J22" s="79" t="b">
        <v>0</v>
      </c>
      <c r="K22" s="79" t="b">
        <v>0</v>
      </c>
      <c r="L22" s="79" t="b">
        <v>0</v>
      </c>
    </row>
    <row r="23" spans="1:12" ht="15">
      <c r="A23" s="87" t="s">
        <v>1845</v>
      </c>
      <c r="B23" s="87" t="s">
        <v>1846</v>
      </c>
      <c r="C23" s="79">
        <v>17</v>
      </c>
      <c r="D23" s="131">
        <v>0.004667804802704973</v>
      </c>
      <c r="E23" s="131">
        <v>2.2872746734554616</v>
      </c>
      <c r="F23" s="79" t="s">
        <v>2011</v>
      </c>
      <c r="G23" s="79" t="b">
        <v>0</v>
      </c>
      <c r="H23" s="79" t="b">
        <v>0</v>
      </c>
      <c r="I23" s="79" t="b">
        <v>0</v>
      </c>
      <c r="J23" s="79" t="b">
        <v>0</v>
      </c>
      <c r="K23" s="79" t="b">
        <v>0</v>
      </c>
      <c r="L23" s="79" t="b">
        <v>0</v>
      </c>
    </row>
    <row r="24" spans="1:12" ht="15">
      <c r="A24" s="87" t="s">
        <v>1148</v>
      </c>
      <c r="B24" s="87" t="s">
        <v>1151</v>
      </c>
      <c r="C24" s="79">
        <v>15</v>
      </c>
      <c r="D24" s="131">
        <v>0.004355400696864111</v>
      </c>
      <c r="E24" s="131">
        <v>2.3136036121778107</v>
      </c>
      <c r="F24" s="79" t="s">
        <v>2011</v>
      </c>
      <c r="G24" s="79" t="b">
        <v>0</v>
      </c>
      <c r="H24" s="79" t="b">
        <v>0</v>
      </c>
      <c r="I24" s="79" t="b">
        <v>0</v>
      </c>
      <c r="J24" s="79" t="b">
        <v>0</v>
      </c>
      <c r="K24" s="79" t="b">
        <v>0</v>
      </c>
      <c r="L24" s="79" t="b">
        <v>0</v>
      </c>
    </row>
    <row r="25" spans="1:12" ht="15">
      <c r="A25" s="87" t="s">
        <v>1149</v>
      </c>
      <c r="B25" s="87" t="s">
        <v>1148</v>
      </c>
      <c r="C25" s="79">
        <v>13</v>
      </c>
      <c r="D25" s="131">
        <v>0.004009269102129785</v>
      </c>
      <c r="E25" s="131">
        <v>2.3715955591554976</v>
      </c>
      <c r="F25" s="79" t="s">
        <v>2011</v>
      </c>
      <c r="G25" s="79" t="b">
        <v>0</v>
      </c>
      <c r="H25" s="79" t="b">
        <v>0</v>
      </c>
      <c r="I25" s="79" t="b">
        <v>0</v>
      </c>
      <c r="J25" s="79" t="b">
        <v>0</v>
      </c>
      <c r="K25" s="79" t="b">
        <v>0</v>
      </c>
      <c r="L25" s="79" t="b">
        <v>0</v>
      </c>
    </row>
    <row r="26" spans="1:12" ht="15">
      <c r="A26" s="87" t="s">
        <v>1584</v>
      </c>
      <c r="B26" s="87" t="s">
        <v>1851</v>
      </c>
      <c r="C26" s="79">
        <v>11</v>
      </c>
      <c r="D26" s="131">
        <v>0.0036241824369547095</v>
      </c>
      <c r="E26" s="131">
        <v>1.9078382659938167</v>
      </c>
      <c r="F26" s="79" t="s">
        <v>2011</v>
      </c>
      <c r="G26" s="79" t="b">
        <v>0</v>
      </c>
      <c r="H26" s="79" t="b">
        <v>0</v>
      </c>
      <c r="I26" s="79" t="b">
        <v>0</v>
      </c>
      <c r="J26" s="79" t="b">
        <v>0</v>
      </c>
      <c r="K26" s="79" t="b">
        <v>0</v>
      </c>
      <c r="L26" s="79" t="b">
        <v>0</v>
      </c>
    </row>
    <row r="27" spans="1:12" ht="15">
      <c r="A27" s="87" t="s">
        <v>1851</v>
      </c>
      <c r="B27" s="87" t="s">
        <v>1833</v>
      </c>
      <c r="C27" s="79">
        <v>11</v>
      </c>
      <c r="D27" s="131">
        <v>0.0036241824369547095</v>
      </c>
      <c r="E27" s="131">
        <v>1.6068082703298354</v>
      </c>
      <c r="F27" s="79" t="s">
        <v>2011</v>
      </c>
      <c r="G27" s="79" t="b">
        <v>0</v>
      </c>
      <c r="H27" s="79" t="b">
        <v>0</v>
      </c>
      <c r="I27" s="79" t="b">
        <v>0</v>
      </c>
      <c r="J27" s="79" t="b">
        <v>0</v>
      </c>
      <c r="K27" s="79" t="b">
        <v>0</v>
      </c>
      <c r="L27" s="79" t="b">
        <v>0</v>
      </c>
    </row>
    <row r="28" spans="1:12" ht="15">
      <c r="A28" s="87" t="s">
        <v>1849</v>
      </c>
      <c r="B28" s="87" t="s">
        <v>1852</v>
      </c>
      <c r="C28" s="79">
        <v>11</v>
      </c>
      <c r="D28" s="131">
        <v>0.0036241824369547095</v>
      </c>
      <c r="E28" s="131">
        <v>2.2166935991697545</v>
      </c>
      <c r="F28" s="79" t="s">
        <v>2011</v>
      </c>
      <c r="G28" s="79" t="b">
        <v>0</v>
      </c>
      <c r="H28" s="79" t="b">
        <v>0</v>
      </c>
      <c r="I28" s="79" t="b">
        <v>0</v>
      </c>
      <c r="J28" s="79" t="b">
        <v>0</v>
      </c>
      <c r="K28" s="79" t="b">
        <v>0</v>
      </c>
      <c r="L28" s="79" t="b">
        <v>0</v>
      </c>
    </row>
    <row r="29" spans="1:12" ht="15">
      <c r="A29" s="87" t="s">
        <v>1852</v>
      </c>
      <c r="B29" s="87" t="s">
        <v>1853</v>
      </c>
      <c r="C29" s="79">
        <v>11</v>
      </c>
      <c r="D29" s="131">
        <v>0.0036241824369547095</v>
      </c>
      <c r="E29" s="131">
        <v>2.4763309096755104</v>
      </c>
      <c r="F29" s="79" t="s">
        <v>2011</v>
      </c>
      <c r="G29" s="79" t="b">
        <v>0</v>
      </c>
      <c r="H29" s="79" t="b">
        <v>0</v>
      </c>
      <c r="I29" s="79" t="b">
        <v>0</v>
      </c>
      <c r="J29" s="79" t="b">
        <v>0</v>
      </c>
      <c r="K29" s="79" t="b">
        <v>0</v>
      </c>
      <c r="L29" s="79" t="b">
        <v>0</v>
      </c>
    </row>
    <row r="30" spans="1:12" ht="15">
      <c r="A30" s="87" t="s">
        <v>1853</v>
      </c>
      <c r="B30" s="87" t="s">
        <v>1599</v>
      </c>
      <c r="C30" s="79">
        <v>11</v>
      </c>
      <c r="D30" s="131">
        <v>0.0036241824369547095</v>
      </c>
      <c r="E30" s="131">
        <v>2.3715955591554976</v>
      </c>
      <c r="F30" s="79" t="s">
        <v>2011</v>
      </c>
      <c r="G30" s="79" t="b">
        <v>0</v>
      </c>
      <c r="H30" s="79" t="b">
        <v>0</v>
      </c>
      <c r="I30" s="79" t="b">
        <v>0</v>
      </c>
      <c r="J30" s="79" t="b">
        <v>0</v>
      </c>
      <c r="K30" s="79" t="b">
        <v>0</v>
      </c>
      <c r="L30" s="79" t="b">
        <v>0</v>
      </c>
    </row>
    <row r="31" spans="1:12" ht="15">
      <c r="A31" s="87" t="s">
        <v>1599</v>
      </c>
      <c r="B31" s="87" t="s">
        <v>1854</v>
      </c>
      <c r="C31" s="79">
        <v>11</v>
      </c>
      <c r="D31" s="131">
        <v>0.0036241824369547095</v>
      </c>
      <c r="E31" s="131">
        <v>2.4385423487861106</v>
      </c>
      <c r="F31" s="79" t="s">
        <v>2011</v>
      </c>
      <c r="G31" s="79" t="b">
        <v>0</v>
      </c>
      <c r="H31" s="79" t="b">
        <v>0</v>
      </c>
      <c r="I31" s="79" t="b">
        <v>0</v>
      </c>
      <c r="J31" s="79" t="b">
        <v>0</v>
      </c>
      <c r="K31" s="79" t="b">
        <v>0</v>
      </c>
      <c r="L31" s="79" t="b">
        <v>0</v>
      </c>
    </row>
    <row r="32" spans="1:12" ht="15">
      <c r="A32" s="87" t="s">
        <v>1854</v>
      </c>
      <c r="B32" s="87" t="s">
        <v>1855</v>
      </c>
      <c r="C32" s="79">
        <v>11</v>
      </c>
      <c r="D32" s="131">
        <v>0.0036241824369547095</v>
      </c>
      <c r="E32" s="131">
        <v>2.4763309096755104</v>
      </c>
      <c r="F32" s="79" t="s">
        <v>2011</v>
      </c>
      <c r="G32" s="79" t="b">
        <v>0</v>
      </c>
      <c r="H32" s="79" t="b">
        <v>0</v>
      </c>
      <c r="I32" s="79" t="b">
        <v>0</v>
      </c>
      <c r="J32" s="79" t="b">
        <v>0</v>
      </c>
      <c r="K32" s="79" t="b">
        <v>0</v>
      </c>
      <c r="L32" s="79" t="b">
        <v>0</v>
      </c>
    </row>
    <row r="33" spans="1:12" ht="15">
      <c r="A33" s="87" t="s">
        <v>1855</v>
      </c>
      <c r="B33" s="87" t="s">
        <v>1856</v>
      </c>
      <c r="C33" s="79">
        <v>11</v>
      </c>
      <c r="D33" s="131">
        <v>0.0036241824369547095</v>
      </c>
      <c r="E33" s="131">
        <v>2.4763309096755104</v>
      </c>
      <c r="F33" s="79" t="s">
        <v>2011</v>
      </c>
      <c r="G33" s="79" t="b">
        <v>0</v>
      </c>
      <c r="H33" s="79" t="b">
        <v>0</v>
      </c>
      <c r="I33" s="79" t="b">
        <v>0</v>
      </c>
      <c r="J33" s="79" t="b">
        <v>0</v>
      </c>
      <c r="K33" s="79" t="b">
        <v>0</v>
      </c>
      <c r="L33" s="79" t="b">
        <v>0</v>
      </c>
    </row>
    <row r="34" spans="1:12" ht="15">
      <c r="A34" s="87" t="s">
        <v>1856</v>
      </c>
      <c r="B34" s="87" t="s">
        <v>1857</v>
      </c>
      <c r="C34" s="79">
        <v>11</v>
      </c>
      <c r="D34" s="131">
        <v>0.0036241824369547095</v>
      </c>
      <c r="E34" s="131">
        <v>2.4763309096755104</v>
      </c>
      <c r="F34" s="79" t="s">
        <v>2011</v>
      </c>
      <c r="G34" s="79" t="b">
        <v>0</v>
      </c>
      <c r="H34" s="79" t="b">
        <v>0</v>
      </c>
      <c r="I34" s="79" t="b">
        <v>0</v>
      </c>
      <c r="J34" s="79" t="b">
        <v>0</v>
      </c>
      <c r="K34" s="79" t="b">
        <v>0</v>
      </c>
      <c r="L34" s="79" t="b">
        <v>0</v>
      </c>
    </row>
    <row r="35" spans="1:12" ht="15">
      <c r="A35" s="87" t="s">
        <v>1857</v>
      </c>
      <c r="B35" s="87" t="s">
        <v>1582</v>
      </c>
      <c r="C35" s="79">
        <v>11</v>
      </c>
      <c r="D35" s="131">
        <v>0.0036241824369547095</v>
      </c>
      <c r="E35" s="131">
        <v>1.9614210940664483</v>
      </c>
      <c r="F35" s="79" t="s">
        <v>2011</v>
      </c>
      <c r="G35" s="79" t="b">
        <v>0</v>
      </c>
      <c r="H35" s="79" t="b">
        <v>0</v>
      </c>
      <c r="I35" s="79" t="b">
        <v>0</v>
      </c>
      <c r="J35" s="79" t="b">
        <v>0</v>
      </c>
      <c r="K35" s="79" t="b">
        <v>0</v>
      </c>
      <c r="L35" s="79" t="b">
        <v>0</v>
      </c>
    </row>
    <row r="36" spans="1:12" ht="15">
      <c r="A36" s="87" t="s">
        <v>1582</v>
      </c>
      <c r="B36" s="87" t="s">
        <v>1858</v>
      </c>
      <c r="C36" s="79">
        <v>11</v>
      </c>
      <c r="D36" s="131">
        <v>0.0036241824369547095</v>
      </c>
      <c r="E36" s="131">
        <v>1.9862446777914804</v>
      </c>
      <c r="F36" s="79" t="s">
        <v>2011</v>
      </c>
      <c r="G36" s="79" t="b">
        <v>0</v>
      </c>
      <c r="H36" s="79" t="b">
        <v>0</v>
      </c>
      <c r="I36" s="79" t="b">
        <v>0</v>
      </c>
      <c r="J36" s="79" t="b">
        <v>0</v>
      </c>
      <c r="K36" s="79" t="b">
        <v>0</v>
      </c>
      <c r="L36" s="79" t="b">
        <v>0</v>
      </c>
    </row>
    <row r="37" spans="1:12" ht="15">
      <c r="A37" s="87" t="s">
        <v>1858</v>
      </c>
      <c r="B37" s="87" t="s">
        <v>1601</v>
      </c>
      <c r="C37" s="79">
        <v>11</v>
      </c>
      <c r="D37" s="131">
        <v>0.0036241824369547095</v>
      </c>
      <c r="E37" s="131">
        <v>2.1027502468629176</v>
      </c>
      <c r="F37" s="79" t="s">
        <v>2011</v>
      </c>
      <c r="G37" s="79" t="b">
        <v>0</v>
      </c>
      <c r="H37" s="79" t="b">
        <v>0</v>
      </c>
      <c r="I37" s="79" t="b">
        <v>0</v>
      </c>
      <c r="J37" s="79" t="b">
        <v>0</v>
      </c>
      <c r="K37" s="79" t="b">
        <v>0</v>
      </c>
      <c r="L37" s="79" t="b">
        <v>0</v>
      </c>
    </row>
    <row r="38" spans="1:12" ht="15">
      <c r="A38" s="87" t="s">
        <v>1601</v>
      </c>
      <c r="B38" s="87" t="s">
        <v>1859</v>
      </c>
      <c r="C38" s="79">
        <v>11</v>
      </c>
      <c r="D38" s="131">
        <v>0.0036241824369547095</v>
      </c>
      <c r="E38" s="131">
        <v>2.119783586161698</v>
      </c>
      <c r="F38" s="79" t="s">
        <v>2011</v>
      </c>
      <c r="G38" s="79" t="b">
        <v>0</v>
      </c>
      <c r="H38" s="79" t="b">
        <v>0</v>
      </c>
      <c r="I38" s="79" t="b">
        <v>0</v>
      </c>
      <c r="J38" s="79" t="b">
        <v>0</v>
      </c>
      <c r="K38" s="79" t="b">
        <v>0</v>
      </c>
      <c r="L38" s="79" t="b">
        <v>0</v>
      </c>
    </row>
    <row r="39" spans="1:12" ht="15">
      <c r="A39" s="87" t="s">
        <v>1859</v>
      </c>
      <c r="B39" s="87" t="s">
        <v>1860</v>
      </c>
      <c r="C39" s="79">
        <v>11</v>
      </c>
      <c r="D39" s="131">
        <v>0.0036241824369547095</v>
      </c>
      <c r="E39" s="131">
        <v>2.4763309096755104</v>
      </c>
      <c r="F39" s="79" t="s">
        <v>2011</v>
      </c>
      <c r="G39" s="79" t="b">
        <v>0</v>
      </c>
      <c r="H39" s="79" t="b">
        <v>0</v>
      </c>
      <c r="I39" s="79" t="b">
        <v>0</v>
      </c>
      <c r="J39" s="79" t="b">
        <v>0</v>
      </c>
      <c r="K39" s="79" t="b">
        <v>0</v>
      </c>
      <c r="L39" s="79" t="b">
        <v>0</v>
      </c>
    </row>
    <row r="40" spans="1:12" ht="15">
      <c r="A40" s="87" t="s">
        <v>1860</v>
      </c>
      <c r="B40" s="87" t="s">
        <v>1583</v>
      </c>
      <c r="C40" s="79">
        <v>11</v>
      </c>
      <c r="D40" s="131">
        <v>0.0036241824369547095</v>
      </c>
      <c r="E40" s="131">
        <v>2.040602340114073</v>
      </c>
      <c r="F40" s="79" t="s">
        <v>2011</v>
      </c>
      <c r="G40" s="79" t="b">
        <v>0</v>
      </c>
      <c r="H40" s="79" t="b">
        <v>0</v>
      </c>
      <c r="I40" s="79" t="b">
        <v>0</v>
      </c>
      <c r="J40" s="79" t="b">
        <v>0</v>
      </c>
      <c r="K40" s="79" t="b">
        <v>0</v>
      </c>
      <c r="L40" s="79" t="b">
        <v>0</v>
      </c>
    </row>
    <row r="41" spans="1:12" ht="15">
      <c r="A41" s="87" t="s">
        <v>1583</v>
      </c>
      <c r="B41" s="87" t="s">
        <v>1861</v>
      </c>
      <c r="C41" s="79">
        <v>11</v>
      </c>
      <c r="D41" s="131">
        <v>0.0036241824369547095</v>
      </c>
      <c r="E41" s="131">
        <v>2.0553255969347792</v>
      </c>
      <c r="F41" s="79" t="s">
        <v>2011</v>
      </c>
      <c r="G41" s="79" t="b">
        <v>0</v>
      </c>
      <c r="H41" s="79" t="b">
        <v>0</v>
      </c>
      <c r="I41" s="79" t="b">
        <v>0</v>
      </c>
      <c r="J41" s="79" t="b">
        <v>0</v>
      </c>
      <c r="K41" s="79" t="b">
        <v>0</v>
      </c>
      <c r="L41" s="79" t="b">
        <v>0</v>
      </c>
    </row>
    <row r="42" spans="1:12" ht="15">
      <c r="A42" s="87" t="s">
        <v>1861</v>
      </c>
      <c r="B42" s="87" t="s">
        <v>1835</v>
      </c>
      <c r="C42" s="79">
        <v>11</v>
      </c>
      <c r="D42" s="131">
        <v>0.0036241824369547095</v>
      </c>
      <c r="E42" s="131">
        <v>2.1559957588161427</v>
      </c>
      <c r="F42" s="79" t="s">
        <v>2011</v>
      </c>
      <c r="G42" s="79" t="b">
        <v>0</v>
      </c>
      <c r="H42" s="79" t="b">
        <v>0</v>
      </c>
      <c r="I42" s="79" t="b">
        <v>0</v>
      </c>
      <c r="J42" s="79" t="b">
        <v>0</v>
      </c>
      <c r="K42" s="79" t="b">
        <v>0</v>
      </c>
      <c r="L42" s="79" t="b">
        <v>0</v>
      </c>
    </row>
    <row r="43" spans="1:12" ht="15">
      <c r="A43" s="87" t="s">
        <v>1835</v>
      </c>
      <c r="B43" s="87" t="s">
        <v>1862</v>
      </c>
      <c r="C43" s="79">
        <v>11</v>
      </c>
      <c r="D43" s="131">
        <v>0.0036241824369547095</v>
      </c>
      <c r="E43" s="131">
        <v>2.1375123531221294</v>
      </c>
      <c r="F43" s="79" t="s">
        <v>2011</v>
      </c>
      <c r="G43" s="79" t="b">
        <v>0</v>
      </c>
      <c r="H43" s="79" t="b">
        <v>0</v>
      </c>
      <c r="I43" s="79" t="b">
        <v>0</v>
      </c>
      <c r="J43" s="79" t="b">
        <v>0</v>
      </c>
      <c r="K43" s="79" t="b">
        <v>0</v>
      </c>
      <c r="L43" s="79" t="b">
        <v>0</v>
      </c>
    </row>
    <row r="44" spans="1:12" ht="15">
      <c r="A44" s="87" t="s">
        <v>1862</v>
      </c>
      <c r="B44" s="87" t="s">
        <v>1863</v>
      </c>
      <c r="C44" s="79">
        <v>11</v>
      </c>
      <c r="D44" s="131">
        <v>0.0036241824369547095</v>
      </c>
      <c r="E44" s="131">
        <v>2.4763309096755104</v>
      </c>
      <c r="F44" s="79" t="s">
        <v>2011</v>
      </c>
      <c r="G44" s="79" t="b">
        <v>0</v>
      </c>
      <c r="H44" s="79" t="b">
        <v>0</v>
      </c>
      <c r="I44" s="79" t="b">
        <v>0</v>
      </c>
      <c r="J44" s="79" t="b">
        <v>0</v>
      </c>
      <c r="K44" s="79" t="b">
        <v>0</v>
      </c>
      <c r="L44" s="79" t="b">
        <v>0</v>
      </c>
    </row>
    <row r="45" spans="1:12" ht="15">
      <c r="A45" s="87" t="s">
        <v>1835</v>
      </c>
      <c r="B45" s="87" t="s">
        <v>1621</v>
      </c>
      <c r="C45" s="79">
        <v>9</v>
      </c>
      <c r="D45" s="131">
        <v>0.0031929845373249734</v>
      </c>
      <c r="E45" s="131">
        <v>1.6445968312192352</v>
      </c>
      <c r="F45" s="79" t="s">
        <v>2011</v>
      </c>
      <c r="G45" s="79" t="b">
        <v>0</v>
      </c>
      <c r="H45" s="79" t="b">
        <v>0</v>
      </c>
      <c r="I45" s="79" t="b">
        <v>0</v>
      </c>
      <c r="J45" s="79" t="b">
        <v>0</v>
      </c>
      <c r="K45" s="79" t="b">
        <v>0</v>
      </c>
      <c r="L45" s="79" t="b">
        <v>0</v>
      </c>
    </row>
    <row r="46" spans="1:12" ht="15">
      <c r="A46" s="87" t="s">
        <v>1602</v>
      </c>
      <c r="B46" s="87" t="s">
        <v>1581</v>
      </c>
      <c r="C46" s="79">
        <v>9</v>
      </c>
      <c r="D46" s="131">
        <v>0.0031929845373249734</v>
      </c>
      <c r="E46" s="131">
        <v>1.6664652461146603</v>
      </c>
      <c r="F46" s="79" t="s">
        <v>2011</v>
      </c>
      <c r="G46" s="79" t="b">
        <v>0</v>
      </c>
      <c r="H46" s="79" t="b">
        <v>0</v>
      </c>
      <c r="I46" s="79" t="b">
        <v>0</v>
      </c>
      <c r="J46" s="79" t="b">
        <v>0</v>
      </c>
      <c r="K46" s="79" t="b">
        <v>0</v>
      </c>
      <c r="L46" s="79" t="b">
        <v>0</v>
      </c>
    </row>
    <row r="47" spans="1:12" ht="15">
      <c r="A47" s="87" t="s">
        <v>1581</v>
      </c>
      <c r="B47" s="87" t="s">
        <v>1603</v>
      </c>
      <c r="C47" s="79">
        <v>9</v>
      </c>
      <c r="D47" s="131">
        <v>0.0031929845373249734</v>
      </c>
      <c r="E47" s="131">
        <v>1.6664652461146603</v>
      </c>
      <c r="F47" s="79" t="s">
        <v>2011</v>
      </c>
      <c r="G47" s="79" t="b">
        <v>0</v>
      </c>
      <c r="H47" s="79" t="b">
        <v>0</v>
      </c>
      <c r="I47" s="79" t="b">
        <v>0</v>
      </c>
      <c r="J47" s="79" t="b">
        <v>0</v>
      </c>
      <c r="K47" s="79" t="b">
        <v>0</v>
      </c>
      <c r="L47" s="79" t="b">
        <v>0</v>
      </c>
    </row>
    <row r="48" spans="1:12" ht="15">
      <c r="A48" s="87" t="s">
        <v>1603</v>
      </c>
      <c r="B48" s="87" t="s">
        <v>1604</v>
      </c>
      <c r="C48" s="79">
        <v>9</v>
      </c>
      <c r="D48" s="131">
        <v>0.0031929845373249734</v>
      </c>
      <c r="E48" s="131">
        <v>2.5177235948337358</v>
      </c>
      <c r="F48" s="79" t="s">
        <v>2011</v>
      </c>
      <c r="G48" s="79" t="b">
        <v>0</v>
      </c>
      <c r="H48" s="79" t="b">
        <v>0</v>
      </c>
      <c r="I48" s="79" t="b">
        <v>0</v>
      </c>
      <c r="J48" s="79" t="b">
        <v>0</v>
      </c>
      <c r="K48" s="79" t="b">
        <v>0</v>
      </c>
      <c r="L48" s="79" t="b">
        <v>0</v>
      </c>
    </row>
    <row r="49" spans="1:12" ht="15">
      <c r="A49" s="87" t="s">
        <v>1604</v>
      </c>
      <c r="B49" s="87" t="s">
        <v>1605</v>
      </c>
      <c r="C49" s="79">
        <v>9</v>
      </c>
      <c r="D49" s="131">
        <v>0.0031929845373249734</v>
      </c>
      <c r="E49" s="131">
        <v>2.5177235948337358</v>
      </c>
      <c r="F49" s="79" t="s">
        <v>2011</v>
      </c>
      <c r="G49" s="79" t="b">
        <v>0</v>
      </c>
      <c r="H49" s="79" t="b">
        <v>0</v>
      </c>
      <c r="I49" s="79" t="b">
        <v>0</v>
      </c>
      <c r="J49" s="79" t="b">
        <v>0</v>
      </c>
      <c r="K49" s="79" t="b">
        <v>0</v>
      </c>
      <c r="L49" s="79" t="b">
        <v>0</v>
      </c>
    </row>
    <row r="50" spans="1:12" ht="15">
      <c r="A50" s="87" t="s">
        <v>1605</v>
      </c>
      <c r="B50" s="87" t="s">
        <v>1606</v>
      </c>
      <c r="C50" s="79">
        <v>9</v>
      </c>
      <c r="D50" s="131">
        <v>0.0031929845373249734</v>
      </c>
      <c r="E50" s="131">
        <v>2.5634810853944106</v>
      </c>
      <c r="F50" s="79" t="s">
        <v>2011</v>
      </c>
      <c r="G50" s="79" t="b">
        <v>0</v>
      </c>
      <c r="H50" s="79" t="b">
        <v>0</v>
      </c>
      <c r="I50" s="79" t="b">
        <v>0</v>
      </c>
      <c r="J50" s="79" t="b">
        <v>0</v>
      </c>
      <c r="K50" s="79" t="b">
        <v>0</v>
      </c>
      <c r="L50" s="79" t="b">
        <v>0</v>
      </c>
    </row>
    <row r="51" spans="1:12" ht="15">
      <c r="A51" s="87" t="s">
        <v>1606</v>
      </c>
      <c r="B51" s="87" t="s">
        <v>1607</v>
      </c>
      <c r="C51" s="79">
        <v>9</v>
      </c>
      <c r="D51" s="131">
        <v>0.0031929845373249734</v>
      </c>
      <c r="E51" s="131">
        <v>2.5634810853944106</v>
      </c>
      <c r="F51" s="79" t="s">
        <v>2011</v>
      </c>
      <c r="G51" s="79" t="b">
        <v>0</v>
      </c>
      <c r="H51" s="79" t="b">
        <v>0</v>
      </c>
      <c r="I51" s="79" t="b">
        <v>0</v>
      </c>
      <c r="J51" s="79" t="b">
        <v>0</v>
      </c>
      <c r="K51" s="79" t="b">
        <v>0</v>
      </c>
      <c r="L51" s="79" t="b">
        <v>0</v>
      </c>
    </row>
    <row r="52" spans="1:12" ht="15">
      <c r="A52" s="87" t="s">
        <v>1607</v>
      </c>
      <c r="B52" s="87" t="s">
        <v>1608</v>
      </c>
      <c r="C52" s="79">
        <v>9</v>
      </c>
      <c r="D52" s="131">
        <v>0.0031929845373249734</v>
      </c>
      <c r="E52" s="131">
        <v>2.3715955591554976</v>
      </c>
      <c r="F52" s="79" t="s">
        <v>2011</v>
      </c>
      <c r="G52" s="79" t="b">
        <v>0</v>
      </c>
      <c r="H52" s="79" t="b">
        <v>0</v>
      </c>
      <c r="I52" s="79" t="b">
        <v>0</v>
      </c>
      <c r="J52" s="79" t="b">
        <v>0</v>
      </c>
      <c r="K52" s="79" t="b">
        <v>0</v>
      </c>
      <c r="L52" s="79" t="b">
        <v>0</v>
      </c>
    </row>
    <row r="53" spans="1:12" ht="15">
      <c r="A53" s="87" t="s">
        <v>1608</v>
      </c>
      <c r="B53" s="87" t="s">
        <v>1601</v>
      </c>
      <c r="C53" s="79">
        <v>9</v>
      </c>
      <c r="D53" s="131">
        <v>0.0031929845373249734</v>
      </c>
      <c r="E53" s="131">
        <v>1.9108647206240044</v>
      </c>
      <c r="F53" s="79" t="s">
        <v>2011</v>
      </c>
      <c r="G53" s="79" t="b">
        <v>0</v>
      </c>
      <c r="H53" s="79" t="b">
        <v>0</v>
      </c>
      <c r="I53" s="79" t="b">
        <v>0</v>
      </c>
      <c r="J53" s="79" t="b">
        <v>0</v>
      </c>
      <c r="K53" s="79" t="b">
        <v>0</v>
      </c>
      <c r="L53" s="79" t="b">
        <v>0</v>
      </c>
    </row>
    <row r="54" spans="1:12" ht="15">
      <c r="A54" s="87" t="s">
        <v>1601</v>
      </c>
      <c r="B54" s="87" t="s">
        <v>1609</v>
      </c>
      <c r="C54" s="79">
        <v>9</v>
      </c>
      <c r="D54" s="131">
        <v>0.0031929845373249734</v>
      </c>
      <c r="E54" s="131">
        <v>2.119783586161698</v>
      </c>
      <c r="F54" s="79" t="s">
        <v>2011</v>
      </c>
      <c r="G54" s="79" t="b">
        <v>0</v>
      </c>
      <c r="H54" s="79" t="b">
        <v>0</v>
      </c>
      <c r="I54" s="79" t="b">
        <v>0</v>
      </c>
      <c r="J54" s="79" t="b">
        <v>0</v>
      </c>
      <c r="K54" s="79" t="b">
        <v>0</v>
      </c>
      <c r="L54" s="79" t="b">
        <v>0</v>
      </c>
    </row>
    <row r="55" spans="1:12" ht="15">
      <c r="A55" s="87" t="s">
        <v>1609</v>
      </c>
      <c r="B55" s="87" t="s">
        <v>1868</v>
      </c>
      <c r="C55" s="79">
        <v>9</v>
      </c>
      <c r="D55" s="131">
        <v>0.0031929845373249734</v>
      </c>
      <c r="E55" s="131">
        <v>2.5634810853944106</v>
      </c>
      <c r="F55" s="79" t="s">
        <v>2011</v>
      </c>
      <c r="G55" s="79" t="b">
        <v>0</v>
      </c>
      <c r="H55" s="79" t="b">
        <v>0</v>
      </c>
      <c r="I55" s="79" t="b">
        <v>0</v>
      </c>
      <c r="J55" s="79" t="b">
        <v>0</v>
      </c>
      <c r="K55" s="79" t="b">
        <v>0</v>
      </c>
      <c r="L55" s="79" t="b">
        <v>0</v>
      </c>
    </row>
    <row r="56" spans="1:12" ht="15">
      <c r="A56" s="87" t="s">
        <v>1868</v>
      </c>
      <c r="B56" s="87" t="s">
        <v>1869</v>
      </c>
      <c r="C56" s="79">
        <v>9</v>
      </c>
      <c r="D56" s="131">
        <v>0.0031929845373249734</v>
      </c>
      <c r="E56" s="131">
        <v>2.5634810853944106</v>
      </c>
      <c r="F56" s="79" t="s">
        <v>2011</v>
      </c>
      <c r="G56" s="79" t="b">
        <v>0</v>
      </c>
      <c r="H56" s="79" t="b">
        <v>0</v>
      </c>
      <c r="I56" s="79" t="b">
        <v>0</v>
      </c>
      <c r="J56" s="79" t="b">
        <v>0</v>
      </c>
      <c r="K56" s="79" t="b">
        <v>0</v>
      </c>
      <c r="L56" s="79" t="b">
        <v>0</v>
      </c>
    </row>
    <row r="57" spans="1:12" ht="15">
      <c r="A57" s="87" t="s">
        <v>1869</v>
      </c>
      <c r="B57" s="87" t="s">
        <v>1593</v>
      </c>
      <c r="C57" s="79">
        <v>9</v>
      </c>
      <c r="D57" s="131">
        <v>0.0031929845373249734</v>
      </c>
      <c r="E57" s="131">
        <v>2.2872746734554616</v>
      </c>
      <c r="F57" s="79" t="s">
        <v>2011</v>
      </c>
      <c r="G57" s="79" t="b">
        <v>0</v>
      </c>
      <c r="H57" s="79" t="b">
        <v>0</v>
      </c>
      <c r="I57" s="79" t="b">
        <v>0</v>
      </c>
      <c r="J57" s="79" t="b">
        <v>0</v>
      </c>
      <c r="K57" s="79" t="b">
        <v>0</v>
      </c>
      <c r="L57" s="79" t="b">
        <v>0</v>
      </c>
    </row>
    <row r="58" spans="1:12" ht="15">
      <c r="A58" s="87" t="s">
        <v>1593</v>
      </c>
      <c r="B58" s="87" t="s">
        <v>1870</v>
      </c>
      <c r="C58" s="79">
        <v>9</v>
      </c>
      <c r="D58" s="131">
        <v>0.0031929845373249734</v>
      </c>
      <c r="E58" s="131">
        <v>2.2872746734554616</v>
      </c>
      <c r="F58" s="79" t="s">
        <v>2011</v>
      </c>
      <c r="G58" s="79" t="b">
        <v>0</v>
      </c>
      <c r="H58" s="79" t="b">
        <v>0</v>
      </c>
      <c r="I58" s="79" t="b">
        <v>0</v>
      </c>
      <c r="J58" s="79" t="b">
        <v>0</v>
      </c>
      <c r="K58" s="79" t="b">
        <v>0</v>
      </c>
      <c r="L58" s="79" t="b">
        <v>0</v>
      </c>
    </row>
    <row r="59" spans="1:12" ht="15">
      <c r="A59" s="87" t="s">
        <v>1870</v>
      </c>
      <c r="B59" s="87" t="s">
        <v>1871</v>
      </c>
      <c r="C59" s="79">
        <v>9</v>
      </c>
      <c r="D59" s="131">
        <v>0.0031929845373249734</v>
      </c>
      <c r="E59" s="131">
        <v>2.5634810853944106</v>
      </c>
      <c r="F59" s="79" t="s">
        <v>2011</v>
      </c>
      <c r="G59" s="79" t="b">
        <v>0</v>
      </c>
      <c r="H59" s="79" t="b">
        <v>0</v>
      </c>
      <c r="I59" s="79" t="b">
        <v>0</v>
      </c>
      <c r="J59" s="79" t="b">
        <v>0</v>
      </c>
      <c r="K59" s="79" t="b">
        <v>0</v>
      </c>
      <c r="L59" s="79" t="b">
        <v>0</v>
      </c>
    </row>
    <row r="60" spans="1:12" ht="15">
      <c r="A60" s="87" t="s">
        <v>1871</v>
      </c>
      <c r="B60" s="87" t="s">
        <v>1864</v>
      </c>
      <c r="C60" s="79">
        <v>9</v>
      </c>
      <c r="D60" s="131">
        <v>0.0031929845373249734</v>
      </c>
      <c r="E60" s="131">
        <v>2.3715955591554976</v>
      </c>
      <c r="F60" s="79" t="s">
        <v>2011</v>
      </c>
      <c r="G60" s="79" t="b">
        <v>0</v>
      </c>
      <c r="H60" s="79" t="b">
        <v>0</v>
      </c>
      <c r="I60" s="79" t="b">
        <v>0</v>
      </c>
      <c r="J60" s="79" t="b">
        <v>0</v>
      </c>
      <c r="K60" s="79" t="b">
        <v>0</v>
      </c>
      <c r="L60" s="79" t="b">
        <v>0</v>
      </c>
    </row>
    <row r="61" spans="1:12" ht="15">
      <c r="A61" s="87" t="s">
        <v>1864</v>
      </c>
      <c r="B61" s="87" t="s">
        <v>1865</v>
      </c>
      <c r="C61" s="79">
        <v>9</v>
      </c>
      <c r="D61" s="131">
        <v>0.0031929845373249734</v>
      </c>
      <c r="E61" s="131">
        <v>2.0953891472165487</v>
      </c>
      <c r="F61" s="79" t="s">
        <v>2011</v>
      </c>
      <c r="G61" s="79" t="b">
        <v>0</v>
      </c>
      <c r="H61" s="79" t="b">
        <v>0</v>
      </c>
      <c r="I61" s="79" t="b">
        <v>0</v>
      </c>
      <c r="J61" s="79" t="b">
        <v>0</v>
      </c>
      <c r="K61" s="79" t="b">
        <v>0</v>
      </c>
      <c r="L61" s="79" t="b">
        <v>0</v>
      </c>
    </row>
    <row r="62" spans="1:12" ht="15">
      <c r="A62" s="87" t="s">
        <v>1865</v>
      </c>
      <c r="B62" s="87" t="s">
        <v>1872</v>
      </c>
      <c r="C62" s="79">
        <v>9</v>
      </c>
      <c r="D62" s="131">
        <v>0.0031929845373249734</v>
      </c>
      <c r="E62" s="131">
        <v>2.2872746734554616</v>
      </c>
      <c r="F62" s="79" t="s">
        <v>2011</v>
      </c>
      <c r="G62" s="79" t="b">
        <v>0</v>
      </c>
      <c r="H62" s="79" t="b">
        <v>0</v>
      </c>
      <c r="I62" s="79" t="b">
        <v>0</v>
      </c>
      <c r="J62" s="79" t="b">
        <v>0</v>
      </c>
      <c r="K62" s="79" t="b">
        <v>0</v>
      </c>
      <c r="L62" s="79" t="b">
        <v>0</v>
      </c>
    </row>
    <row r="63" spans="1:12" ht="15">
      <c r="A63" s="87" t="s">
        <v>1872</v>
      </c>
      <c r="B63" s="87" t="s">
        <v>1873</v>
      </c>
      <c r="C63" s="79">
        <v>9</v>
      </c>
      <c r="D63" s="131">
        <v>0.0031929845373249734</v>
      </c>
      <c r="E63" s="131">
        <v>2.5634810853944106</v>
      </c>
      <c r="F63" s="79" t="s">
        <v>2011</v>
      </c>
      <c r="G63" s="79" t="b">
        <v>0</v>
      </c>
      <c r="H63" s="79" t="b">
        <v>0</v>
      </c>
      <c r="I63" s="79" t="b">
        <v>0</v>
      </c>
      <c r="J63" s="79" t="b">
        <v>0</v>
      </c>
      <c r="K63" s="79" t="b">
        <v>0</v>
      </c>
      <c r="L63" s="79" t="b">
        <v>0</v>
      </c>
    </row>
    <row r="64" spans="1:12" ht="15">
      <c r="A64" s="87" t="s">
        <v>1873</v>
      </c>
      <c r="B64" s="87" t="s">
        <v>1866</v>
      </c>
      <c r="C64" s="79">
        <v>9</v>
      </c>
      <c r="D64" s="131">
        <v>0.0031929845373249734</v>
      </c>
      <c r="E64" s="131">
        <v>2.4385423487861106</v>
      </c>
      <c r="F64" s="79" t="s">
        <v>2011</v>
      </c>
      <c r="G64" s="79" t="b">
        <v>0</v>
      </c>
      <c r="H64" s="79" t="b">
        <v>0</v>
      </c>
      <c r="I64" s="79" t="b">
        <v>0</v>
      </c>
      <c r="J64" s="79" t="b">
        <v>0</v>
      </c>
      <c r="K64" s="79" t="b">
        <v>0</v>
      </c>
      <c r="L64" s="79" t="b">
        <v>0</v>
      </c>
    </row>
    <row r="65" spans="1:12" ht="15">
      <c r="A65" s="87" t="s">
        <v>1866</v>
      </c>
      <c r="B65" s="87" t="s">
        <v>1874</v>
      </c>
      <c r="C65" s="79">
        <v>9</v>
      </c>
      <c r="D65" s="131">
        <v>0.0031929845373249734</v>
      </c>
      <c r="E65" s="131">
        <v>2.4385423487861106</v>
      </c>
      <c r="F65" s="79" t="s">
        <v>2011</v>
      </c>
      <c r="G65" s="79" t="b">
        <v>0</v>
      </c>
      <c r="H65" s="79" t="b">
        <v>0</v>
      </c>
      <c r="I65" s="79" t="b">
        <v>0</v>
      </c>
      <c r="J65" s="79" t="b">
        <v>0</v>
      </c>
      <c r="K65" s="79" t="b">
        <v>0</v>
      </c>
      <c r="L65" s="79" t="b">
        <v>0</v>
      </c>
    </row>
    <row r="66" spans="1:12" ht="15">
      <c r="A66" s="87" t="s">
        <v>1874</v>
      </c>
      <c r="B66" s="87" t="s">
        <v>1875</v>
      </c>
      <c r="C66" s="79">
        <v>9</v>
      </c>
      <c r="D66" s="131">
        <v>0.0031929845373249734</v>
      </c>
      <c r="E66" s="131">
        <v>2.4385423487861106</v>
      </c>
      <c r="F66" s="79" t="s">
        <v>2011</v>
      </c>
      <c r="G66" s="79" t="b">
        <v>0</v>
      </c>
      <c r="H66" s="79" t="b">
        <v>0</v>
      </c>
      <c r="I66" s="79" t="b">
        <v>0</v>
      </c>
      <c r="J66" s="79" t="b">
        <v>0</v>
      </c>
      <c r="K66" s="79" t="b">
        <v>0</v>
      </c>
      <c r="L66" s="79" t="b">
        <v>0</v>
      </c>
    </row>
    <row r="67" spans="1:12" ht="15">
      <c r="A67" s="87" t="s">
        <v>1875</v>
      </c>
      <c r="B67" s="87" t="s">
        <v>1876</v>
      </c>
      <c r="C67" s="79">
        <v>9</v>
      </c>
      <c r="D67" s="131">
        <v>0.0031929845373249734</v>
      </c>
      <c r="E67" s="131">
        <v>2.4385423487861106</v>
      </c>
      <c r="F67" s="79" t="s">
        <v>2011</v>
      </c>
      <c r="G67" s="79" t="b">
        <v>0</v>
      </c>
      <c r="H67" s="79" t="b">
        <v>0</v>
      </c>
      <c r="I67" s="79" t="b">
        <v>0</v>
      </c>
      <c r="J67" s="79" t="b">
        <v>0</v>
      </c>
      <c r="K67" s="79" t="b">
        <v>0</v>
      </c>
      <c r="L67" s="79" t="b">
        <v>0</v>
      </c>
    </row>
    <row r="68" spans="1:12" ht="15">
      <c r="A68" s="87" t="s">
        <v>1876</v>
      </c>
      <c r="B68" s="87" t="s">
        <v>1877</v>
      </c>
      <c r="C68" s="79">
        <v>9</v>
      </c>
      <c r="D68" s="131">
        <v>0.0031929845373249734</v>
      </c>
      <c r="E68" s="131">
        <v>2.5634810853944106</v>
      </c>
      <c r="F68" s="79" t="s">
        <v>2011</v>
      </c>
      <c r="G68" s="79" t="b">
        <v>0</v>
      </c>
      <c r="H68" s="79" t="b">
        <v>0</v>
      </c>
      <c r="I68" s="79" t="b">
        <v>0</v>
      </c>
      <c r="J68" s="79" t="b">
        <v>0</v>
      </c>
      <c r="K68" s="79" t="b">
        <v>0</v>
      </c>
      <c r="L68" s="79" t="b">
        <v>0</v>
      </c>
    </row>
    <row r="69" spans="1:12" ht="15">
      <c r="A69" s="87" t="s">
        <v>1877</v>
      </c>
      <c r="B69" s="87" t="s">
        <v>1878</v>
      </c>
      <c r="C69" s="79">
        <v>9</v>
      </c>
      <c r="D69" s="131">
        <v>0.0031929845373249734</v>
      </c>
      <c r="E69" s="131">
        <v>2.5634810853944106</v>
      </c>
      <c r="F69" s="79" t="s">
        <v>2011</v>
      </c>
      <c r="G69" s="79" t="b">
        <v>0</v>
      </c>
      <c r="H69" s="79" t="b">
        <v>0</v>
      </c>
      <c r="I69" s="79" t="b">
        <v>0</v>
      </c>
      <c r="J69" s="79" t="b">
        <v>0</v>
      </c>
      <c r="K69" s="79" t="b">
        <v>0</v>
      </c>
      <c r="L69" s="79" t="b">
        <v>0</v>
      </c>
    </row>
    <row r="70" spans="1:12" ht="15">
      <c r="A70" s="87" t="s">
        <v>1150</v>
      </c>
      <c r="B70" s="87" t="s">
        <v>1149</v>
      </c>
      <c r="C70" s="79">
        <v>9</v>
      </c>
      <c r="D70" s="131">
        <v>0.0031929845373249734</v>
      </c>
      <c r="E70" s="131">
        <v>2.4763309096755104</v>
      </c>
      <c r="F70" s="79" t="s">
        <v>2011</v>
      </c>
      <c r="G70" s="79" t="b">
        <v>0</v>
      </c>
      <c r="H70" s="79" t="b">
        <v>0</v>
      </c>
      <c r="I70" s="79" t="b">
        <v>0</v>
      </c>
      <c r="J70" s="79" t="b">
        <v>0</v>
      </c>
      <c r="K70" s="79" t="b">
        <v>0</v>
      </c>
      <c r="L70" s="79" t="b">
        <v>0</v>
      </c>
    </row>
    <row r="71" spans="1:12" ht="15">
      <c r="A71" s="87" t="s">
        <v>288</v>
      </c>
      <c r="B71" s="87" t="s">
        <v>287</v>
      </c>
      <c r="C71" s="79">
        <v>7</v>
      </c>
      <c r="D71" s="131">
        <v>0.0027052707704093995</v>
      </c>
      <c r="E71" s="131">
        <v>2.614633607841792</v>
      </c>
      <c r="F71" s="79" t="s">
        <v>2011</v>
      </c>
      <c r="G71" s="79" t="b">
        <v>0</v>
      </c>
      <c r="H71" s="79" t="b">
        <v>0</v>
      </c>
      <c r="I71" s="79" t="b">
        <v>0</v>
      </c>
      <c r="J71" s="79" t="b">
        <v>0</v>
      </c>
      <c r="K71" s="79" t="b">
        <v>0</v>
      </c>
      <c r="L71" s="79" t="b">
        <v>0</v>
      </c>
    </row>
    <row r="72" spans="1:12" ht="15">
      <c r="A72" s="87" t="s">
        <v>278</v>
      </c>
      <c r="B72" s="87" t="s">
        <v>1835</v>
      </c>
      <c r="C72" s="79">
        <v>7</v>
      </c>
      <c r="D72" s="131">
        <v>0.0027052707704093995</v>
      </c>
      <c r="E72" s="131">
        <v>1.603153790158362</v>
      </c>
      <c r="F72" s="79" t="s">
        <v>2011</v>
      </c>
      <c r="G72" s="79" t="b">
        <v>0</v>
      </c>
      <c r="H72" s="79" t="b">
        <v>0</v>
      </c>
      <c r="I72" s="79" t="b">
        <v>0</v>
      </c>
      <c r="J72" s="79" t="b">
        <v>0</v>
      </c>
      <c r="K72" s="79" t="b">
        <v>0</v>
      </c>
      <c r="L72" s="79" t="b">
        <v>0</v>
      </c>
    </row>
    <row r="73" spans="1:12" ht="15">
      <c r="A73" s="87" t="s">
        <v>1621</v>
      </c>
      <c r="B73" s="87" t="s">
        <v>1880</v>
      </c>
      <c r="C73" s="79">
        <v>7</v>
      </c>
      <c r="D73" s="131">
        <v>0.0027052707704093995</v>
      </c>
      <c r="E73" s="131">
        <v>2.0705655634915163</v>
      </c>
      <c r="F73" s="79" t="s">
        <v>2011</v>
      </c>
      <c r="G73" s="79" t="b">
        <v>0</v>
      </c>
      <c r="H73" s="79" t="b">
        <v>0</v>
      </c>
      <c r="I73" s="79" t="b">
        <v>0</v>
      </c>
      <c r="J73" s="79" t="b">
        <v>0</v>
      </c>
      <c r="K73" s="79" t="b">
        <v>0</v>
      </c>
      <c r="L73" s="79" t="b">
        <v>0</v>
      </c>
    </row>
    <row r="74" spans="1:12" ht="15">
      <c r="A74" s="87" t="s">
        <v>1880</v>
      </c>
      <c r="B74" s="87" t="s">
        <v>1848</v>
      </c>
      <c r="C74" s="79">
        <v>7</v>
      </c>
      <c r="D74" s="131">
        <v>0.0027052707704093995</v>
      </c>
      <c r="E74" s="131">
        <v>2.3136036121778107</v>
      </c>
      <c r="F74" s="79" t="s">
        <v>2011</v>
      </c>
      <c r="G74" s="79" t="b">
        <v>0</v>
      </c>
      <c r="H74" s="79" t="b">
        <v>0</v>
      </c>
      <c r="I74" s="79" t="b">
        <v>0</v>
      </c>
      <c r="J74" s="79" t="b">
        <v>0</v>
      </c>
      <c r="K74" s="79" t="b">
        <v>0</v>
      </c>
      <c r="L74" s="79" t="b">
        <v>0</v>
      </c>
    </row>
    <row r="75" spans="1:12" ht="15">
      <c r="A75" s="87" t="s">
        <v>1848</v>
      </c>
      <c r="B75" s="87" t="s">
        <v>1881</v>
      </c>
      <c r="C75" s="79">
        <v>7</v>
      </c>
      <c r="D75" s="131">
        <v>0.0027052707704093995</v>
      </c>
      <c r="E75" s="131">
        <v>2.3136036121778107</v>
      </c>
      <c r="F75" s="79" t="s">
        <v>2011</v>
      </c>
      <c r="G75" s="79" t="b">
        <v>0</v>
      </c>
      <c r="H75" s="79" t="b">
        <v>0</v>
      </c>
      <c r="I75" s="79" t="b">
        <v>0</v>
      </c>
      <c r="J75" s="79" t="b">
        <v>0</v>
      </c>
      <c r="K75" s="79" t="b">
        <v>0</v>
      </c>
      <c r="L75" s="79" t="b">
        <v>0</v>
      </c>
    </row>
    <row r="76" spans="1:12" ht="15">
      <c r="A76" s="87" t="s">
        <v>1881</v>
      </c>
      <c r="B76" s="87" t="s">
        <v>1882</v>
      </c>
      <c r="C76" s="79">
        <v>7</v>
      </c>
      <c r="D76" s="131">
        <v>0.0027052707704093995</v>
      </c>
      <c r="E76" s="131">
        <v>2.672625554819479</v>
      </c>
      <c r="F76" s="79" t="s">
        <v>2011</v>
      </c>
      <c r="G76" s="79" t="b">
        <v>0</v>
      </c>
      <c r="H76" s="79" t="b">
        <v>0</v>
      </c>
      <c r="I76" s="79" t="b">
        <v>0</v>
      </c>
      <c r="J76" s="79" t="b">
        <v>0</v>
      </c>
      <c r="K76" s="79" t="b">
        <v>0</v>
      </c>
      <c r="L76" s="79" t="b">
        <v>0</v>
      </c>
    </row>
    <row r="77" spans="1:12" ht="15">
      <c r="A77" s="87" t="s">
        <v>1882</v>
      </c>
      <c r="B77" s="87" t="s">
        <v>1879</v>
      </c>
      <c r="C77" s="79">
        <v>7</v>
      </c>
      <c r="D77" s="131">
        <v>0.0027052707704093995</v>
      </c>
      <c r="E77" s="131">
        <v>2.614633607841792</v>
      </c>
      <c r="F77" s="79" t="s">
        <v>2011</v>
      </c>
      <c r="G77" s="79" t="b">
        <v>0</v>
      </c>
      <c r="H77" s="79" t="b">
        <v>0</v>
      </c>
      <c r="I77" s="79" t="b">
        <v>0</v>
      </c>
      <c r="J77" s="79" t="b">
        <v>0</v>
      </c>
      <c r="K77" s="79" t="b">
        <v>0</v>
      </c>
      <c r="L77" s="79" t="b">
        <v>0</v>
      </c>
    </row>
    <row r="78" spans="1:12" ht="15">
      <c r="A78" s="87" t="s">
        <v>1879</v>
      </c>
      <c r="B78" s="87" t="s">
        <v>1883</v>
      </c>
      <c r="C78" s="79">
        <v>7</v>
      </c>
      <c r="D78" s="131">
        <v>0.0027052707704093995</v>
      </c>
      <c r="E78" s="131">
        <v>2.459731647856049</v>
      </c>
      <c r="F78" s="79" t="s">
        <v>2011</v>
      </c>
      <c r="G78" s="79" t="b">
        <v>0</v>
      </c>
      <c r="H78" s="79" t="b">
        <v>0</v>
      </c>
      <c r="I78" s="79" t="b">
        <v>0</v>
      </c>
      <c r="J78" s="79" t="b">
        <v>0</v>
      </c>
      <c r="K78" s="79" t="b">
        <v>0</v>
      </c>
      <c r="L78" s="79" t="b">
        <v>0</v>
      </c>
    </row>
    <row r="79" spans="1:12" ht="15">
      <c r="A79" s="87" t="s">
        <v>1883</v>
      </c>
      <c r="B79" s="87" t="s">
        <v>1847</v>
      </c>
      <c r="C79" s="79">
        <v>7</v>
      </c>
      <c r="D79" s="131">
        <v>0.0027052707704093995</v>
      </c>
      <c r="E79" s="131">
        <v>2.040602340114073</v>
      </c>
      <c r="F79" s="79" t="s">
        <v>2011</v>
      </c>
      <c r="G79" s="79" t="b">
        <v>0</v>
      </c>
      <c r="H79" s="79" t="b">
        <v>0</v>
      </c>
      <c r="I79" s="79" t="b">
        <v>0</v>
      </c>
      <c r="J79" s="79" t="b">
        <v>0</v>
      </c>
      <c r="K79" s="79" t="b">
        <v>0</v>
      </c>
      <c r="L79" s="79" t="b">
        <v>0</v>
      </c>
    </row>
    <row r="80" spans="1:12" ht="15">
      <c r="A80" s="87" t="s">
        <v>1847</v>
      </c>
      <c r="B80" s="87" t="s">
        <v>1884</v>
      </c>
      <c r="C80" s="79">
        <v>7</v>
      </c>
      <c r="D80" s="131">
        <v>0.0027052707704093995</v>
      </c>
      <c r="E80" s="131">
        <v>2.1955043000998162</v>
      </c>
      <c r="F80" s="79" t="s">
        <v>2011</v>
      </c>
      <c r="G80" s="79" t="b">
        <v>0</v>
      </c>
      <c r="H80" s="79" t="b">
        <v>0</v>
      </c>
      <c r="I80" s="79" t="b">
        <v>0</v>
      </c>
      <c r="J80" s="79" t="b">
        <v>0</v>
      </c>
      <c r="K80" s="79" t="b">
        <v>0</v>
      </c>
      <c r="L80" s="79" t="b">
        <v>0</v>
      </c>
    </row>
    <row r="81" spans="1:12" ht="15">
      <c r="A81" s="87" t="s">
        <v>1884</v>
      </c>
      <c r="B81" s="87" t="s">
        <v>1885</v>
      </c>
      <c r="C81" s="79">
        <v>7</v>
      </c>
      <c r="D81" s="131">
        <v>0.0027052707704093995</v>
      </c>
      <c r="E81" s="131">
        <v>2.672625554819479</v>
      </c>
      <c r="F81" s="79" t="s">
        <v>2011</v>
      </c>
      <c r="G81" s="79" t="b">
        <v>0</v>
      </c>
      <c r="H81" s="79" t="b">
        <v>0</v>
      </c>
      <c r="I81" s="79" t="b">
        <v>0</v>
      </c>
      <c r="J81" s="79" t="b">
        <v>0</v>
      </c>
      <c r="K81" s="79" t="b">
        <v>0</v>
      </c>
      <c r="L81" s="79" t="b">
        <v>0</v>
      </c>
    </row>
    <row r="82" spans="1:12" ht="15">
      <c r="A82" s="87" t="s">
        <v>1885</v>
      </c>
      <c r="B82" s="87" t="s">
        <v>1886</v>
      </c>
      <c r="C82" s="79">
        <v>7</v>
      </c>
      <c r="D82" s="131">
        <v>0.0027052707704093995</v>
      </c>
      <c r="E82" s="131">
        <v>2.614633607841792</v>
      </c>
      <c r="F82" s="79" t="s">
        <v>2011</v>
      </c>
      <c r="G82" s="79" t="b">
        <v>0</v>
      </c>
      <c r="H82" s="79" t="b">
        <v>0</v>
      </c>
      <c r="I82" s="79" t="b">
        <v>0</v>
      </c>
      <c r="J82" s="79" t="b">
        <v>0</v>
      </c>
      <c r="K82" s="79" t="b">
        <v>0</v>
      </c>
      <c r="L82" s="79" t="b">
        <v>0</v>
      </c>
    </row>
    <row r="83" spans="1:12" ht="15">
      <c r="A83" s="87" t="s">
        <v>1886</v>
      </c>
      <c r="B83" s="87" t="s">
        <v>1887</v>
      </c>
      <c r="C83" s="79">
        <v>7</v>
      </c>
      <c r="D83" s="131">
        <v>0.0027052707704093995</v>
      </c>
      <c r="E83" s="131">
        <v>2.614633607841792</v>
      </c>
      <c r="F83" s="79" t="s">
        <v>2011</v>
      </c>
      <c r="G83" s="79" t="b">
        <v>0</v>
      </c>
      <c r="H83" s="79" t="b">
        <v>0</v>
      </c>
      <c r="I83" s="79" t="b">
        <v>0</v>
      </c>
      <c r="J83" s="79" t="b">
        <v>0</v>
      </c>
      <c r="K83" s="79" t="b">
        <v>0</v>
      </c>
      <c r="L83" s="79" t="b">
        <v>0</v>
      </c>
    </row>
    <row r="84" spans="1:12" ht="15">
      <c r="A84" s="87" t="s">
        <v>1887</v>
      </c>
      <c r="B84" s="87" t="s">
        <v>1833</v>
      </c>
      <c r="C84" s="79">
        <v>7</v>
      </c>
      <c r="D84" s="131">
        <v>0.0027052707704093995</v>
      </c>
      <c r="E84" s="131">
        <v>1.7695355678275353</v>
      </c>
      <c r="F84" s="79" t="s">
        <v>2011</v>
      </c>
      <c r="G84" s="79" t="b">
        <v>0</v>
      </c>
      <c r="H84" s="79" t="b">
        <v>0</v>
      </c>
      <c r="I84" s="79" t="b">
        <v>0</v>
      </c>
      <c r="J84" s="79" t="b">
        <v>0</v>
      </c>
      <c r="K84" s="79" t="b">
        <v>0</v>
      </c>
      <c r="L84" s="79" t="b">
        <v>0</v>
      </c>
    </row>
    <row r="85" spans="1:12" ht="15">
      <c r="A85" s="87" t="s">
        <v>1833</v>
      </c>
      <c r="B85" s="87" t="s">
        <v>1888</v>
      </c>
      <c r="C85" s="79">
        <v>7</v>
      </c>
      <c r="D85" s="131">
        <v>0.0027052707704093995</v>
      </c>
      <c r="E85" s="131">
        <v>1.7695355678275353</v>
      </c>
      <c r="F85" s="79" t="s">
        <v>2011</v>
      </c>
      <c r="G85" s="79" t="b">
        <v>0</v>
      </c>
      <c r="H85" s="79" t="b">
        <v>0</v>
      </c>
      <c r="I85" s="79" t="b">
        <v>0</v>
      </c>
      <c r="J85" s="79" t="b">
        <v>0</v>
      </c>
      <c r="K85" s="79" t="b">
        <v>0</v>
      </c>
      <c r="L85" s="79" t="b">
        <v>0</v>
      </c>
    </row>
    <row r="86" spans="1:12" ht="15">
      <c r="A86" s="87" t="s">
        <v>1888</v>
      </c>
      <c r="B86" s="87" t="s">
        <v>1889</v>
      </c>
      <c r="C86" s="79">
        <v>7</v>
      </c>
      <c r="D86" s="131">
        <v>0.0027052707704093995</v>
      </c>
      <c r="E86" s="131">
        <v>2.5634810853944106</v>
      </c>
      <c r="F86" s="79" t="s">
        <v>2011</v>
      </c>
      <c r="G86" s="79" t="b">
        <v>0</v>
      </c>
      <c r="H86" s="79" t="b">
        <v>0</v>
      </c>
      <c r="I86" s="79" t="b">
        <v>0</v>
      </c>
      <c r="J86" s="79" t="b">
        <v>0</v>
      </c>
      <c r="K86" s="79" t="b">
        <v>0</v>
      </c>
      <c r="L86" s="79" t="b">
        <v>0</v>
      </c>
    </row>
    <row r="87" spans="1:12" ht="15">
      <c r="A87" s="87" t="s">
        <v>1889</v>
      </c>
      <c r="B87" s="87" t="s">
        <v>1847</v>
      </c>
      <c r="C87" s="79">
        <v>7</v>
      </c>
      <c r="D87" s="131">
        <v>0.0027052707704093995</v>
      </c>
      <c r="E87" s="131">
        <v>2.0863598306747484</v>
      </c>
      <c r="F87" s="79" t="s">
        <v>2011</v>
      </c>
      <c r="G87" s="79" t="b">
        <v>0</v>
      </c>
      <c r="H87" s="79" t="b">
        <v>0</v>
      </c>
      <c r="I87" s="79" t="b">
        <v>0</v>
      </c>
      <c r="J87" s="79" t="b">
        <v>0</v>
      </c>
      <c r="K87" s="79" t="b">
        <v>0</v>
      </c>
      <c r="L87" s="79" t="b">
        <v>0</v>
      </c>
    </row>
    <row r="88" spans="1:12" ht="15">
      <c r="A88" s="87" t="s">
        <v>1847</v>
      </c>
      <c r="B88" s="87" t="s">
        <v>1890</v>
      </c>
      <c r="C88" s="79">
        <v>7</v>
      </c>
      <c r="D88" s="131">
        <v>0.0027052707704093995</v>
      </c>
      <c r="E88" s="131">
        <v>2.1955043000998162</v>
      </c>
      <c r="F88" s="79" t="s">
        <v>2011</v>
      </c>
      <c r="G88" s="79" t="b">
        <v>0</v>
      </c>
      <c r="H88" s="79" t="b">
        <v>0</v>
      </c>
      <c r="I88" s="79" t="b">
        <v>0</v>
      </c>
      <c r="J88" s="79" t="b">
        <v>0</v>
      </c>
      <c r="K88" s="79" t="b">
        <v>0</v>
      </c>
      <c r="L88" s="79" t="b">
        <v>0</v>
      </c>
    </row>
    <row r="89" spans="1:12" ht="15">
      <c r="A89" s="87" t="s">
        <v>1890</v>
      </c>
      <c r="B89" s="87" t="s">
        <v>1850</v>
      </c>
      <c r="C89" s="79">
        <v>7</v>
      </c>
      <c r="D89" s="131">
        <v>0.0027052707704093995</v>
      </c>
      <c r="E89" s="131">
        <v>2.3715955591554976</v>
      </c>
      <c r="F89" s="79" t="s">
        <v>2011</v>
      </c>
      <c r="G89" s="79" t="b">
        <v>0</v>
      </c>
      <c r="H89" s="79" t="b">
        <v>0</v>
      </c>
      <c r="I89" s="79" t="b">
        <v>0</v>
      </c>
      <c r="J89" s="79" t="b">
        <v>0</v>
      </c>
      <c r="K89" s="79" t="b">
        <v>0</v>
      </c>
      <c r="L89" s="79" t="b">
        <v>0</v>
      </c>
    </row>
    <row r="90" spans="1:12" ht="15">
      <c r="A90" s="87" t="s">
        <v>1850</v>
      </c>
      <c r="B90" s="87" t="s">
        <v>1891</v>
      </c>
      <c r="C90" s="79">
        <v>7</v>
      </c>
      <c r="D90" s="131">
        <v>0.0027052707704093995</v>
      </c>
      <c r="E90" s="131">
        <v>2.3715955591554976</v>
      </c>
      <c r="F90" s="79" t="s">
        <v>2011</v>
      </c>
      <c r="G90" s="79" t="b">
        <v>0</v>
      </c>
      <c r="H90" s="79" t="b">
        <v>0</v>
      </c>
      <c r="I90" s="79" t="b">
        <v>0</v>
      </c>
      <c r="J90" s="79" t="b">
        <v>0</v>
      </c>
      <c r="K90" s="79" t="b">
        <v>0</v>
      </c>
      <c r="L90" s="79" t="b">
        <v>0</v>
      </c>
    </row>
    <row r="91" spans="1:12" ht="15">
      <c r="A91" s="87" t="s">
        <v>1891</v>
      </c>
      <c r="B91" s="87" t="s">
        <v>1892</v>
      </c>
      <c r="C91" s="79">
        <v>7</v>
      </c>
      <c r="D91" s="131">
        <v>0.0027052707704093995</v>
      </c>
      <c r="E91" s="131">
        <v>2.672625554819479</v>
      </c>
      <c r="F91" s="79" t="s">
        <v>2011</v>
      </c>
      <c r="G91" s="79" t="b">
        <v>0</v>
      </c>
      <c r="H91" s="79" t="b">
        <v>0</v>
      </c>
      <c r="I91" s="79" t="b">
        <v>0</v>
      </c>
      <c r="J91" s="79" t="b">
        <v>0</v>
      </c>
      <c r="K91" s="79" t="b">
        <v>0</v>
      </c>
      <c r="L91" s="79" t="b">
        <v>0</v>
      </c>
    </row>
    <row r="92" spans="1:12" ht="15">
      <c r="A92" s="87" t="s">
        <v>1892</v>
      </c>
      <c r="B92" s="87" t="s">
        <v>1893</v>
      </c>
      <c r="C92" s="79">
        <v>7</v>
      </c>
      <c r="D92" s="131">
        <v>0.0027052707704093995</v>
      </c>
      <c r="E92" s="131">
        <v>2.672625554819479</v>
      </c>
      <c r="F92" s="79" t="s">
        <v>2011</v>
      </c>
      <c r="G92" s="79" t="b">
        <v>0</v>
      </c>
      <c r="H92" s="79" t="b">
        <v>0</v>
      </c>
      <c r="I92" s="79" t="b">
        <v>0</v>
      </c>
      <c r="J92" s="79" t="b">
        <v>0</v>
      </c>
      <c r="K92" s="79" t="b">
        <v>0</v>
      </c>
      <c r="L92" s="79" t="b">
        <v>0</v>
      </c>
    </row>
    <row r="93" spans="1:12" ht="15">
      <c r="A93" s="87" t="s">
        <v>1893</v>
      </c>
      <c r="B93" s="87" t="s">
        <v>1621</v>
      </c>
      <c r="C93" s="79">
        <v>7</v>
      </c>
      <c r="D93" s="131">
        <v>0.0027052707704093995</v>
      </c>
      <c r="E93" s="131">
        <v>2.0705655634915163</v>
      </c>
      <c r="F93" s="79" t="s">
        <v>2011</v>
      </c>
      <c r="G93" s="79" t="b">
        <v>0</v>
      </c>
      <c r="H93" s="79" t="b">
        <v>0</v>
      </c>
      <c r="I93" s="79" t="b">
        <v>0</v>
      </c>
      <c r="J93" s="79" t="b">
        <v>0</v>
      </c>
      <c r="K93" s="79" t="b">
        <v>0</v>
      </c>
      <c r="L93" s="79" t="b">
        <v>0</v>
      </c>
    </row>
    <row r="94" spans="1:12" ht="15">
      <c r="A94" s="87" t="s">
        <v>1621</v>
      </c>
      <c r="B94" s="87" t="s">
        <v>1850</v>
      </c>
      <c r="C94" s="79">
        <v>7</v>
      </c>
      <c r="D94" s="131">
        <v>0.0027052707704093995</v>
      </c>
      <c r="E94" s="131">
        <v>1.7695355678275353</v>
      </c>
      <c r="F94" s="79" t="s">
        <v>2011</v>
      </c>
      <c r="G94" s="79" t="b">
        <v>0</v>
      </c>
      <c r="H94" s="79" t="b">
        <v>0</v>
      </c>
      <c r="I94" s="79" t="b">
        <v>0</v>
      </c>
      <c r="J94" s="79" t="b">
        <v>0</v>
      </c>
      <c r="K94" s="79" t="b">
        <v>0</v>
      </c>
      <c r="L94" s="79" t="b">
        <v>0</v>
      </c>
    </row>
    <row r="95" spans="1:12" ht="15">
      <c r="A95" s="87" t="s">
        <v>1850</v>
      </c>
      <c r="B95" s="87" t="s">
        <v>1894</v>
      </c>
      <c r="C95" s="79">
        <v>7</v>
      </c>
      <c r="D95" s="131">
        <v>0.0027052707704093995</v>
      </c>
      <c r="E95" s="131">
        <v>2.3715955591554976</v>
      </c>
      <c r="F95" s="79" t="s">
        <v>2011</v>
      </c>
      <c r="G95" s="79" t="b">
        <v>0</v>
      </c>
      <c r="H95" s="79" t="b">
        <v>0</v>
      </c>
      <c r="I95" s="79" t="b">
        <v>0</v>
      </c>
      <c r="J95" s="79" t="b">
        <v>0</v>
      </c>
      <c r="K95" s="79" t="b">
        <v>0</v>
      </c>
      <c r="L95" s="79" t="b">
        <v>0</v>
      </c>
    </row>
    <row r="96" spans="1:12" ht="15">
      <c r="A96" s="87" t="s">
        <v>1894</v>
      </c>
      <c r="B96" s="87" t="s">
        <v>1895</v>
      </c>
      <c r="C96" s="79">
        <v>7</v>
      </c>
      <c r="D96" s="131">
        <v>0.0027052707704093995</v>
      </c>
      <c r="E96" s="131">
        <v>2.672625554819479</v>
      </c>
      <c r="F96" s="79" t="s">
        <v>2011</v>
      </c>
      <c r="G96" s="79" t="b">
        <v>0</v>
      </c>
      <c r="H96" s="79" t="b">
        <v>0</v>
      </c>
      <c r="I96" s="79" t="b">
        <v>0</v>
      </c>
      <c r="J96" s="79" t="b">
        <v>0</v>
      </c>
      <c r="K96" s="79" t="b">
        <v>0</v>
      </c>
      <c r="L96" s="79" t="b">
        <v>0</v>
      </c>
    </row>
    <row r="97" spans="1:12" ht="15">
      <c r="A97" s="87" t="s">
        <v>1895</v>
      </c>
      <c r="B97" s="87" t="s">
        <v>1896</v>
      </c>
      <c r="C97" s="79">
        <v>7</v>
      </c>
      <c r="D97" s="131">
        <v>0.0027052707704093995</v>
      </c>
      <c r="E97" s="131">
        <v>2.672625554819479</v>
      </c>
      <c r="F97" s="79" t="s">
        <v>2011</v>
      </c>
      <c r="G97" s="79" t="b">
        <v>0</v>
      </c>
      <c r="H97" s="79" t="b">
        <v>0</v>
      </c>
      <c r="I97" s="79" t="b">
        <v>0</v>
      </c>
      <c r="J97" s="79" t="b">
        <v>0</v>
      </c>
      <c r="K97" s="79" t="b">
        <v>0</v>
      </c>
      <c r="L97" s="79" t="b">
        <v>0</v>
      </c>
    </row>
    <row r="98" spans="1:12" ht="15">
      <c r="A98" s="87" t="s">
        <v>1896</v>
      </c>
      <c r="B98" s="87" t="s">
        <v>1897</v>
      </c>
      <c r="C98" s="79">
        <v>7</v>
      </c>
      <c r="D98" s="131">
        <v>0.0027052707704093995</v>
      </c>
      <c r="E98" s="131">
        <v>2.672625554819479</v>
      </c>
      <c r="F98" s="79" t="s">
        <v>2011</v>
      </c>
      <c r="G98" s="79" t="b">
        <v>0</v>
      </c>
      <c r="H98" s="79" t="b">
        <v>0</v>
      </c>
      <c r="I98" s="79" t="b">
        <v>0</v>
      </c>
      <c r="J98" s="79" t="b">
        <v>0</v>
      </c>
      <c r="K98" s="79" t="b">
        <v>0</v>
      </c>
      <c r="L98" s="79" t="b">
        <v>0</v>
      </c>
    </row>
    <row r="99" spans="1:12" ht="15">
      <c r="A99" s="87" t="s">
        <v>1897</v>
      </c>
      <c r="B99" s="87" t="s">
        <v>1898</v>
      </c>
      <c r="C99" s="79">
        <v>7</v>
      </c>
      <c r="D99" s="131">
        <v>0.0027052707704093995</v>
      </c>
      <c r="E99" s="131">
        <v>2.5177235948337353</v>
      </c>
      <c r="F99" s="79" t="s">
        <v>2011</v>
      </c>
      <c r="G99" s="79" t="b">
        <v>0</v>
      </c>
      <c r="H99" s="79" t="b">
        <v>0</v>
      </c>
      <c r="I99" s="79" t="b">
        <v>0</v>
      </c>
      <c r="J99" s="79" t="b">
        <v>0</v>
      </c>
      <c r="K99" s="79" t="b">
        <v>0</v>
      </c>
      <c r="L99" s="79" t="b">
        <v>0</v>
      </c>
    </row>
    <row r="100" spans="1:12" ht="15">
      <c r="A100" s="87" t="s">
        <v>1898</v>
      </c>
      <c r="B100" s="87" t="s">
        <v>1867</v>
      </c>
      <c r="C100" s="79">
        <v>7</v>
      </c>
      <c r="D100" s="131">
        <v>0.0027052707704093995</v>
      </c>
      <c r="E100" s="131">
        <v>2.2836403888003676</v>
      </c>
      <c r="F100" s="79" t="s">
        <v>2011</v>
      </c>
      <c r="G100" s="79" t="b">
        <v>0</v>
      </c>
      <c r="H100" s="79" t="b">
        <v>0</v>
      </c>
      <c r="I100" s="79" t="b">
        <v>0</v>
      </c>
      <c r="J100" s="79" t="b">
        <v>0</v>
      </c>
      <c r="K100" s="79" t="b">
        <v>0</v>
      </c>
      <c r="L100" s="79" t="b">
        <v>0</v>
      </c>
    </row>
    <row r="101" spans="1:12" ht="15">
      <c r="A101" s="87" t="s">
        <v>1867</v>
      </c>
      <c r="B101" s="87" t="s">
        <v>1848</v>
      </c>
      <c r="C101" s="79">
        <v>7</v>
      </c>
      <c r="D101" s="131">
        <v>0.0027052707704093995</v>
      </c>
      <c r="E101" s="131">
        <v>2.0447582998852307</v>
      </c>
      <c r="F101" s="79" t="s">
        <v>2011</v>
      </c>
      <c r="G101" s="79" t="b">
        <v>0</v>
      </c>
      <c r="H101" s="79" t="b">
        <v>0</v>
      </c>
      <c r="I101" s="79" t="b">
        <v>0</v>
      </c>
      <c r="J101" s="79" t="b">
        <v>0</v>
      </c>
      <c r="K101" s="79" t="b">
        <v>0</v>
      </c>
      <c r="L101" s="79" t="b">
        <v>0</v>
      </c>
    </row>
    <row r="102" spans="1:12" ht="15">
      <c r="A102" s="87" t="s">
        <v>1848</v>
      </c>
      <c r="B102" s="87" t="s">
        <v>1899</v>
      </c>
      <c r="C102" s="79">
        <v>7</v>
      </c>
      <c r="D102" s="131">
        <v>0.0027052707704093995</v>
      </c>
      <c r="E102" s="131">
        <v>2.3136036121778107</v>
      </c>
      <c r="F102" s="79" t="s">
        <v>2011</v>
      </c>
      <c r="G102" s="79" t="b">
        <v>0</v>
      </c>
      <c r="H102" s="79" t="b">
        <v>0</v>
      </c>
      <c r="I102" s="79" t="b">
        <v>0</v>
      </c>
      <c r="J102" s="79" t="b">
        <v>0</v>
      </c>
      <c r="K102" s="79" t="b">
        <v>0</v>
      </c>
      <c r="L102" s="79" t="b">
        <v>0</v>
      </c>
    </row>
    <row r="103" spans="1:12" ht="15">
      <c r="A103" s="87" t="s">
        <v>1899</v>
      </c>
      <c r="B103" s="87" t="s">
        <v>1900</v>
      </c>
      <c r="C103" s="79">
        <v>7</v>
      </c>
      <c r="D103" s="131">
        <v>0.0027052707704093995</v>
      </c>
      <c r="E103" s="131">
        <v>2.672625554819479</v>
      </c>
      <c r="F103" s="79" t="s">
        <v>2011</v>
      </c>
      <c r="G103" s="79" t="b">
        <v>0</v>
      </c>
      <c r="H103" s="79" t="b">
        <v>0</v>
      </c>
      <c r="I103" s="79" t="b">
        <v>0</v>
      </c>
      <c r="J103" s="79" t="b">
        <v>0</v>
      </c>
      <c r="K103" s="79" t="b">
        <v>0</v>
      </c>
      <c r="L103" s="79" t="b">
        <v>0</v>
      </c>
    </row>
    <row r="104" spans="1:12" ht="15">
      <c r="A104" s="87" t="s">
        <v>1900</v>
      </c>
      <c r="B104" s="87" t="s">
        <v>1901</v>
      </c>
      <c r="C104" s="79">
        <v>7</v>
      </c>
      <c r="D104" s="131">
        <v>0.0027052707704093995</v>
      </c>
      <c r="E104" s="131">
        <v>2.672625554819479</v>
      </c>
      <c r="F104" s="79" t="s">
        <v>2011</v>
      </c>
      <c r="G104" s="79" t="b">
        <v>0</v>
      </c>
      <c r="H104" s="79" t="b">
        <v>0</v>
      </c>
      <c r="I104" s="79" t="b">
        <v>0</v>
      </c>
      <c r="J104" s="79" t="b">
        <v>0</v>
      </c>
      <c r="K104" s="79" t="b">
        <v>0</v>
      </c>
      <c r="L104" s="79" t="b">
        <v>0</v>
      </c>
    </row>
    <row r="105" spans="1:12" ht="15">
      <c r="A105" s="87" t="s">
        <v>1618</v>
      </c>
      <c r="B105" s="87" t="s">
        <v>261</v>
      </c>
      <c r="C105" s="79">
        <v>5</v>
      </c>
      <c r="D105" s="131">
        <v>0.0021444849807196026</v>
      </c>
      <c r="E105" s="131">
        <v>2.5177235948337358</v>
      </c>
      <c r="F105" s="79" t="s">
        <v>2011</v>
      </c>
      <c r="G105" s="79" t="b">
        <v>0</v>
      </c>
      <c r="H105" s="79" t="b">
        <v>0</v>
      </c>
      <c r="I105" s="79" t="b">
        <v>0</v>
      </c>
      <c r="J105" s="79" t="b">
        <v>0</v>
      </c>
      <c r="K105" s="79" t="b">
        <v>0</v>
      </c>
      <c r="L105" s="79" t="b">
        <v>0</v>
      </c>
    </row>
    <row r="106" spans="1:12" ht="15">
      <c r="A106" s="87" t="s">
        <v>261</v>
      </c>
      <c r="B106" s="87" t="s">
        <v>1619</v>
      </c>
      <c r="C106" s="79">
        <v>5</v>
      </c>
      <c r="D106" s="131">
        <v>0.0021444849807196026</v>
      </c>
      <c r="E106" s="131">
        <v>2.8187535904977166</v>
      </c>
      <c r="F106" s="79" t="s">
        <v>2011</v>
      </c>
      <c r="G106" s="79" t="b">
        <v>0</v>
      </c>
      <c r="H106" s="79" t="b">
        <v>0</v>
      </c>
      <c r="I106" s="79" t="b">
        <v>0</v>
      </c>
      <c r="J106" s="79" t="b">
        <v>0</v>
      </c>
      <c r="K106" s="79" t="b">
        <v>0</v>
      </c>
      <c r="L106" s="79" t="b">
        <v>0</v>
      </c>
    </row>
    <row r="107" spans="1:12" ht="15">
      <c r="A107" s="87" t="s">
        <v>1619</v>
      </c>
      <c r="B107" s="87" t="s">
        <v>1620</v>
      </c>
      <c r="C107" s="79">
        <v>5</v>
      </c>
      <c r="D107" s="131">
        <v>0.0021444849807196026</v>
      </c>
      <c r="E107" s="131">
        <v>2.739572344450092</v>
      </c>
      <c r="F107" s="79" t="s">
        <v>2011</v>
      </c>
      <c r="G107" s="79" t="b">
        <v>0</v>
      </c>
      <c r="H107" s="79" t="b">
        <v>0</v>
      </c>
      <c r="I107" s="79" t="b">
        <v>0</v>
      </c>
      <c r="J107" s="79" t="b">
        <v>0</v>
      </c>
      <c r="K107" s="79" t="b">
        <v>0</v>
      </c>
      <c r="L107" s="79" t="b">
        <v>0</v>
      </c>
    </row>
    <row r="108" spans="1:12" ht="15">
      <c r="A108" s="87" t="s">
        <v>1620</v>
      </c>
      <c r="B108" s="87" t="s">
        <v>1621</v>
      </c>
      <c r="C108" s="79">
        <v>5</v>
      </c>
      <c r="D108" s="131">
        <v>0.0021444849807196026</v>
      </c>
      <c r="E108" s="131">
        <v>2.0705655634915163</v>
      </c>
      <c r="F108" s="79" t="s">
        <v>2011</v>
      </c>
      <c r="G108" s="79" t="b">
        <v>0</v>
      </c>
      <c r="H108" s="79" t="b">
        <v>0</v>
      </c>
      <c r="I108" s="79" t="b">
        <v>0</v>
      </c>
      <c r="J108" s="79" t="b">
        <v>0</v>
      </c>
      <c r="K108" s="79" t="b">
        <v>0</v>
      </c>
      <c r="L108" s="79" t="b">
        <v>0</v>
      </c>
    </row>
    <row r="109" spans="1:12" ht="15">
      <c r="A109" s="87" t="s">
        <v>1621</v>
      </c>
      <c r="B109" s="87" t="s">
        <v>338</v>
      </c>
      <c r="C109" s="79">
        <v>5</v>
      </c>
      <c r="D109" s="131">
        <v>0.0021444849807196026</v>
      </c>
      <c r="E109" s="131">
        <v>1.4078077318099422</v>
      </c>
      <c r="F109" s="79" t="s">
        <v>2011</v>
      </c>
      <c r="G109" s="79" t="b">
        <v>0</v>
      </c>
      <c r="H109" s="79" t="b">
        <v>0</v>
      </c>
      <c r="I109" s="79" t="b">
        <v>0</v>
      </c>
      <c r="J109" s="79" t="b">
        <v>0</v>
      </c>
      <c r="K109" s="79" t="b">
        <v>0</v>
      </c>
      <c r="L109" s="79" t="b">
        <v>0</v>
      </c>
    </row>
    <row r="110" spans="1:12" ht="15">
      <c r="A110" s="87" t="s">
        <v>338</v>
      </c>
      <c r="B110" s="87" t="s">
        <v>1906</v>
      </c>
      <c r="C110" s="79">
        <v>5</v>
      </c>
      <c r="D110" s="131">
        <v>0.0021444849807196026</v>
      </c>
      <c r="E110" s="131">
        <v>2.1375123531221294</v>
      </c>
      <c r="F110" s="79" t="s">
        <v>2011</v>
      </c>
      <c r="G110" s="79" t="b">
        <v>0</v>
      </c>
      <c r="H110" s="79" t="b">
        <v>0</v>
      </c>
      <c r="I110" s="79" t="b">
        <v>0</v>
      </c>
      <c r="J110" s="79" t="b">
        <v>0</v>
      </c>
      <c r="K110" s="79" t="b">
        <v>0</v>
      </c>
      <c r="L110" s="79" t="b">
        <v>0</v>
      </c>
    </row>
    <row r="111" spans="1:12" ht="15">
      <c r="A111" s="87" t="s">
        <v>1906</v>
      </c>
      <c r="B111" s="87" t="s">
        <v>1903</v>
      </c>
      <c r="C111" s="79">
        <v>5</v>
      </c>
      <c r="D111" s="131">
        <v>0.0021444849807196026</v>
      </c>
      <c r="E111" s="131">
        <v>2.672625554819479</v>
      </c>
      <c r="F111" s="79" t="s">
        <v>2011</v>
      </c>
      <c r="G111" s="79" t="b">
        <v>0</v>
      </c>
      <c r="H111" s="79" t="b">
        <v>0</v>
      </c>
      <c r="I111" s="79" t="b">
        <v>0</v>
      </c>
      <c r="J111" s="79" t="b">
        <v>0</v>
      </c>
      <c r="K111" s="79" t="b">
        <v>0</v>
      </c>
      <c r="L111" s="79" t="b">
        <v>0</v>
      </c>
    </row>
    <row r="112" spans="1:12" ht="15">
      <c r="A112" s="87" t="s">
        <v>1903</v>
      </c>
      <c r="B112" s="87" t="s">
        <v>1608</v>
      </c>
      <c r="C112" s="79">
        <v>5</v>
      </c>
      <c r="D112" s="131">
        <v>0.0021444849807196026</v>
      </c>
      <c r="E112" s="131">
        <v>2.2254675234772594</v>
      </c>
      <c r="F112" s="79" t="s">
        <v>2011</v>
      </c>
      <c r="G112" s="79" t="b">
        <v>0</v>
      </c>
      <c r="H112" s="79" t="b">
        <v>0</v>
      </c>
      <c r="I112" s="79" t="b">
        <v>0</v>
      </c>
      <c r="J112" s="79" t="b">
        <v>0</v>
      </c>
      <c r="K112" s="79" t="b">
        <v>0</v>
      </c>
      <c r="L112" s="79" t="b">
        <v>0</v>
      </c>
    </row>
    <row r="113" spans="1:12" ht="15">
      <c r="A113" s="87" t="s">
        <v>1608</v>
      </c>
      <c r="B113" s="87" t="s">
        <v>1581</v>
      </c>
      <c r="C113" s="79">
        <v>5</v>
      </c>
      <c r="D113" s="131">
        <v>0.0021444849807196026</v>
      </c>
      <c r="E113" s="131">
        <v>1.219307214772441</v>
      </c>
      <c r="F113" s="79" t="s">
        <v>2011</v>
      </c>
      <c r="G113" s="79" t="b">
        <v>0</v>
      </c>
      <c r="H113" s="79" t="b">
        <v>0</v>
      </c>
      <c r="I113" s="79" t="b">
        <v>0</v>
      </c>
      <c r="J113" s="79" t="b">
        <v>0</v>
      </c>
      <c r="K113" s="79" t="b">
        <v>0</v>
      </c>
      <c r="L113" s="79" t="b">
        <v>0</v>
      </c>
    </row>
    <row r="114" spans="1:12" ht="15">
      <c r="A114" s="87" t="s">
        <v>1581</v>
      </c>
      <c r="B114" s="87" t="s">
        <v>1556</v>
      </c>
      <c r="C114" s="79">
        <v>5</v>
      </c>
      <c r="D114" s="131">
        <v>0.0021444849807196026</v>
      </c>
      <c r="E114" s="131">
        <v>1.6664652461146603</v>
      </c>
      <c r="F114" s="79" t="s">
        <v>2011</v>
      </c>
      <c r="G114" s="79" t="b">
        <v>0</v>
      </c>
      <c r="H114" s="79" t="b">
        <v>0</v>
      </c>
      <c r="I114" s="79" t="b">
        <v>0</v>
      </c>
      <c r="J114" s="79" t="b">
        <v>0</v>
      </c>
      <c r="K114" s="79" t="b">
        <v>0</v>
      </c>
      <c r="L114" s="79" t="b">
        <v>0</v>
      </c>
    </row>
    <row r="115" spans="1:12" ht="15">
      <c r="A115" s="87" t="s">
        <v>1556</v>
      </c>
      <c r="B115" s="87" t="s">
        <v>1616</v>
      </c>
      <c r="C115" s="79">
        <v>5</v>
      </c>
      <c r="D115" s="131">
        <v>0.0021444849807196026</v>
      </c>
      <c r="E115" s="131">
        <v>2.672625554819479</v>
      </c>
      <c r="F115" s="79" t="s">
        <v>2011</v>
      </c>
      <c r="G115" s="79" t="b">
        <v>0</v>
      </c>
      <c r="H115" s="79" t="b">
        <v>0</v>
      </c>
      <c r="I115" s="79" t="b">
        <v>0</v>
      </c>
      <c r="J115" s="79" t="b">
        <v>0</v>
      </c>
      <c r="K115" s="79" t="b">
        <v>0</v>
      </c>
      <c r="L115" s="79" t="b">
        <v>0</v>
      </c>
    </row>
    <row r="116" spans="1:12" ht="15">
      <c r="A116" s="87" t="s">
        <v>1616</v>
      </c>
      <c r="B116" s="87" t="s">
        <v>344</v>
      </c>
      <c r="C116" s="79">
        <v>5</v>
      </c>
      <c r="D116" s="131">
        <v>0.0021444849807196026</v>
      </c>
      <c r="E116" s="131">
        <v>1.9566222111846796</v>
      </c>
      <c r="F116" s="79" t="s">
        <v>2011</v>
      </c>
      <c r="G116" s="79" t="b">
        <v>0</v>
      </c>
      <c r="H116" s="79" t="b">
        <v>0</v>
      </c>
      <c r="I116" s="79" t="b">
        <v>0</v>
      </c>
      <c r="J116" s="79" t="b">
        <v>0</v>
      </c>
      <c r="K116" s="79" t="b">
        <v>0</v>
      </c>
      <c r="L116" s="79" t="b">
        <v>0</v>
      </c>
    </row>
    <row r="117" spans="1:12" ht="15">
      <c r="A117" s="87" t="s">
        <v>344</v>
      </c>
      <c r="B117" s="87" t="s">
        <v>1617</v>
      </c>
      <c r="C117" s="79">
        <v>5</v>
      </c>
      <c r="D117" s="131">
        <v>0.0021444849807196026</v>
      </c>
      <c r="E117" s="131">
        <v>1.8050738932065242</v>
      </c>
      <c r="F117" s="79" t="s">
        <v>2011</v>
      </c>
      <c r="G117" s="79" t="b">
        <v>0</v>
      </c>
      <c r="H117" s="79" t="b">
        <v>0</v>
      </c>
      <c r="I117" s="79" t="b">
        <v>0</v>
      </c>
      <c r="J117" s="79" t="b">
        <v>0</v>
      </c>
      <c r="K117" s="79" t="b">
        <v>0</v>
      </c>
      <c r="L117" s="79" t="b">
        <v>0</v>
      </c>
    </row>
    <row r="118" spans="1:12" ht="15">
      <c r="A118" s="87" t="s">
        <v>1617</v>
      </c>
      <c r="B118" s="87" t="s">
        <v>1907</v>
      </c>
      <c r="C118" s="79">
        <v>5</v>
      </c>
      <c r="D118" s="131">
        <v>0.0021444849807196026</v>
      </c>
      <c r="E118" s="131">
        <v>2.739572344450092</v>
      </c>
      <c r="F118" s="79" t="s">
        <v>2011</v>
      </c>
      <c r="G118" s="79" t="b">
        <v>0</v>
      </c>
      <c r="H118" s="79" t="b">
        <v>0</v>
      </c>
      <c r="I118" s="79" t="b">
        <v>0</v>
      </c>
      <c r="J118" s="79" t="b">
        <v>0</v>
      </c>
      <c r="K118" s="79" t="b">
        <v>0</v>
      </c>
      <c r="L118" s="79" t="b">
        <v>0</v>
      </c>
    </row>
    <row r="119" spans="1:12" ht="15">
      <c r="A119" s="87" t="s">
        <v>1907</v>
      </c>
      <c r="B119" s="87" t="s">
        <v>1908</v>
      </c>
      <c r="C119" s="79">
        <v>5</v>
      </c>
      <c r="D119" s="131">
        <v>0.0021444849807196026</v>
      </c>
      <c r="E119" s="131">
        <v>2.739572344450092</v>
      </c>
      <c r="F119" s="79" t="s">
        <v>2011</v>
      </c>
      <c r="G119" s="79" t="b">
        <v>0</v>
      </c>
      <c r="H119" s="79" t="b">
        <v>0</v>
      </c>
      <c r="I119" s="79" t="b">
        <v>0</v>
      </c>
      <c r="J119" s="79" t="b">
        <v>0</v>
      </c>
      <c r="K119" s="79" t="b">
        <v>0</v>
      </c>
      <c r="L119" s="79" t="b">
        <v>0</v>
      </c>
    </row>
    <row r="120" spans="1:12" ht="15">
      <c r="A120" s="87" t="s">
        <v>1908</v>
      </c>
      <c r="B120" s="87" t="s">
        <v>1909</v>
      </c>
      <c r="C120" s="79">
        <v>5</v>
      </c>
      <c r="D120" s="131">
        <v>0.0021444849807196026</v>
      </c>
      <c r="E120" s="131">
        <v>2.739572344450092</v>
      </c>
      <c r="F120" s="79" t="s">
        <v>2011</v>
      </c>
      <c r="G120" s="79" t="b">
        <v>0</v>
      </c>
      <c r="H120" s="79" t="b">
        <v>0</v>
      </c>
      <c r="I120" s="79" t="b">
        <v>0</v>
      </c>
      <c r="J120" s="79" t="b">
        <v>0</v>
      </c>
      <c r="K120" s="79" t="b">
        <v>0</v>
      </c>
      <c r="L120" s="79" t="b">
        <v>0</v>
      </c>
    </row>
    <row r="121" spans="1:12" ht="15">
      <c r="A121" s="87" t="s">
        <v>1909</v>
      </c>
      <c r="B121" s="87" t="s">
        <v>1910</v>
      </c>
      <c r="C121" s="79">
        <v>5</v>
      </c>
      <c r="D121" s="131">
        <v>0.0021444849807196026</v>
      </c>
      <c r="E121" s="131">
        <v>2.8187535904977166</v>
      </c>
      <c r="F121" s="79" t="s">
        <v>2011</v>
      </c>
      <c r="G121" s="79" t="b">
        <v>0</v>
      </c>
      <c r="H121" s="79" t="b">
        <v>0</v>
      </c>
      <c r="I121" s="79" t="b">
        <v>0</v>
      </c>
      <c r="J121" s="79" t="b">
        <v>0</v>
      </c>
      <c r="K121" s="79" t="b">
        <v>0</v>
      </c>
      <c r="L121" s="79" t="b">
        <v>0</v>
      </c>
    </row>
    <row r="122" spans="1:12" ht="15">
      <c r="A122" s="87" t="s">
        <v>1910</v>
      </c>
      <c r="B122" s="87" t="s">
        <v>1911</v>
      </c>
      <c r="C122" s="79">
        <v>5</v>
      </c>
      <c r="D122" s="131">
        <v>0.0021444849807196026</v>
      </c>
      <c r="E122" s="131">
        <v>2.739572344450092</v>
      </c>
      <c r="F122" s="79" t="s">
        <v>2011</v>
      </c>
      <c r="G122" s="79" t="b">
        <v>0</v>
      </c>
      <c r="H122" s="79" t="b">
        <v>0</v>
      </c>
      <c r="I122" s="79" t="b">
        <v>0</v>
      </c>
      <c r="J122" s="79" t="b">
        <v>0</v>
      </c>
      <c r="K122" s="79" t="b">
        <v>0</v>
      </c>
      <c r="L122" s="79" t="b">
        <v>0</v>
      </c>
    </row>
    <row r="123" spans="1:12" ht="15">
      <c r="A123" s="87" t="s">
        <v>1911</v>
      </c>
      <c r="B123" s="87" t="s">
        <v>1912</v>
      </c>
      <c r="C123" s="79">
        <v>5</v>
      </c>
      <c r="D123" s="131">
        <v>0.0021444849807196026</v>
      </c>
      <c r="E123" s="131">
        <v>2.739572344450092</v>
      </c>
      <c r="F123" s="79" t="s">
        <v>2011</v>
      </c>
      <c r="G123" s="79" t="b">
        <v>0</v>
      </c>
      <c r="H123" s="79" t="b">
        <v>0</v>
      </c>
      <c r="I123" s="79" t="b">
        <v>0</v>
      </c>
      <c r="J123" s="79" t="b">
        <v>0</v>
      </c>
      <c r="K123" s="79" t="b">
        <v>0</v>
      </c>
      <c r="L123" s="79" t="b">
        <v>0</v>
      </c>
    </row>
    <row r="124" spans="1:12" ht="15">
      <c r="A124" s="87" t="s">
        <v>1912</v>
      </c>
      <c r="B124" s="87" t="s">
        <v>280</v>
      </c>
      <c r="C124" s="79">
        <v>5</v>
      </c>
      <c r="D124" s="131">
        <v>0.0021444849807196026</v>
      </c>
      <c r="E124" s="131">
        <v>2.739572344450092</v>
      </c>
      <c r="F124" s="79" t="s">
        <v>2011</v>
      </c>
      <c r="G124" s="79" t="b">
        <v>0</v>
      </c>
      <c r="H124" s="79" t="b">
        <v>0</v>
      </c>
      <c r="I124" s="79" t="b">
        <v>0</v>
      </c>
      <c r="J124" s="79" t="b">
        <v>0</v>
      </c>
      <c r="K124" s="79" t="b">
        <v>0</v>
      </c>
      <c r="L124" s="79" t="b">
        <v>0</v>
      </c>
    </row>
    <row r="125" spans="1:12" ht="15">
      <c r="A125" s="87" t="s">
        <v>280</v>
      </c>
      <c r="B125" s="87" t="s">
        <v>1913</v>
      </c>
      <c r="C125" s="79">
        <v>5</v>
      </c>
      <c r="D125" s="131">
        <v>0.0021444849807196026</v>
      </c>
      <c r="E125" s="131">
        <v>2.739572344450092</v>
      </c>
      <c r="F125" s="79" t="s">
        <v>2011</v>
      </c>
      <c r="G125" s="79" t="b">
        <v>0</v>
      </c>
      <c r="H125" s="79" t="b">
        <v>0</v>
      </c>
      <c r="I125" s="79" t="b">
        <v>0</v>
      </c>
      <c r="J125" s="79" t="b">
        <v>0</v>
      </c>
      <c r="K125" s="79" t="b">
        <v>0</v>
      </c>
      <c r="L125" s="79" t="b">
        <v>0</v>
      </c>
    </row>
    <row r="126" spans="1:12" ht="15">
      <c r="A126" s="87" t="s">
        <v>1913</v>
      </c>
      <c r="B126" s="87" t="s">
        <v>1914</v>
      </c>
      <c r="C126" s="79">
        <v>5</v>
      </c>
      <c r="D126" s="131">
        <v>0.0021444849807196026</v>
      </c>
      <c r="E126" s="131">
        <v>2.8187535904977166</v>
      </c>
      <c r="F126" s="79" t="s">
        <v>2011</v>
      </c>
      <c r="G126" s="79" t="b">
        <v>0</v>
      </c>
      <c r="H126" s="79" t="b">
        <v>0</v>
      </c>
      <c r="I126" s="79" t="b">
        <v>0</v>
      </c>
      <c r="J126" s="79" t="b">
        <v>0</v>
      </c>
      <c r="K126" s="79" t="b">
        <v>0</v>
      </c>
      <c r="L126" s="79" t="b">
        <v>0</v>
      </c>
    </row>
    <row r="127" spans="1:12" ht="15">
      <c r="A127" s="87" t="s">
        <v>1914</v>
      </c>
      <c r="B127" s="87" t="s">
        <v>1915</v>
      </c>
      <c r="C127" s="79">
        <v>5</v>
      </c>
      <c r="D127" s="131">
        <v>0.0021444849807196026</v>
      </c>
      <c r="E127" s="131">
        <v>2.8187535904977166</v>
      </c>
      <c r="F127" s="79" t="s">
        <v>2011</v>
      </c>
      <c r="G127" s="79" t="b">
        <v>0</v>
      </c>
      <c r="H127" s="79" t="b">
        <v>0</v>
      </c>
      <c r="I127" s="79" t="b">
        <v>0</v>
      </c>
      <c r="J127" s="79" t="b">
        <v>0</v>
      </c>
      <c r="K127" s="79" t="b">
        <v>0</v>
      </c>
      <c r="L127" s="79" t="b">
        <v>0</v>
      </c>
    </row>
    <row r="128" spans="1:12" ht="15">
      <c r="A128" s="87" t="s">
        <v>1915</v>
      </c>
      <c r="B128" s="87" t="s">
        <v>279</v>
      </c>
      <c r="C128" s="79">
        <v>5</v>
      </c>
      <c r="D128" s="131">
        <v>0.0021444849807196026</v>
      </c>
      <c r="E128" s="131">
        <v>2.8187535904977166</v>
      </c>
      <c r="F128" s="79" t="s">
        <v>2011</v>
      </c>
      <c r="G128" s="79" t="b">
        <v>0</v>
      </c>
      <c r="H128" s="79" t="b">
        <v>0</v>
      </c>
      <c r="I128" s="79" t="b">
        <v>0</v>
      </c>
      <c r="J128" s="79" t="b">
        <v>0</v>
      </c>
      <c r="K128" s="79" t="b">
        <v>0</v>
      </c>
      <c r="L128" s="79" t="b">
        <v>0</v>
      </c>
    </row>
    <row r="129" spans="1:12" ht="15">
      <c r="A129" s="87" t="s">
        <v>1865</v>
      </c>
      <c r="B129" s="87" t="s">
        <v>1977</v>
      </c>
      <c r="C129" s="79">
        <v>5</v>
      </c>
      <c r="D129" s="131">
        <v>0.0021444849807196026</v>
      </c>
      <c r="E129" s="131">
        <v>2.0320021683521556</v>
      </c>
      <c r="F129" s="79" t="s">
        <v>2011</v>
      </c>
      <c r="G129" s="79" t="b">
        <v>0</v>
      </c>
      <c r="H129" s="79" t="b">
        <v>0</v>
      </c>
      <c r="I129" s="79" t="b">
        <v>0</v>
      </c>
      <c r="J129" s="79" t="b">
        <v>0</v>
      </c>
      <c r="K129" s="79" t="b">
        <v>0</v>
      </c>
      <c r="L129" s="79" t="b">
        <v>0</v>
      </c>
    </row>
    <row r="130" spans="1:12" ht="15">
      <c r="A130" s="87" t="s">
        <v>1146</v>
      </c>
      <c r="B130" s="87" t="s">
        <v>1150</v>
      </c>
      <c r="C130" s="79">
        <v>5</v>
      </c>
      <c r="D130" s="131">
        <v>0.0021444849807196026</v>
      </c>
      <c r="E130" s="131">
        <v>2.3302028739972727</v>
      </c>
      <c r="F130" s="79" t="s">
        <v>2011</v>
      </c>
      <c r="G130" s="79" t="b">
        <v>0</v>
      </c>
      <c r="H130" s="79" t="b">
        <v>0</v>
      </c>
      <c r="I130" s="79" t="b">
        <v>0</v>
      </c>
      <c r="J130" s="79" t="b">
        <v>0</v>
      </c>
      <c r="K130" s="79" t="b">
        <v>0</v>
      </c>
      <c r="L130" s="79" t="b">
        <v>0</v>
      </c>
    </row>
    <row r="131" spans="1:12" ht="15">
      <c r="A131" s="87" t="s">
        <v>1834</v>
      </c>
      <c r="B131" s="87" t="s">
        <v>1592</v>
      </c>
      <c r="C131" s="79">
        <v>4</v>
      </c>
      <c r="D131" s="131">
        <v>0.0018281431680925886</v>
      </c>
      <c r="E131" s="131">
        <v>1.7183830453801539</v>
      </c>
      <c r="F131" s="79" t="s">
        <v>2011</v>
      </c>
      <c r="G131" s="79" t="b">
        <v>0</v>
      </c>
      <c r="H131" s="79" t="b">
        <v>0</v>
      </c>
      <c r="I131" s="79" t="b">
        <v>0</v>
      </c>
      <c r="J131" s="79" t="b">
        <v>0</v>
      </c>
      <c r="K131" s="79" t="b">
        <v>0</v>
      </c>
      <c r="L131" s="79" t="b">
        <v>0</v>
      </c>
    </row>
    <row r="132" spans="1:12" ht="15">
      <c r="A132" s="87" t="s">
        <v>1612</v>
      </c>
      <c r="B132" s="87" t="s">
        <v>1613</v>
      </c>
      <c r="C132" s="79">
        <v>4</v>
      </c>
      <c r="D132" s="131">
        <v>0.0018281431680925886</v>
      </c>
      <c r="E132" s="131">
        <v>2.7218435774896603</v>
      </c>
      <c r="F132" s="79" t="s">
        <v>2011</v>
      </c>
      <c r="G132" s="79" t="b">
        <v>0</v>
      </c>
      <c r="H132" s="79" t="b">
        <v>0</v>
      </c>
      <c r="I132" s="79" t="b">
        <v>0</v>
      </c>
      <c r="J132" s="79" t="b">
        <v>0</v>
      </c>
      <c r="K132" s="79" t="b">
        <v>0</v>
      </c>
      <c r="L132" s="79" t="b">
        <v>0</v>
      </c>
    </row>
    <row r="133" spans="1:12" ht="15">
      <c r="A133" s="87" t="s">
        <v>287</v>
      </c>
      <c r="B133" s="87" t="s">
        <v>286</v>
      </c>
      <c r="C133" s="79">
        <v>4</v>
      </c>
      <c r="D133" s="131">
        <v>0.0018281431680925886</v>
      </c>
      <c r="E133" s="131">
        <v>2.5177235948337358</v>
      </c>
      <c r="F133" s="79" t="s">
        <v>2011</v>
      </c>
      <c r="G133" s="79" t="b">
        <v>0</v>
      </c>
      <c r="H133" s="79" t="b">
        <v>0</v>
      </c>
      <c r="I133" s="79" t="b">
        <v>0</v>
      </c>
      <c r="J133" s="79" t="b">
        <v>0</v>
      </c>
      <c r="K133" s="79" t="b">
        <v>0</v>
      </c>
      <c r="L133" s="79" t="b">
        <v>0</v>
      </c>
    </row>
    <row r="134" spans="1:12" ht="15">
      <c r="A134" s="87" t="s">
        <v>291</v>
      </c>
      <c r="B134" s="87" t="s">
        <v>288</v>
      </c>
      <c r="C134" s="79">
        <v>4</v>
      </c>
      <c r="D134" s="131">
        <v>0.0018281431680925886</v>
      </c>
      <c r="E134" s="131">
        <v>2.6426623314420357</v>
      </c>
      <c r="F134" s="79" t="s">
        <v>2011</v>
      </c>
      <c r="G134" s="79" t="b">
        <v>0</v>
      </c>
      <c r="H134" s="79" t="b">
        <v>0</v>
      </c>
      <c r="I134" s="79" t="b">
        <v>0</v>
      </c>
      <c r="J134" s="79" t="b">
        <v>0</v>
      </c>
      <c r="K134" s="79" t="b">
        <v>0</v>
      </c>
      <c r="L134" s="79" t="b">
        <v>0</v>
      </c>
    </row>
    <row r="135" spans="1:12" ht="15">
      <c r="A135" s="87" t="s">
        <v>1833</v>
      </c>
      <c r="B135" s="87" t="s">
        <v>1865</v>
      </c>
      <c r="C135" s="79">
        <v>4</v>
      </c>
      <c r="D135" s="131">
        <v>0.0019732520375563517</v>
      </c>
      <c r="E135" s="131">
        <v>1.1411466377772237</v>
      </c>
      <c r="F135" s="79" t="s">
        <v>2011</v>
      </c>
      <c r="G135" s="79" t="b">
        <v>0</v>
      </c>
      <c r="H135" s="79" t="b">
        <v>0</v>
      </c>
      <c r="I135" s="79" t="b">
        <v>0</v>
      </c>
      <c r="J135" s="79" t="b">
        <v>0</v>
      </c>
      <c r="K135" s="79" t="b">
        <v>0</v>
      </c>
      <c r="L135" s="79" t="b">
        <v>0</v>
      </c>
    </row>
    <row r="136" spans="1:12" ht="15">
      <c r="A136" s="87" t="s">
        <v>2447</v>
      </c>
      <c r="B136" s="87" t="s">
        <v>1938</v>
      </c>
      <c r="C136" s="79">
        <v>4</v>
      </c>
      <c r="D136" s="131">
        <v>0.0019732520375563517</v>
      </c>
      <c r="E136" s="131">
        <v>2.3068702295188426</v>
      </c>
      <c r="F136" s="79" t="s">
        <v>2011</v>
      </c>
      <c r="G136" s="79" t="b">
        <v>0</v>
      </c>
      <c r="H136" s="79" t="b">
        <v>0</v>
      </c>
      <c r="I136" s="79" t="b">
        <v>0</v>
      </c>
      <c r="J136" s="79" t="b">
        <v>0</v>
      </c>
      <c r="K136" s="79" t="b">
        <v>0</v>
      </c>
      <c r="L136" s="79" t="b">
        <v>0</v>
      </c>
    </row>
    <row r="137" spans="1:12" ht="15">
      <c r="A137" s="87" t="s">
        <v>1938</v>
      </c>
      <c r="B137" s="87" t="s">
        <v>2605</v>
      </c>
      <c r="C137" s="79">
        <v>4</v>
      </c>
      <c r="D137" s="131">
        <v>0.0019732520375563517</v>
      </c>
      <c r="E137" s="131">
        <v>2.403780242526899</v>
      </c>
      <c r="F137" s="79" t="s">
        <v>2011</v>
      </c>
      <c r="G137" s="79" t="b">
        <v>0</v>
      </c>
      <c r="H137" s="79" t="b">
        <v>0</v>
      </c>
      <c r="I137" s="79" t="b">
        <v>0</v>
      </c>
      <c r="J137" s="79" t="b">
        <v>0</v>
      </c>
      <c r="K137" s="79" t="b">
        <v>0</v>
      </c>
      <c r="L137" s="79" t="b">
        <v>0</v>
      </c>
    </row>
    <row r="138" spans="1:12" ht="15">
      <c r="A138" s="87" t="s">
        <v>1918</v>
      </c>
      <c r="B138" s="87" t="s">
        <v>1919</v>
      </c>
      <c r="C138" s="79">
        <v>3</v>
      </c>
      <c r="D138" s="131">
        <v>0.0014799390281672637</v>
      </c>
      <c r="E138" s="131">
        <v>3.040602340114073</v>
      </c>
      <c r="F138" s="79" t="s">
        <v>2011</v>
      </c>
      <c r="G138" s="79" t="b">
        <v>0</v>
      </c>
      <c r="H138" s="79" t="b">
        <v>0</v>
      </c>
      <c r="I138" s="79" t="b">
        <v>0</v>
      </c>
      <c r="J138" s="79" t="b">
        <v>0</v>
      </c>
      <c r="K138" s="79" t="b">
        <v>0</v>
      </c>
      <c r="L138" s="79" t="b">
        <v>0</v>
      </c>
    </row>
    <row r="139" spans="1:12" ht="15">
      <c r="A139" s="87" t="s">
        <v>1919</v>
      </c>
      <c r="B139" s="87" t="s">
        <v>1917</v>
      </c>
      <c r="C139" s="79">
        <v>3</v>
      </c>
      <c r="D139" s="131">
        <v>0.0014799390281672637</v>
      </c>
      <c r="E139" s="131">
        <v>2.9156636035057732</v>
      </c>
      <c r="F139" s="79" t="s">
        <v>2011</v>
      </c>
      <c r="G139" s="79" t="b">
        <v>0</v>
      </c>
      <c r="H139" s="79" t="b">
        <v>0</v>
      </c>
      <c r="I139" s="79" t="b">
        <v>0</v>
      </c>
      <c r="J139" s="79" t="b">
        <v>0</v>
      </c>
      <c r="K139" s="79" t="b">
        <v>0</v>
      </c>
      <c r="L139" s="79" t="b">
        <v>0</v>
      </c>
    </row>
    <row r="140" spans="1:12" ht="15">
      <c r="A140" s="87" t="s">
        <v>1917</v>
      </c>
      <c r="B140" s="87" t="s">
        <v>1601</v>
      </c>
      <c r="C140" s="79">
        <v>3</v>
      </c>
      <c r="D140" s="131">
        <v>0.0014799390281672637</v>
      </c>
      <c r="E140" s="131">
        <v>1.9778115102546177</v>
      </c>
      <c r="F140" s="79" t="s">
        <v>2011</v>
      </c>
      <c r="G140" s="79" t="b">
        <v>0</v>
      </c>
      <c r="H140" s="79" t="b">
        <v>0</v>
      </c>
      <c r="I140" s="79" t="b">
        <v>0</v>
      </c>
      <c r="J140" s="79" t="b">
        <v>0</v>
      </c>
      <c r="K140" s="79" t="b">
        <v>0</v>
      </c>
      <c r="L140" s="79" t="b">
        <v>0</v>
      </c>
    </row>
    <row r="141" spans="1:12" ht="15">
      <c r="A141" s="87" t="s">
        <v>1601</v>
      </c>
      <c r="B141" s="87" t="s">
        <v>1920</v>
      </c>
      <c r="C141" s="79">
        <v>3</v>
      </c>
      <c r="D141" s="131">
        <v>0.0014799390281672637</v>
      </c>
      <c r="E141" s="131">
        <v>2.119783586161698</v>
      </c>
      <c r="F141" s="79" t="s">
        <v>2011</v>
      </c>
      <c r="G141" s="79" t="b">
        <v>0</v>
      </c>
      <c r="H141" s="79" t="b">
        <v>0</v>
      </c>
      <c r="I141" s="79" t="b">
        <v>0</v>
      </c>
      <c r="J141" s="79" t="b">
        <v>0</v>
      </c>
      <c r="K141" s="79" t="b">
        <v>0</v>
      </c>
      <c r="L141" s="79" t="b">
        <v>0</v>
      </c>
    </row>
    <row r="142" spans="1:12" ht="15">
      <c r="A142" s="87" t="s">
        <v>1920</v>
      </c>
      <c r="B142" s="87" t="s">
        <v>1921</v>
      </c>
      <c r="C142" s="79">
        <v>3</v>
      </c>
      <c r="D142" s="131">
        <v>0.0014799390281672637</v>
      </c>
      <c r="E142" s="131">
        <v>3.040602340114073</v>
      </c>
      <c r="F142" s="79" t="s">
        <v>2011</v>
      </c>
      <c r="G142" s="79" t="b">
        <v>0</v>
      </c>
      <c r="H142" s="79" t="b">
        <v>0</v>
      </c>
      <c r="I142" s="79" t="b">
        <v>0</v>
      </c>
      <c r="J142" s="79" t="b">
        <v>0</v>
      </c>
      <c r="K142" s="79" t="b">
        <v>0</v>
      </c>
      <c r="L142" s="79" t="b">
        <v>0</v>
      </c>
    </row>
    <row r="143" spans="1:12" ht="15">
      <c r="A143" s="87" t="s">
        <v>1921</v>
      </c>
      <c r="B143" s="87" t="s">
        <v>1922</v>
      </c>
      <c r="C143" s="79">
        <v>3</v>
      </c>
      <c r="D143" s="131">
        <v>0.0014799390281672637</v>
      </c>
      <c r="E143" s="131">
        <v>3.040602340114073</v>
      </c>
      <c r="F143" s="79" t="s">
        <v>2011</v>
      </c>
      <c r="G143" s="79" t="b">
        <v>0</v>
      </c>
      <c r="H143" s="79" t="b">
        <v>0</v>
      </c>
      <c r="I143" s="79" t="b">
        <v>0</v>
      </c>
      <c r="J143" s="79" t="b">
        <v>0</v>
      </c>
      <c r="K143" s="79" t="b">
        <v>0</v>
      </c>
      <c r="L143" s="79" t="b">
        <v>0</v>
      </c>
    </row>
    <row r="144" spans="1:12" ht="15">
      <c r="A144" s="87" t="s">
        <v>1922</v>
      </c>
      <c r="B144" s="87" t="s">
        <v>1923</v>
      </c>
      <c r="C144" s="79">
        <v>3</v>
      </c>
      <c r="D144" s="131">
        <v>0.0014799390281672637</v>
      </c>
      <c r="E144" s="131">
        <v>3.040602340114073</v>
      </c>
      <c r="F144" s="79" t="s">
        <v>2011</v>
      </c>
      <c r="G144" s="79" t="b">
        <v>0</v>
      </c>
      <c r="H144" s="79" t="b">
        <v>0</v>
      </c>
      <c r="I144" s="79" t="b">
        <v>0</v>
      </c>
      <c r="J144" s="79" t="b">
        <v>0</v>
      </c>
      <c r="K144" s="79" t="b">
        <v>0</v>
      </c>
      <c r="L144" s="79" t="b">
        <v>0</v>
      </c>
    </row>
    <row r="145" spans="1:12" ht="15">
      <c r="A145" s="87" t="s">
        <v>1923</v>
      </c>
      <c r="B145" s="87" t="s">
        <v>1924</v>
      </c>
      <c r="C145" s="79">
        <v>3</v>
      </c>
      <c r="D145" s="131">
        <v>0.0014799390281672637</v>
      </c>
      <c r="E145" s="131">
        <v>3.040602340114073</v>
      </c>
      <c r="F145" s="79" t="s">
        <v>2011</v>
      </c>
      <c r="G145" s="79" t="b">
        <v>0</v>
      </c>
      <c r="H145" s="79" t="b">
        <v>0</v>
      </c>
      <c r="I145" s="79" t="b">
        <v>0</v>
      </c>
      <c r="J145" s="79" t="b">
        <v>0</v>
      </c>
      <c r="K145" s="79" t="b">
        <v>0</v>
      </c>
      <c r="L145" s="79" t="b">
        <v>0</v>
      </c>
    </row>
    <row r="146" spans="1:12" ht="15">
      <c r="A146" s="87" t="s">
        <v>1924</v>
      </c>
      <c r="B146" s="87" t="s">
        <v>1916</v>
      </c>
      <c r="C146" s="79">
        <v>3</v>
      </c>
      <c r="D146" s="131">
        <v>0.0014799390281672637</v>
      </c>
      <c r="E146" s="131">
        <v>2.9156636035057732</v>
      </c>
      <c r="F146" s="79" t="s">
        <v>2011</v>
      </c>
      <c r="G146" s="79" t="b">
        <v>0</v>
      </c>
      <c r="H146" s="79" t="b">
        <v>0</v>
      </c>
      <c r="I146" s="79" t="b">
        <v>0</v>
      </c>
      <c r="J146" s="79" t="b">
        <v>0</v>
      </c>
      <c r="K146" s="79" t="b">
        <v>0</v>
      </c>
      <c r="L146" s="79" t="b">
        <v>0</v>
      </c>
    </row>
    <row r="147" spans="1:12" ht="15">
      <c r="A147" s="87" t="s">
        <v>1916</v>
      </c>
      <c r="B147" s="87" t="s">
        <v>1925</v>
      </c>
      <c r="C147" s="79">
        <v>3</v>
      </c>
      <c r="D147" s="131">
        <v>0.0014799390281672637</v>
      </c>
      <c r="E147" s="131">
        <v>2.9156636035057732</v>
      </c>
      <c r="F147" s="79" t="s">
        <v>2011</v>
      </c>
      <c r="G147" s="79" t="b">
        <v>0</v>
      </c>
      <c r="H147" s="79" t="b">
        <v>0</v>
      </c>
      <c r="I147" s="79" t="b">
        <v>0</v>
      </c>
      <c r="J147" s="79" t="b">
        <v>0</v>
      </c>
      <c r="K147" s="79" t="b">
        <v>0</v>
      </c>
      <c r="L147" s="79" t="b">
        <v>0</v>
      </c>
    </row>
    <row r="148" spans="1:12" ht="15">
      <c r="A148" s="87" t="s">
        <v>1925</v>
      </c>
      <c r="B148" s="87" t="s">
        <v>1926</v>
      </c>
      <c r="C148" s="79">
        <v>3</v>
      </c>
      <c r="D148" s="131">
        <v>0.0014799390281672637</v>
      </c>
      <c r="E148" s="131">
        <v>3.040602340114073</v>
      </c>
      <c r="F148" s="79" t="s">
        <v>2011</v>
      </c>
      <c r="G148" s="79" t="b">
        <v>0</v>
      </c>
      <c r="H148" s="79" t="b">
        <v>0</v>
      </c>
      <c r="I148" s="79" t="b">
        <v>0</v>
      </c>
      <c r="J148" s="79" t="b">
        <v>0</v>
      </c>
      <c r="K148" s="79" t="b">
        <v>0</v>
      </c>
      <c r="L148" s="79" t="b">
        <v>0</v>
      </c>
    </row>
    <row r="149" spans="1:12" ht="15">
      <c r="A149" s="87" t="s">
        <v>1926</v>
      </c>
      <c r="B149" s="87" t="s">
        <v>1927</v>
      </c>
      <c r="C149" s="79">
        <v>3</v>
      </c>
      <c r="D149" s="131">
        <v>0.0014799390281672637</v>
      </c>
      <c r="E149" s="131">
        <v>3.040602340114073</v>
      </c>
      <c r="F149" s="79" t="s">
        <v>2011</v>
      </c>
      <c r="G149" s="79" t="b">
        <v>0</v>
      </c>
      <c r="H149" s="79" t="b">
        <v>0</v>
      </c>
      <c r="I149" s="79" t="b">
        <v>0</v>
      </c>
      <c r="J149" s="79" t="b">
        <v>0</v>
      </c>
      <c r="K149" s="79" t="b">
        <v>0</v>
      </c>
      <c r="L149" s="79" t="b">
        <v>0</v>
      </c>
    </row>
    <row r="150" spans="1:12" ht="15">
      <c r="A150" s="87" t="s">
        <v>1927</v>
      </c>
      <c r="B150" s="87" t="s">
        <v>1618</v>
      </c>
      <c r="C150" s="79">
        <v>3</v>
      </c>
      <c r="D150" s="131">
        <v>0.0014799390281672637</v>
      </c>
      <c r="E150" s="131">
        <v>2.8187535904977166</v>
      </c>
      <c r="F150" s="79" t="s">
        <v>2011</v>
      </c>
      <c r="G150" s="79" t="b">
        <v>0</v>
      </c>
      <c r="H150" s="79" t="b">
        <v>0</v>
      </c>
      <c r="I150" s="79" t="b">
        <v>0</v>
      </c>
      <c r="J150" s="79" t="b">
        <v>0</v>
      </c>
      <c r="K150" s="79" t="b">
        <v>0</v>
      </c>
      <c r="L150" s="79" t="b">
        <v>0</v>
      </c>
    </row>
    <row r="151" spans="1:12" ht="15">
      <c r="A151" s="87" t="s">
        <v>1618</v>
      </c>
      <c r="B151" s="87" t="s">
        <v>1904</v>
      </c>
      <c r="C151" s="79">
        <v>3</v>
      </c>
      <c r="D151" s="131">
        <v>0.0014799390281672637</v>
      </c>
      <c r="E151" s="131">
        <v>2.040602340114073</v>
      </c>
      <c r="F151" s="79" t="s">
        <v>2011</v>
      </c>
      <c r="G151" s="79" t="b">
        <v>0</v>
      </c>
      <c r="H151" s="79" t="b">
        <v>0</v>
      </c>
      <c r="I151" s="79" t="b">
        <v>0</v>
      </c>
      <c r="J151" s="79" t="b">
        <v>0</v>
      </c>
      <c r="K151" s="79" t="b">
        <v>0</v>
      </c>
      <c r="L151" s="79" t="b">
        <v>0</v>
      </c>
    </row>
    <row r="152" spans="1:12" ht="15">
      <c r="A152" s="87" t="s">
        <v>1904</v>
      </c>
      <c r="B152" s="87" t="s">
        <v>1928</v>
      </c>
      <c r="C152" s="79">
        <v>3</v>
      </c>
      <c r="D152" s="131">
        <v>0.0014799390281672637</v>
      </c>
      <c r="E152" s="131">
        <v>2.4385423487861106</v>
      </c>
      <c r="F152" s="79" t="s">
        <v>2011</v>
      </c>
      <c r="G152" s="79" t="b">
        <v>0</v>
      </c>
      <c r="H152" s="79" t="b">
        <v>0</v>
      </c>
      <c r="I152" s="79" t="b">
        <v>0</v>
      </c>
      <c r="J152" s="79" t="b">
        <v>0</v>
      </c>
      <c r="K152" s="79" t="b">
        <v>0</v>
      </c>
      <c r="L152" s="79" t="b">
        <v>0</v>
      </c>
    </row>
    <row r="153" spans="1:12" ht="15">
      <c r="A153" s="87" t="s">
        <v>1928</v>
      </c>
      <c r="B153" s="87" t="s">
        <v>1929</v>
      </c>
      <c r="C153" s="79">
        <v>3</v>
      </c>
      <c r="D153" s="131">
        <v>0.0014799390281672637</v>
      </c>
      <c r="E153" s="131">
        <v>2.9156636035057732</v>
      </c>
      <c r="F153" s="79" t="s">
        <v>2011</v>
      </c>
      <c r="G153" s="79" t="b">
        <v>0</v>
      </c>
      <c r="H153" s="79" t="b">
        <v>0</v>
      </c>
      <c r="I153" s="79" t="b">
        <v>0</v>
      </c>
      <c r="J153" s="79" t="b">
        <v>0</v>
      </c>
      <c r="K153" s="79" t="b">
        <v>0</v>
      </c>
      <c r="L153" s="79" t="b">
        <v>0</v>
      </c>
    </row>
    <row r="154" spans="1:12" ht="15">
      <c r="A154" s="87" t="s">
        <v>1929</v>
      </c>
      <c r="B154" s="87" t="s">
        <v>1930</v>
      </c>
      <c r="C154" s="79">
        <v>3</v>
      </c>
      <c r="D154" s="131">
        <v>0.0014799390281672637</v>
      </c>
      <c r="E154" s="131">
        <v>3.040602340114073</v>
      </c>
      <c r="F154" s="79" t="s">
        <v>2011</v>
      </c>
      <c r="G154" s="79" t="b">
        <v>0</v>
      </c>
      <c r="H154" s="79" t="b">
        <v>0</v>
      </c>
      <c r="I154" s="79" t="b">
        <v>0</v>
      </c>
      <c r="J154" s="79" t="b">
        <v>0</v>
      </c>
      <c r="K154" s="79" t="b">
        <v>0</v>
      </c>
      <c r="L154" s="79" t="b">
        <v>0</v>
      </c>
    </row>
    <row r="155" spans="1:12" ht="15">
      <c r="A155" s="87" t="s">
        <v>1930</v>
      </c>
      <c r="B155" s="87" t="s">
        <v>1931</v>
      </c>
      <c r="C155" s="79">
        <v>3</v>
      </c>
      <c r="D155" s="131">
        <v>0.0014799390281672637</v>
      </c>
      <c r="E155" s="131">
        <v>3.040602340114073</v>
      </c>
      <c r="F155" s="79" t="s">
        <v>2011</v>
      </c>
      <c r="G155" s="79" t="b">
        <v>0</v>
      </c>
      <c r="H155" s="79" t="b">
        <v>0</v>
      </c>
      <c r="I155" s="79" t="b">
        <v>0</v>
      </c>
      <c r="J155" s="79" t="b">
        <v>0</v>
      </c>
      <c r="K155" s="79" t="b">
        <v>0</v>
      </c>
      <c r="L155" s="79" t="b">
        <v>0</v>
      </c>
    </row>
    <row r="156" spans="1:12" ht="15">
      <c r="A156" s="87" t="s">
        <v>1931</v>
      </c>
      <c r="B156" s="87" t="s">
        <v>1902</v>
      </c>
      <c r="C156" s="79">
        <v>3</v>
      </c>
      <c r="D156" s="131">
        <v>0.0014799390281672637</v>
      </c>
      <c r="E156" s="131">
        <v>2.4385423487861106</v>
      </c>
      <c r="F156" s="79" t="s">
        <v>2011</v>
      </c>
      <c r="G156" s="79" t="b">
        <v>0</v>
      </c>
      <c r="H156" s="79" t="b">
        <v>0</v>
      </c>
      <c r="I156" s="79" t="b">
        <v>0</v>
      </c>
      <c r="J156" s="79" t="b">
        <v>0</v>
      </c>
      <c r="K156" s="79" t="b">
        <v>0</v>
      </c>
      <c r="L156" s="79" t="b">
        <v>0</v>
      </c>
    </row>
    <row r="157" spans="1:12" ht="15">
      <c r="A157" s="87" t="s">
        <v>1902</v>
      </c>
      <c r="B157" s="87" t="s">
        <v>1905</v>
      </c>
      <c r="C157" s="79">
        <v>3</v>
      </c>
      <c r="D157" s="131">
        <v>0.0014799390281672637</v>
      </c>
      <c r="E157" s="131">
        <v>1.874270918347548</v>
      </c>
      <c r="F157" s="79" t="s">
        <v>2011</v>
      </c>
      <c r="G157" s="79" t="b">
        <v>0</v>
      </c>
      <c r="H157" s="79" t="b">
        <v>0</v>
      </c>
      <c r="I157" s="79" t="b">
        <v>0</v>
      </c>
      <c r="J157" s="79" t="b">
        <v>0</v>
      </c>
      <c r="K157" s="79" t="b">
        <v>0</v>
      </c>
      <c r="L157" s="79" t="b">
        <v>0</v>
      </c>
    </row>
    <row r="158" spans="1:12" ht="15">
      <c r="A158" s="87" t="s">
        <v>1905</v>
      </c>
      <c r="B158" s="87" t="s">
        <v>1932</v>
      </c>
      <c r="C158" s="79">
        <v>3</v>
      </c>
      <c r="D158" s="131">
        <v>0.0014799390281672637</v>
      </c>
      <c r="E158" s="131">
        <v>2.4763309096755104</v>
      </c>
      <c r="F158" s="79" t="s">
        <v>2011</v>
      </c>
      <c r="G158" s="79" t="b">
        <v>0</v>
      </c>
      <c r="H158" s="79" t="b">
        <v>0</v>
      </c>
      <c r="I158" s="79" t="b">
        <v>0</v>
      </c>
      <c r="J158" s="79" t="b">
        <v>0</v>
      </c>
      <c r="K158" s="79" t="b">
        <v>0</v>
      </c>
      <c r="L158" s="79" t="b">
        <v>0</v>
      </c>
    </row>
    <row r="159" spans="1:12" ht="15">
      <c r="A159" s="87" t="s">
        <v>1932</v>
      </c>
      <c r="B159" s="87" t="s">
        <v>1933</v>
      </c>
      <c r="C159" s="79">
        <v>3</v>
      </c>
      <c r="D159" s="131">
        <v>0.0014799390281672637</v>
      </c>
      <c r="E159" s="131">
        <v>3.040602340114073</v>
      </c>
      <c r="F159" s="79" t="s">
        <v>2011</v>
      </c>
      <c r="G159" s="79" t="b">
        <v>0</v>
      </c>
      <c r="H159" s="79" t="b">
        <v>0</v>
      </c>
      <c r="I159" s="79" t="b">
        <v>0</v>
      </c>
      <c r="J159" s="79" t="b">
        <v>0</v>
      </c>
      <c r="K159" s="79" t="b">
        <v>0</v>
      </c>
      <c r="L159" s="79" t="b">
        <v>0</v>
      </c>
    </row>
    <row r="160" spans="1:12" ht="15">
      <c r="A160" s="87" t="s">
        <v>1933</v>
      </c>
      <c r="B160" s="87" t="s">
        <v>1934</v>
      </c>
      <c r="C160" s="79">
        <v>3</v>
      </c>
      <c r="D160" s="131">
        <v>0.0014799390281672637</v>
      </c>
      <c r="E160" s="131">
        <v>2.9156636035057732</v>
      </c>
      <c r="F160" s="79" t="s">
        <v>2011</v>
      </c>
      <c r="G160" s="79" t="b">
        <v>0</v>
      </c>
      <c r="H160" s="79" t="b">
        <v>0</v>
      </c>
      <c r="I160" s="79" t="b">
        <v>0</v>
      </c>
      <c r="J160" s="79" t="b">
        <v>0</v>
      </c>
      <c r="K160" s="79" t="b">
        <v>0</v>
      </c>
      <c r="L160" s="79" t="b">
        <v>0</v>
      </c>
    </row>
    <row r="161" spans="1:12" ht="15">
      <c r="A161" s="87" t="s">
        <v>1934</v>
      </c>
      <c r="B161" s="87" t="s">
        <v>1935</v>
      </c>
      <c r="C161" s="79">
        <v>3</v>
      </c>
      <c r="D161" s="131">
        <v>0.0014799390281672637</v>
      </c>
      <c r="E161" s="131">
        <v>2.9156636035057732</v>
      </c>
      <c r="F161" s="79" t="s">
        <v>2011</v>
      </c>
      <c r="G161" s="79" t="b">
        <v>0</v>
      </c>
      <c r="H161" s="79" t="b">
        <v>0</v>
      </c>
      <c r="I161" s="79" t="b">
        <v>0</v>
      </c>
      <c r="J161" s="79" t="b">
        <v>0</v>
      </c>
      <c r="K161" s="79" t="b">
        <v>0</v>
      </c>
      <c r="L161" s="79" t="b">
        <v>0</v>
      </c>
    </row>
    <row r="162" spans="1:12" ht="15">
      <c r="A162" s="87" t="s">
        <v>1935</v>
      </c>
      <c r="B162" s="87" t="s">
        <v>1582</v>
      </c>
      <c r="C162" s="79">
        <v>3</v>
      </c>
      <c r="D162" s="131">
        <v>0.0014799390281672637</v>
      </c>
      <c r="E162" s="131">
        <v>1.9614210940664483</v>
      </c>
      <c r="F162" s="79" t="s">
        <v>2011</v>
      </c>
      <c r="G162" s="79" t="b">
        <v>0</v>
      </c>
      <c r="H162" s="79" t="b">
        <v>0</v>
      </c>
      <c r="I162" s="79" t="b">
        <v>0</v>
      </c>
      <c r="J162" s="79" t="b">
        <v>0</v>
      </c>
      <c r="K162" s="79" t="b">
        <v>0</v>
      </c>
      <c r="L162" s="79" t="b">
        <v>0</v>
      </c>
    </row>
    <row r="163" spans="1:12" ht="15">
      <c r="A163" s="87" t="s">
        <v>289</v>
      </c>
      <c r="B163" s="87" t="s">
        <v>291</v>
      </c>
      <c r="C163" s="79">
        <v>3</v>
      </c>
      <c r="D163" s="131">
        <v>0.0014799390281672637</v>
      </c>
      <c r="E163" s="131">
        <v>2.8187535904977166</v>
      </c>
      <c r="F163" s="79" t="s">
        <v>2011</v>
      </c>
      <c r="G163" s="79" t="b">
        <v>0</v>
      </c>
      <c r="H163" s="79" t="b">
        <v>0</v>
      </c>
      <c r="I163" s="79" t="b">
        <v>0</v>
      </c>
      <c r="J163" s="79" t="b">
        <v>0</v>
      </c>
      <c r="K163" s="79" t="b">
        <v>0</v>
      </c>
      <c r="L163" s="79" t="b">
        <v>0</v>
      </c>
    </row>
    <row r="164" spans="1:12" ht="15">
      <c r="A164" s="87" t="s">
        <v>1154</v>
      </c>
      <c r="B164" s="87" t="s">
        <v>2591</v>
      </c>
      <c r="C164" s="79">
        <v>3</v>
      </c>
      <c r="D164" s="131">
        <v>0.0014799390281672637</v>
      </c>
      <c r="E164" s="131">
        <v>2.3927848582254354</v>
      </c>
      <c r="F164" s="79" t="s">
        <v>2011</v>
      </c>
      <c r="G164" s="79" t="b">
        <v>0</v>
      </c>
      <c r="H164" s="79" t="b">
        <v>0</v>
      </c>
      <c r="I164" s="79" t="b">
        <v>0</v>
      </c>
      <c r="J164" s="79" t="b">
        <v>0</v>
      </c>
      <c r="K164" s="79" t="b">
        <v>0</v>
      </c>
      <c r="L164" s="79" t="b">
        <v>0</v>
      </c>
    </row>
    <row r="165" spans="1:12" ht="15">
      <c r="A165" s="87" t="s">
        <v>1977</v>
      </c>
      <c r="B165" s="87" t="s">
        <v>2621</v>
      </c>
      <c r="C165" s="79">
        <v>3</v>
      </c>
      <c r="D165" s="131">
        <v>0.0014799390281672637</v>
      </c>
      <c r="E165" s="131">
        <v>2.5634810853944106</v>
      </c>
      <c r="F165" s="79" t="s">
        <v>2011</v>
      </c>
      <c r="G165" s="79" t="b">
        <v>0</v>
      </c>
      <c r="H165" s="79" t="b">
        <v>0</v>
      </c>
      <c r="I165" s="79" t="b">
        <v>0</v>
      </c>
      <c r="J165" s="79" t="b">
        <v>0</v>
      </c>
      <c r="K165" s="79" t="b">
        <v>0</v>
      </c>
      <c r="L165" s="79" t="b">
        <v>0</v>
      </c>
    </row>
    <row r="166" spans="1:12" ht="15">
      <c r="A166" s="87" t="s">
        <v>1942</v>
      </c>
      <c r="B166" s="87" t="s">
        <v>1943</v>
      </c>
      <c r="C166" s="79">
        <v>3</v>
      </c>
      <c r="D166" s="131">
        <v>0.0014799390281672637</v>
      </c>
      <c r="E166" s="131">
        <v>2.9156636035057732</v>
      </c>
      <c r="F166" s="79" t="s">
        <v>2011</v>
      </c>
      <c r="G166" s="79" t="b">
        <v>0</v>
      </c>
      <c r="H166" s="79" t="b">
        <v>0</v>
      </c>
      <c r="I166" s="79" t="b">
        <v>0</v>
      </c>
      <c r="J166" s="79" t="b">
        <v>0</v>
      </c>
      <c r="K166" s="79" t="b">
        <v>0</v>
      </c>
      <c r="L166" s="79" t="b">
        <v>0</v>
      </c>
    </row>
    <row r="167" spans="1:12" ht="15">
      <c r="A167" s="87" t="s">
        <v>1943</v>
      </c>
      <c r="B167" s="87" t="s">
        <v>1944</v>
      </c>
      <c r="C167" s="79">
        <v>3</v>
      </c>
      <c r="D167" s="131">
        <v>0.0014799390281672637</v>
      </c>
      <c r="E167" s="131">
        <v>3.040602340114073</v>
      </c>
      <c r="F167" s="79" t="s">
        <v>2011</v>
      </c>
      <c r="G167" s="79" t="b">
        <v>0</v>
      </c>
      <c r="H167" s="79" t="b">
        <v>0</v>
      </c>
      <c r="I167" s="79" t="b">
        <v>0</v>
      </c>
      <c r="J167" s="79" t="b">
        <v>0</v>
      </c>
      <c r="K167" s="79" t="b">
        <v>0</v>
      </c>
      <c r="L167" s="79" t="b">
        <v>0</v>
      </c>
    </row>
    <row r="168" spans="1:12" ht="15">
      <c r="A168" s="87" t="s">
        <v>1944</v>
      </c>
      <c r="B168" s="87" t="s">
        <v>1945</v>
      </c>
      <c r="C168" s="79">
        <v>3</v>
      </c>
      <c r="D168" s="131">
        <v>0.0014799390281672637</v>
      </c>
      <c r="E168" s="131">
        <v>2.9156636035057732</v>
      </c>
      <c r="F168" s="79" t="s">
        <v>2011</v>
      </c>
      <c r="G168" s="79" t="b">
        <v>0</v>
      </c>
      <c r="H168" s="79" t="b">
        <v>0</v>
      </c>
      <c r="I168" s="79" t="b">
        <v>0</v>
      </c>
      <c r="J168" s="79" t="b">
        <v>0</v>
      </c>
      <c r="K168" s="79" t="b">
        <v>0</v>
      </c>
      <c r="L168" s="79" t="b">
        <v>0</v>
      </c>
    </row>
    <row r="169" spans="1:12" ht="15">
      <c r="A169" s="87" t="s">
        <v>1945</v>
      </c>
      <c r="B169" s="87" t="s">
        <v>1946</v>
      </c>
      <c r="C169" s="79">
        <v>3</v>
      </c>
      <c r="D169" s="131">
        <v>0.0014799390281672637</v>
      </c>
      <c r="E169" s="131">
        <v>2.9156636035057732</v>
      </c>
      <c r="F169" s="79" t="s">
        <v>2011</v>
      </c>
      <c r="G169" s="79" t="b">
        <v>0</v>
      </c>
      <c r="H169" s="79" t="b">
        <v>0</v>
      </c>
      <c r="I169" s="79" t="b">
        <v>0</v>
      </c>
      <c r="J169" s="79" t="b">
        <v>0</v>
      </c>
      <c r="K169" s="79" t="b">
        <v>0</v>
      </c>
      <c r="L169" s="79" t="b">
        <v>0</v>
      </c>
    </row>
    <row r="170" spans="1:12" ht="15">
      <c r="A170" s="87" t="s">
        <v>1947</v>
      </c>
      <c r="B170" s="87" t="s">
        <v>1581</v>
      </c>
      <c r="C170" s="79">
        <v>3</v>
      </c>
      <c r="D170" s="131">
        <v>0.0014799390281672637</v>
      </c>
      <c r="E170" s="131">
        <v>1.6664652461146603</v>
      </c>
      <c r="F170" s="79" t="s">
        <v>2011</v>
      </c>
      <c r="G170" s="79" t="b">
        <v>0</v>
      </c>
      <c r="H170" s="79" t="b">
        <v>0</v>
      </c>
      <c r="I170" s="79" t="b">
        <v>0</v>
      </c>
      <c r="J170" s="79" t="b">
        <v>0</v>
      </c>
      <c r="K170" s="79" t="b">
        <v>0</v>
      </c>
      <c r="L170" s="79" t="b">
        <v>0</v>
      </c>
    </row>
    <row r="171" spans="1:12" ht="15">
      <c r="A171" s="87" t="s">
        <v>1581</v>
      </c>
      <c r="B171" s="87" t="s">
        <v>1991</v>
      </c>
      <c r="C171" s="79">
        <v>3</v>
      </c>
      <c r="D171" s="131">
        <v>0.0014799390281672637</v>
      </c>
      <c r="E171" s="131">
        <v>1.6664652461146603</v>
      </c>
      <c r="F171" s="79" t="s">
        <v>2011</v>
      </c>
      <c r="G171" s="79" t="b">
        <v>0</v>
      </c>
      <c r="H171" s="79" t="b">
        <v>0</v>
      </c>
      <c r="I171" s="79" t="b">
        <v>0</v>
      </c>
      <c r="J171" s="79" t="b">
        <v>0</v>
      </c>
      <c r="K171" s="79" t="b">
        <v>0</v>
      </c>
      <c r="L171" s="79" t="b">
        <v>0</v>
      </c>
    </row>
    <row r="172" spans="1:12" ht="15">
      <c r="A172" s="87" t="s">
        <v>1614</v>
      </c>
      <c r="B172" s="87" t="s">
        <v>1948</v>
      </c>
      <c r="C172" s="79">
        <v>3</v>
      </c>
      <c r="D172" s="131">
        <v>0.0014799390281672637</v>
      </c>
      <c r="E172" s="131">
        <v>2.8187535904977166</v>
      </c>
      <c r="F172" s="79" t="s">
        <v>2011</v>
      </c>
      <c r="G172" s="79" t="b">
        <v>0</v>
      </c>
      <c r="H172" s="79" t="b">
        <v>0</v>
      </c>
      <c r="I172" s="79" t="b">
        <v>0</v>
      </c>
      <c r="J172" s="79" t="b">
        <v>0</v>
      </c>
      <c r="K172" s="79" t="b">
        <v>0</v>
      </c>
      <c r="L172" s="79" t="b">
        <v>0</v>
      </c>
    </row>
    <row r="173" spans="1:12" ht="15">
      <c r="A173" s="87" t="s">
        <v>1948</v>
      </c>
      <c r="B173" s="87" t="s">
        <v>1949</v>
      </c>
      <c r="C173" s="79">
        <v>3</v>
      </c>
      <c r="D173" s="131">
        <v>0.0014799390281672637</v>
      </c>
      <c r="E173" s="131">
        <v>2.9156636035057732</v>
      </c>
      <c r="F173" s="79" t="s">
        <v>2011</v>
      </c>
      <c r="G173" s="79" t="b">
        <v>0</v>
      </c>
      <c r="H173" s="79" t="b">
        <v>0</v>
      </c>
      <c r="I173" s="79" t="b">
        <v>0</v>
      </c>
      <c r="J173" s="79" t="b">
        <v>0</v>
      </c>
      <c r="K173" s="79" t="b">
        <v>0</v>
      </c>
      <c r="L173" s="79" t="b">
        <v>0</v>
      </c>
    </row>
    <row r="174" spans="1:12" ht="15">
      <c r="A174" s="87" t="s">
        <v>1949</v>
      </c>
      <c r="B174" s="87" t="s">
        <v>1950</v>
      </c>
      <c r="C174" s="79">
        <v>3</v>
      </c>
      <c r="D174" s="131">
        <v>0.0014799390281672637</v>
      </c>
      <c r="E174" s="131">
        <v>2.9156636035057732</v>
      </c>
      <c r="F174" s="79" t="s">
        <v>2011</v>
      </c>
      <c r="G174" s="79" t="b">
        <v>0</v>
      </c>
      <c r="H174" s="79" t="b">
        <v>0</v>
      </c>
      <c r="I174" s="79" t="b">
        <v>0</v>
      </c>
      <c r="J174" s="79" t="b">
        <v>0</v>
      </c>
      <c r="K174" s="79" t="b">
        <v>0</v>
      </c>
      <c r="L174" s="79" t="b">
        <v>0</v>
      </c>
    </row>
    <row r="175" spans="1:12" ht="15">
      <c r="A175" s="87" t="s">
        <v>1950</v>
      </c>
      <c r="B175" s="87" t="s">
        <v>1951</v>
      </c>
      <c r="C175" s="79">
        <v>3</v>
      </c>
      <c r="D175" s="131">
        <v>0.0014799390281672637</v>
      </c>
      <c r="E175" s="131">
        <v>3.040602340114073</v>
      </c>
      <c r="F175" s="79" t="s">
        <v>2011</v>
      </c>
      <c r="G175" s="79" t="b">
        <v>0</v>
      </c>
      <c r="H175" s="79" t="b">
        <v>0</v>
      </c>
      <c r="I175" s="79" t="b">
        <v>0</v>
      </c>
      <c r="J175" s="79" t="b">
        <v>0</v>
      </c>
      <c r="K175" s="79" t="b">
        <v>0</v>
      </c>
      <c r="L175" s="79" t="b">
        <v>0</v>
      </c>
    </row>
    <row r="176" spans="1:12" ht="15">
      <c r="A176" s="87" t="s">
        <v>1952</v>
      </c>
      <c r="B176" s="87" t="s">
        <v>1953</v>
      </c>
      <c r="C176" s="79">
        <v>3</v>
      </c>
      <c r="D176" s="131">
        <v>0.0014799390281672637</v>
      </c>
      <c r="E176" s="131">
        <v>2.9156636035057732</v>
      </c>
      <c r="F176" s="79" t="s">
        <v>2011</v>
      </c>
      <c r="G176" s="79" t="b">
        <v>0</v>
      </c>
      <c r="H176" s="79" t="b">
        <v>0</v>
      </c>
      <c r="I176" s="79" t="b">
        <v>0</v>
      </c>
      <c r="J176" s="79" t="b">
        <v>0</v>
      </c>
      <c r="K176" s="79" t="b">
        <v>0</v>
      </c>
      <c r="L176" s="79" t="b">
        <v>0</v>
      </c>
    </row>
    <row r="177" spans="1:12" ht="15">
      <c r="A177" s="87" t="s">
        <v>1954</v>
      </c>
      <c r="B177" s="87" t="s">
        <v>1955</v>
      </c>
      <c r="C177" s="79">
        <v>3</v>
      </c>
      <c r="D177" s="131">
        <v>0.0014799390281672637</v>
      </c>
      <c r="E177" s="131">
        <v>3.040602340114073</v>
      </c>
      <c r="F177" s="79" t="s">
        <v>2011</v>
      </c>
      <c r="G177" s="79" t="b">
        <v>0</v>
      </c>
      <c r="H177" s="79" t="b">
        <v>0</v>
      </c>
      <c r="I177" s="79" t="b">
        <v>0</v>
      </c>
      <c r="J177" s="79" t="b">
        <v>0</v>
      </c>
      <c r="K177" s="79" t="b">
        <v>0</v>
      </c>
      <c r="L177" s="79" t="b">
        <v>0</v>
      </c>
    </row>
    <row r="178" spans="1:12" ht="15">
      <c r="A178" s="87" t="s">
        <v>1955</v>
      </c>
      <c r="B178" s="87" t="s">
        <v>1902</v>
      </c>
      <c r="C178" s="79">
        <v>3</v>
      </c>
      <c r="D178" s="131">
        <v>0.0014799390281672637</v>
      </c>
      <c r="E178" s="131">
        <v>2.4385423487861106</v>
      </c>
      <c r="F178" s="79" t="s">
        <v>2011</v>
      </c>
      <c r="G178" s="79" t="b">
        <v>0</v>
      </c>
      <c r="H178" s="79" t="b">
        <v>0</v>
      </c>
      <c r="I178" s="79" t="b">
        <v>0</v>
      </c>
      <c r="J178" s="79" t="b">
        <v>0</v>
      </c>
      <c r="K178" s="79" t="b">
        <v>0</v>
      </c>
      <c r="L178" s="79" t="b">
        <v>0</v>
      </c>
    </row>
    <row r="179" spans="1:12" ht="15">
      <c r="A179" s="87" t="s">
        <v>1902</v>
      </c>
      <c r="B179" s="87" t="s">
        <v>1956</v>
      </c>
      <c r="C179" s="79">
        <v>3</v>
      </c>
      <c r="D179" s="131">
        <v>0.0014799390281672637</v>
      </c>
      <c r="E179" s="131">
        <v>2.4385423487861106</v>
      </c>
      <c r="F179" s="79" t="s">
        <v>2011</v>
      </c>
      <c r="G179" s="79" t="b">
        <v>0</v>
      </c>
      <c r="H179" s="79" t="b">
        <v>0</v>
      </c>
      <c r="I179" s="79" t="b">
        <v>0</v>
      </c>
      <c r="J179" s="79" t="b">
        <v>0</v>
      </c>
      <c r="K179" s="79" t="b">
        <v>0</v>
      </c>
      <c r="L179" s="79" t="b">
        <v>0</v>
      </c>
    </row>
    <row r="180" spans="1:12" ht="15">
      <c r="A180" s="87" t="s">
        <v>1956</v>
      </c>
      <c r="B180" s="87" t="s">
        <v>1957</v>
      </c>
      <c r="C180" s="79">
        <v>3</v>
      </c>
      <c r="D180" s="131">
        <v>0.0014799390281672637</v>
      </c>
      <c r="E180" s="131">
        <v>3.040602340114073</v>
      </c>
      <c r="F180" s="79" t="s">
        <v>2011</v>
      </c>
      <c r="G180" s="79" t="b">
        <v>0</v>
      </c>
      <c r="H180" s="79" t="b">
        <v>0</v>
      </c>
      <c r="I180" s="79" t="b">
        <v>0</v>
      </c>
      <c r="J180" s="79" t="b">
        <v>0</v>
      </c>
      <c r="K180" s="79" t="b">
        <v>0</v>
      </c>
      <c r="L180" s="79" t="b">
        <v>0</v>
      </c>
    </row>
    <row r="181" spans="1:12" ht="15">
      <c r="A181" s="87" t="s">
        <v>2592</v>
      </c>
      <c r="B181" s="87" t="s">
        <v>1625</v>
      </c>
      <c r="C181" s="79">
        <v>3</v>
      </c>
      <c r="D181" s="131">
        <v>0.0014799390281672637</v>
      </c>
      <c r="E181" s="131">
        <v>1.7773609053394916</v>
      </c>
      <c r="F181" s="79" t="s">
        <v>2011</v>
      </c>
      <c r="G181" s="79" t="b">
        <v>0</v>
      </c>
      <c r="H181" s="79" t="b">
        <v>0</v>
      </c>
      <c r="I181" s="79" t="b">
        <v>0</v>
      </c>
      <c r="J181" s="79" t="b">
        <v>0</v>
      </c>
      <c r="K181" s="79" t="b">
        <v>0</v>
      </c>
      <c r="L181" s="79" t="b">
        <v>0</v>
      </c>
    </row>
    <row r="182" spans="1:12" ht="15">
      <c r="A182" s="87" t="s">
        <v>1959</v>
      </c>
      <c r="B182" s="87" t="s">
        <v>338</v>
      </c>
      <c r="C182" s="79">
        <v>3</v>
      </c>
      <c r="D182" s="131">
        <v>0.0014799390281672637</v>
      </c>
      <c r="E182" s="131">
        <v>2.1559957588161427</v>
      </c>
      <c r="F182" s="79" t="s">
        <v>2011</v>
      </c>
      <c r="G182" s="79" t="b">
        <v>0</v>
      </c>
      <c r="H182" s="79" t="b">
        <v>0</v>
      </c>
      <c r="I182" s="79" t="b">
        <v>0</v>
      </c>
      <c r="J182" s="79" t="b">
        <v>0</v>
      </c>
      <c r="K182" s="79" t="b">
        <v>0</v>
      </c>
      <c r="L182" s="79" t="b">
        <v>0</v>
      </c>
    </row>
    <row r="183" spans="1:12" ht="15">
      <c r="A183" s="87" t="s">
        <v>338</v>
      </c>
      <c r="B183" s="87" t="s">
        <v>1960</v>
      </c>
      <c r="C183" s="79">
        <v>3</v>
      </c>
      <c r="D183" s="131">
        <v>0.0014799390281672637</v>
      </c>
      <c r="E183" s="131">
        <v>2.1375123531221294</v>
      </c>
      <c r="F183" s="79" t="s">
        <v>2011</v>
      </c>
      <c r="G183" s="79" t="b">
        <v>0</v>
      </c>
      <c r="H183" s="79" t="b">
        <v>0</v>
      </c>
      <c r="I183" s="79" t="b">
        <v>0</v>
      </c>
      <c r="J183" s="79" t="b">
        <v>0</v>
      </c>
      <c r="K183" s="79" t="b">
        <v>0</v>
      </c>
      <c r="L183" s="79" t="b">
        <v>0</v>
      </c>
    </row>
    <row r="184" spans="1:12" ht="15">
      <c r="A184" s="87" t="s">
        <v>1960</v>
      </c>
      <c r="B184" s="87" t="s">
        <v>1961</v>
      </c>
      <c r="C184" s="79">
        <v>3</v>
      </c>
      <c r="D184" s="131">
        <v>0.0014799390281672637</v>
      </c>
      <c r="E184" s="131">
        <v>3.040602340114073</v>
      </c>
      <c r="F184" s="79" t="s">
        <v>2011</v>
      </c>
      <c r="G184" s="79" t="b">
        <v>0</v>
      </c>
      <c r="H184" s="79" t="b">
        <v>0</v>
      </c>
      <c r="I184" s="79" t="b">
        <v>0</v>
      </c>
      <c r="J184" s="79" t="b">
        <v>0</v>
      </c>
      <c r="K184" s="79" t="b">
        <v>0</v>
      </c>
      <c r="L184" s="79" t="b">
        <v>0</v>
      </c>
    </row>
    <row r="185" spans="1:12" ht="15">
      <c r="A185" s="87" t="s">
        <v>1961</v>
      </c>
      <c r="B185" s="87" t="s">
        <v>1962</v>
      </c>
      <c r="C185" s="79">
        <v>3</v>
      </c>
      <c r="D185" s="131">
        <v>0.0014799390281672637</v>
      </c>
      <c r="E185" s="131">
        <v>3.040602340114073</v>
      </c>
      <c r="F185" s="79" t="s">
        <v>2011</v>
      </c>
      <c r="G185" s="79" t="b">
        <v>0</v>
      </c>
      <c r="H185" s="79" t="b">
        <v>0</v>
      </c>
      <c r="I185" s="79" t="b">
        <v>0</v>
      </c>
      <c r="J185" s="79" t="b">
        <v>0</v>
      </c>
      <c r="K185" s="79" t="b">
        <v>0</v>
      </c>
      <c r="L185" s="79" t="b">
        <v>0</v>
      </c>
    </row>
    <row r="186" spans="1:12" ht="15">
      <c r="A186" s="87" t="s">
        <v>1962</v>
      </c>
      <c r="B186" s="87" t="s">
        <v>344</v>
      </c>
      <c r="C186" s="79">
        <v>3</v>
      </c>
      <c r="D186" s="131">
        <v>0.0014799390281672637</v>
      </c>
      <c r="E186" s="131">
        <v>2.1027502468629176</v>
      </c>
      <c r="F186" s="79" t="s">
        <v>2011</v>
      </c>
      <c r="G186" s="79" t="b">
        <v>0</v>
      </c>
      <c r="H186" s="79" t="b">
        <v>0</v>
      </c>
      <c r="I186" s="79" t="b">
        <v>0</v>
      </c>
      <c r="J186" s="79" t="b">
        <v>0</v>
      </c>
      <c r="K186" s="79" t="b">
        <v>0</v>
      </c>
      <c r="L186" s="79" t="b">
        <v>0</v>
      </c>
    </row>
    <row r="187" spans="1:12" ht="15">
      <c r="A187" s="87" t="s">
        <v>344</v>
      </c>
      <c r="B187" s="87" t="s">
        <v>1963</v>
      </c>
      <c r="C187" s="79">
        <v>3</v>
      </c>
      <c r="D187" s="131">
        <v>0.0014799390281672637</v>
      </c>
      <c r="E187" s="131">
        <v>1.8842551392541491</v>
      </c>
      <c r="F187" s="79" t="s">
        <v>2011</v>
      </c>
      <c r="G187" s="79" t="b">
        <v>0</v>
      </c>
      <c r="H187" s="79" t="b">
        <v>0</v>
      </c>
      <c r="I187" s="79" t="b">
        <v>0</v>
      </c>
      <c r="J187" s="79" t="b">
        <v>0</v>
      </c>
      <c r="K187" s="79" t="b">
        <v>0</v>
      </c>
      <c r="L187" s="79" t="b">
        <v>0</v>
      </c>
    </row>
    <row r="188" spans="1:12" ht="15">
      <c r="A188" s="87" t="s">
        <v>1963</v>
      </c>
      <c r="B188" s="87" t="s">
        <v>1964</v>
      </c>
      <c r="C188" s="79">
        <v>3</v>
      </c>
      <c r="D188" s="131">
        <v>0.0014799390281672637</v>
      </c>
      <c r="E188" s="131">
        <v>3.040602340114073</v>
      </c>
      <c r="F188" s="79" t="s">
        <v>2011</v>
      </c>
      <c r="G188" s="79" t="b">
        <v>0</v>
      </c>
      <c r="H188" s="79" t="b">
        <v>0</v>
      </c>
      <c r="I188" s="79" t="b">
        <v>0</v>
      </c>
      <c r="J188" s="79" t="b">
        <v>0</v>
      </c>
      <c r="K188" s="79" t="b">
        <v>0</v>
      </c>
      <c r="L188" s="79" t="b">
        <v>0</v>
      </c>
    </row>
    <row r="189" spans="1:12" ht="15">
      <c r="A189" s="87" t="s">
        <v>1964</v>
      </c>
      <c r="B189" s="87" t="s">
        <v>1965</v>
      </c>
      <c r="C189" s="79">
        <v>3</v>
      </c>
      <c r="D189" s="131">
        <v>0.0014799390281672637</v>
      </c>
      <c r="E189" s="131">
        <v>3.040602340114073</v>
      </c>
      <c r="F189" s="79" t="s">
        <v>2011</v>
      </c>
      <c r="G189" s="79" t="b">
        <v>0</v>
      </c>
      <c r="H189" s="79" t="b">
        <v>0</v>
      </c>
      <c r="I189" s="79" t="b">
        <v>0</v>
      </c>
      <c r="J189" s="79" t="b">
        <v>0</v>
      </c>
      <c r="K189" s="79" t="b">
        <v>0</v>
      </c>
      <c r="L189" s="79" t="b">
        <v>0</v>
      </c>
    </row>
    <row r="190" spans="1:12" ht="15">
      <c r="A190" s="87" t="s">
        <v>2586</v>
      </c>
      <c r="B190" s="87" t="s">
        <v>2635</v>
      </c>
      <c r="C190" s="79">
        <v>2</v>
      </c>
      <c r="D190" s="131">
        <v>0.0010888857510985483</v>
      </c>
      <c r="E190" s="131">
        <v>2.739572344450092</v>
      </c>
      <c r="F190" s="79" t="s">
        <v>2011</v>
      </c>
      <c r="G190" s="79" t="b">
        <v>0</v>
      </c>
      <c r="H190" s="79" t="b">
        <v>0</v>
      </c>
      <c r="I190" s="79" t="b">
        <v>0</v>
      </c>
      <c r="J190" s="79" t="b">
        <v>0</v>
      </c>
      <c r="K190" s="79" t="b">
        <v>0</v>
      </c>
      <c r="L190" s="79" t="b">
        <v>0</v>
      </c>
    </row>
    <row r="191" spans="1:12" ht="15">
      <c r="A191" s="87" t="s">
        <v>269</v>
      </c>
      <c r="B191" s="87" t="s">
        <v>289</v>
      </c>
      <c r="C191" s="79">
        <v>2</v>
      </c>
      <c r="D191" s="131">
        <v>0.0010888857510985483</v>
      </c>
      <c r="E191" s="131">
        <v>2.9156636035057732</v>
      </c>
      <c r="F191" s="79" t="s">
        <v>2011</v>
      </c>
      <c r="G191" s="79" t="b">
        <v>0</v>
      </c>
      <c r="H191" s="79" t="b">
        <v>0</v>
      </c>
      <c r="I191" s="79" t="b">
        <v>0</v>
      </c>
      <c r="J191" s="79" t="b">
        <v>0</v>
      </c>
      <c r="K191" s="79" t="b">
        <v>0</v>
      </c>
      <c r="L191" s="79" t="b">
        <v>0</v>
      </c>
    </row>
    <row r="192" spans="1:12" ht="15">
      <c r="A192" s="87" t="s">
        <v>289</v>
      </c>
      <c r="B192" s="87" t="s">
        <v>288</v>
      </c>
      <c r="C192" s="79">
        <v>2</v>
      </c>
      <c r="D192" s="131">
        <v>0.0010888857510985483</v>
      </c>
      <c r="E192" s="131">
        <v>2.3416323357780544</v>
      </c>
      <c r="F192" s="79" t="s">
        <v>2011</v>
      </c>
      <c r="G192" s="79" t="b">
        <v>0</v>
      </c>
      <c r="H192" s="79" t="b">
        <v>0</v>
      </c>
      <c r="I192" s="79" t="b">
        <v>0</v>
      </c>
      <c r="J192" s="79" t="b">
        <v>0</v>
      </c>
      <c r="K192" s="79" t="b">
        <v>0</v>
      </c>
      <c r="L192" s="79" t="b">
        <v>0</v>
      </c>
    </row>
    <row r="193" spans="1:12" ht="15">
      <c r="A193" s="87" t="s">
        <v>290</v>
      </c>
      <c r="B193" s="87" t="s">
        <v>289</v>
      </c>
      <c r="C193" s="79">
        <v>2</v>
      </c>
      <c r="D193" s="131">
        <v>0.0010888857510985483</v>
      </c>
      <c r="E193" s="131">
        <v>2.739572344450092</v>
      </c>
      <c r="F193" s="79" t="s">
        <v>2011</v>
      </c>
      <c r="G193" s="79" t="b">
        <v>0</v>
      </c>
      <c r="H193" s="79" t="b">
        <v>0</v>
      </c>
      <c r="I193" s="79" t="b">
        <v>0</v>
      </c>
      <c r="J193" s="79" t="b">
        <v>0</v>
      </c>
      <c r="K193" s="79" t="b">
        <v>0</v>
      </c>
      <c r="L193" s="79" t="b">
        <v>0</v>
      </c>
    </row>
    <row r="194" spans="1:12" ht="15">
      <c r="A194" s="87" t="s">
        <v>1967</v>
      </c>
      <c r="B194" s="87" t="s">
        <v>1968</v>
      </c>
      <c r="C194" s="79">
        <v>2</v>
      </c>
      <c r="D194" s="131">
        <v>0.0010888857510985483</v>
      </c>
      <c r="E194" s="131">
        <v>2.864511081058392</v>
      </c>
      <c r="F194" s="79" t="s">
        <v>2011</v>
      </c>
      <c r="G194" s="79" t="b">
        <v>0</v>
      </c>
      <c r="H194" s="79" t="b">
        <v>0</v>
      </c>
      <c r="I194" s="79" t="b">
        <v>0</v>
      </c>
      <c r="J194" s="79" t="b">
        <v>0</v>
      </c>
      <c r="K194" s="79" t="b">
        <v>0</v>
      </c>
      <c r="L194" s="79" t="b">
        <v>0</v>
      </c>
    </row>
    <row r="195" spans="1:12" ht="15">
      <c r="A195" s="87" t="s">
        <v>284</v>
      </c>
      <c r="B195" s="87" t="s">
        <v>283</v>
      </c>
      <c r="C195" s="79">
        <v>2</v>
      </c>
      <c r="D195" s="131">
        <v>0.0010888857510985483</v>
      </c>
      <c r="E195" s="131">
        <v>3.2166935991697545</v>
      </c>
      <c r="F195" s="79" t="s">
        <v>2011</v>
      </c>
      <c r="G195" s="79" t="b">
        <v>0</v>
      </c>
      <c r="H195" s="79" t="b">
        <v>0</v>
      </c>
      <c r="I195" s="79" t="b">
        <v>0</v>
      </c>
      <c r="J195" s="79" t="b">
        <v>0</v>
      </c>
      <c r="K195" s="79" t="b">
        <v>0</v>
      </c>
      <c r="L195" s="79" t="b">
        <v>0</v>
      </c>
    </row>
    <row r="196" spans="1:12" ht="15">
      <c r="A196" s="87" t="s">
        <v>1581</v>
      </c>
      <c r="B196" s="87" t="s">
        <v>344</v>
      </c>
      <c r="C196" s="79">
        <v>2</v>
      </c>
      <c r="D196" s="131">
        <v>0.0010888857510985483</v>
      </c>
      <c r="E196" s="131">
        <v>0.5525218938078236</v>
      </c>
      <c r="F196" s="79" t="s">
        <v>2011</v>
      </c>
      <c r="G196" s="79" t="b">
        <v>0</v>
      </c>
      <c r="H196" s="79" t="b">
        <v>0</v>
      </c>
      <c r="I196" s="79" t="b">
        <v>0</v>
      </c>
      <c r="J196" s="79" t="b">
        <v>0</v>
      </c>
      <c r="K196" s="79" t="b">
        <v>0</v>
      </c>
      <c r="L196" s="79" t="b">
        <v>0</v>
      </c>
    </row>
    <row r="197" spans="1:12" ht="15">
      <c r="A197" s="87" t="s">
        <v>1596</v>
      </c>
      <c r="B197" s="87" t="s">
        <v>1597</v>
      </c>
      <c r="C197" s="79">
        <v>2</v>
      </c>
      <c r="D197" s="131">
        <v>0.0010888857510985483</v>
      </c>
      <c r="E197" s="131">
        <v>3.2166935991697545</v>
      </c>
      <c r="F197" s="79" t="s">
        <v>2011</v>
      </c>
      <c r="G197" s="79" t="b">
        <v>0</v>
      </c>
      <c r="H197" s="79" t="b">
        <v>0</v>
      </c>
      <c r="I197" s="79" t="b">
        <v>0</v>
      </c>
      <c r="J197" s="79" t="b">
        <v>0</v>
      </c>
      <c r="K197" s="79" t="b">
        <v>0</v>
      </c>
      <c r="L197" s="79" t="b">
        <v>0</v>
      </c>
    </row>
    <row r="198" spans="1:12" ht="15">
      <c r="A198" s="87" t="s">
        <v>1597</v>
      </c>
      <c r="B198" s="87" t="s">
        <v>1598</v>
      </c>
      <c r="C198" s="79">
        <v>2</v>
      </c>
      <c r="D198" s="131">
        <v>0.0010888857510985483</v>
      </c>
      <c r="E198" s="131">
        <v>3.040602340114073</v>
      </c>
      <c r="F198" s="79" t="s">
        <v>2011</v>
      </c>
      <c r="G198" s="79" t="b">
        <v>0</v>
      </c>
      <c r="H198" s="79" t="b">
        <v>0</v>
      </c>
      <c r="I198" s="79" t="b">
        <v>0</v>
      </c>
      <c r="J198" s="79" t="b">
        <v>0</v>
      </c>
      <c r="K198" s="79" t="b">
        <v>0</v>
      </c>
      <c r="L198" s="79" t="b">
        <v>0</v>
      </c>
    </row>
    <row r="199" spans="1:12" ht="15">
      <c r="A199" s="87" t="s">
        <v>2679</v>
      </c>
      <c r="B199" s="87" t="s">
        <v>1977</v>
      </c>
      <c r="C199" s="79">
        <v>2</v>
      </c>
      <c r="D199" s="131">
        <v>0.0012636999181508022</v>
      </c>
      <c r="E199" s="131">
        <v>2.5634810853944106</v>
      </c>
      <c r="F199" s="79" t="s">
        <v>2011</v>
      </c>
      <c r="G199" s="79" t="b">
        <v>0</v>
      </c>
      <c r="H199" s="79" t="b">
        <v>0</v>
      </c>
      <c r="I199" s="79" t="b">
        <v>0</v>
      </c>
      <c r="J199" s="79" t="b">
        <v>0</v>
      </c>
      <c r="K199" s="79" t="b">
        <v>0</v>
      </c>
      <c r="L199" s="79" t="b">
        <v>0</v>
      </c>
    </row>
    <row r="200" spans="1:12" ht="15">
      <c r="A200" s="87" t="s">
        <v>2621</v>
      </c>
      <c r="B200" s="87" t="s">
        <v>2448</v>
      </c>
      <c r="C200" s="79">
        <v>2</v>
      </c>
      <c r="D200" s="131">
        <v>0.0010888857510985483</v>
      </c>
      <c r="E200" s="131">
        <v>2.739572344450092</v>
      </c>
      <c r="F200" s="79" t="s">
        <v>2011</v>
      </c>
      <c r="G200" s="79" t="b">
        <v>0</v>
      </c>
      <c r="H200" s="79" t="b">
        <v>0</v>
      </c>
      <c r="I200" s="79" t="b">
        <v>0</v>
      </c>
      <c r="J200" s="79" t="b">
        <v>0</v>
      </c>
      <c r="K200" s="79" t="b">
        <v>0</v>
      </c>
      <c r="L200" s="79" t="b">
        <v>0</v>
      </c>
    </row>
    <row r="201" spans="1:12" ht="15">
      <c r="A201" s="87" t="s">
        <v>1833</v>
      </c>
      <c r="B201" s="87" t="s">
        <v>2685</v>
      </c>
      <c r="C201" s="79">
        <v>2</v>
      </c>
      <c r="D201" s="131">
        <v>0.0010888857510985483</v>
      </c>
      <c r="E201" s="131">
        <v>1.769535567827535</v>
      </c>
      <c r="F201" s="79" t="s">
        <v>2011</v>
      </c>
      <c r="G201" s="79" t="b">
        <v>0</v>
      </c>
      <c r="H201" s="79" t="b">
        <v>0</v>
      </c>
      <c r="I201" s="79" t="b">
        <v>0</v>
      </c>
      <c r="J201" s="79" t="b">
        <v>0</v>
      </c>
      <c r="K201" s="79" t="b">
        <v>0</v>
      </c>
      <c r="L201" s="79" t="b">
        <v>0</v>
      </c>
    </row>
    <row r="202" spans="1:12" ht="15">
      <c r="A202" s="87" t="s">
        <v>2626</v>
      </c>
      <c r="B202" s="87" t="s">
        <v>2689</v>
      </c>
      <c r="C202" s="79">
        <v>2</v>
      </c>
      <c r="D202" s="131">
        <v>0.0010888857510985483</v>
      </c>
      <c r="E202" s="131">
        <v>3.040602340114073</v>
      </c>
      <c r="F202" s="79" t="s">
        <v>2011</v>
      </c>
      <c r="G202" s="79" t="b">
        <v>0</v>
      </c>
      <c r="H202" s="79" t="b">
        <v>0</v>
      </c>
      <c r="I202" s="79" t="b">
        <v>0</v>
      </c>
      <c r="J202" s="79" t="b">
        <v>0</v>
      </c>
      <c r="K202" s="79" t="b">
        <v>0</v>
      </c>
      <c r="L202" s="79" t="b">
        <v>0</v>
      </c>
    </row>
    <row r="203" spans="1:12" ht="15">
      <c r="A203" s="87" t="s">
        <v>2690</v>
      </c>
      <c r="B203" s="87" t="s">
        <v>2622</v>
      </c>
      <c r="C203" s="79">
        <v>2</v>
      </c>
      <c r="D203" s="131">
        <v>0.0010888857510985483</v>
      </c>
      <c r="E203" s="131">
        <v>3.040602340114073</v>
      </c>
      <c r="F203" s="79" t="s">
        <v>2011</v>
      </c>
      <c r="G203" s="79" t="b">
        <v>0</v>
      </c>
      <c r="H203" s="79" t="b">
        <v>0</v>
      </c>
      <c r="I203" s="79" t="b">
        <v>0</v>
      </c>
      <c r="J203" s="79" t="b">
        <v>0</v>
      </c>
      <c r="K203" s="79" t="b">
        <v>0</v>
      </c>
      <c r="L203" s="79" t="b">
        <v>0</v>
      </c>
    </row>
    <row r="204" spans="1:12" ht="15">
      <c r="A204" s="87" t="s">
        <v>1865</v>
      </c>
      <c r="B204" s="87" t="s">
        <v>2694</v>
      </c>
      <c r="C204" s="79">
        <v>2</v>
      </c>
      <c r="D204" s="131">
        <v>0.0010888857510985483</v>
      </c>
      <c r="E204" s="131">
        <v>2.2872746734554616</v>
      </c>
      <c r="F204" s="79" t="s">
        <v>2011</v>
      </c>
      <c r="G204" s="79" t="b">
        <v>0</v>
      </c>
      <c r="H204" s="79" t="b">
        <v>0</v>
      </c>
      <c r="I204" s="79" t="b">
        <v>0</v>
      </c>
      <c r="J204" s="79" t="b">
        <v>0</v>
      </c>
      <c r="K204" s="79" t="b">
        <v>0</v>
      </c>
      <c r="L204" s="79" t="b">
        <v>0</v>
      </c>
    </row>
    <row r="205" spans="1:12" ht="15">
      <c r="A205" s="87" t="s">
        <v>1938</v>
      </c>
      <c r="B205" s="87" t="s">
        <v>2604</v>
      </c>
      <c r="C205" s="79">
        <v>2</v>
      </c>
      <c r="D205" s="131">
        <v>0.0010888857510985483</v>
      </c>
      <c r="E205" s="131">
        <v>2.1027502468629176</v>
      </c>
      <c r="F205" s="79" t="s">
        <v>2011</v>
      </c>
      <c r="G205" s="79" t="b">
        <v>0</v>
      </c>
      <c r="H205" s="79" t="b">
        <v>0</v>
      </c>
      <c r="I205" s="79" t="b">
        <v>0</v>
      </c>
      <c r="J205" s="79" t="b">
        <v>0</v>
      </c>
      <c r="K205" s="79" t="b">
        <v>0</v>
      </c>
      <c r="L205" s="79" t="b">
        <v>0</v>
      </c>
    </row>
    <row r="206" spans="1:12" ht="15">
      <c r="A206" s="87" t="s">
        <v>1937</v>
      </c>
      <c r="B206" s="87" t="s">
        <v>1833</v>
      </c>
      <c r="C206" s="79">
        <v>2</v>
      </c>
      <c r="D206" s="131">
        <v>0.0010888857510985483</v>
      </c>
      <c r="E206" s="131">
        <v>1.3715955591554976</v>
      </c>
      <c r="F206" s="79" t="s">
        <v>2011</v>
      </c>
      <c r="G206" s="79" t="b">
        <v>0</v>
      </c>
      <c r="H206" s="79" t="b">
        <v>0</v>
      </c>
      <c r="I206" s="79" t="b">
        <v>0</v>
      </c>
      <c r="J206" s="79" t="b">
        <v>0</v>
      </c>
      <c r="K206" s="79" t="b">
        <v>0</v>
      </c>
      <c r="L206" s="79" t="b">
        <v>0</v>
      </c>
    </row>
    <row r="207" spans="1:12" ht="15">
      <c r="A207" s="87" t="s">
        <v>1833</v>
      </c>
      <c r="B207" s="87" t="s">
        <v>2711</v>
      </c>
      <c r="C207" s="79">
        <v>2</v>
      </c>
      <c r="D207" s="131">
        <v>0.0012636999181508022</v>
      </c>
      <c r="E207" s="131">
        <v>1.769535567827535</v>
      </c>
      <c r="F207" s="79" t="s">
        <v>2011</v>
      </c>
      <c r="G207" s="79" t="b">
        <v>0</v>
      </c>
      <c r="H207" s="79" t="b">
        <v>0</v>
      </c>
      <c r="I207" s="79" t="b">
        <v>0</v>
      </c>
      <c r="J207" s="79" t="b">
        <v>0</v>
      </c>
      <c r="K207" s="79" t="b">
        <v>0</v>
      </c>
      <c r="L207" s="79" t="b">
        <v>0</v>
      </c>
    </row>
    <row r="208" spans="1:12" ht="15">
      <c r="A208" s="87" t="s">
        <v>2711</v>
      </c>
      <c r="B208" s="87" t="s">
        <v>2629</v>
      </c>
      <c r="C208" s="79">
        <v>2</v>
      </c>
      <c r="D208" s="131">
        <v>0.0012636999181508022</v>
      </c>
      <c r="E208" s="131">
        <v>3.040602340114073</v>
      </c>
      <c r="F208" s="79" t="s">
        <v>2011</v>
      </c>
      <c r="G208" s="79" t="b">
        <v>0</v>
      </c>
      <c r="H208" s="79" t="b">
        <v>0</v>
      </c>
      <c r="I208" s="79" t="b">
        <v>0</v>
      </c>
      <c r="J208" s="79" t="b">
        <v>0</v>
      </c>
      <c r="K208" s="79" t="b">
        <v>0</v>
      </c>
      <c r="L208" s="79" t="b">
        <v>0</v>
      </c>
    </row>
    <row r="209" spans="1:12" ht="15">
      <c r="A209" s="87" t="s">
        <v>1152</v>
      </c>
      <c r="B209" s="87" t="s">
        <v>1150</v>
      </c>
      <c r="C209" s="79">
        <v>2</v>
      </c>
      <c r="D209" s="131">
        <v>0.0010888857510985483</v>
      </c>
      <c r="E209" s="131">
        <v>2.3715955591554976</v>
      </c>
      <c r="F209" s="79" t="s">
        <v>2011</v>
      </c>
      <c r="G209" s="79" t="b">
        <v>0</v>
      </c>
      <c r="H209" s="79" t="b">
        <v>0</v>
      </c>
      <c r="I209" s="79" t="b">
        <v>0</v>
      </c>
      <c r="J209" s="79" t="b">
        <v>0</v>
      </c>
      <c r="K209" s="79" t="b">
        <v>0</v>
      </c>
      <c r="L209" s="79" t="b">
        <v>0</v>
      </c>
    </row>
    <row r="210" spans="1:12" ht="15">
      <c r="A210" s="87" t="s">
        <v>1151</v>
      </c>
      <c r="B210" s="87" t="s">
        <v>2597</v>
      </c>
      <c r="C210" s="79">
        <v>2</v>
      </c>
      <c r="D210" s="131">
        <v>0.0010888857510985483</v>
      </c>
      <c r="E210" s="131">
        <v>2.0705655634915163</v>
      </c>
      <c r="F210" s="79" t="s">
        <v>2011</v>
      </c>
      <c r="G210" s="79" t="b">
        <v>0</v>
      </c>
      <c r="H210" s="79" t="b">
        <v>0</v>
      </c>
      <c r="I210" s="79" t="b">
        <v>0</v>
      </c>
      <c r="J210" s="79" t="b">
        <v>0</v>
      </c>
      <c r="K210" s="79" t="b">
        <v>0</v>
      </c>
      <c r="L210" s="79" t="b">
        <v>0</v>
      </c>
    </row>
    <row r="211" spans="1:12" ht="15">
      <c r="A211" s="87" t="s">
        <v>1152</v>
      </c>
      <c r="B211" s="87" t="s">
        <v>1146</v>
      </c>
      <c r="C211" s="79">
        <v>2</v>
      </c>
      <c r="D211" s="131">
        <v>0.0010888857510985483</v>
      </c>
      <c r="E211" s="131">
        <v>2.9156636035057732</v>
      </c>
      <c r="F211" s="79" t="s">
        <v>2011</v>
      </c>
      <c r="G211" s="79" t="b">
        <v>0</v>
      </c>
      <c r="H211" s="79" t="b">
        <v>0</v>
      </c>
      <c r="I211" s="79" t="b">
        <v>0</v>
      </c>
      <c r="J211" s="79" t="b">
        <v>0</v>
      </c>
      <c r="K211" s="79" t="b">
        <v>0</v>
      </c>
      <c r="L211" s="79" t="b">
        <v>0</v>
      </c>
    </row>
    <row r="212" spans="1:12" ht="15">
      <c r="A212" s="87" t="s">
        <v>1151</v>
      </c>
      <c r="B212" s="87" t="s">
        <v>1833</v>
      </c>
      <c r="C212" s="79">
        <v>2</v>
      </c>
      <c r="D212" s="131">
        <v>0.0010888857510985483</v>
      </c>
      <c r="E212" s="131">
        <v>0.9244375278132784</v>
      </c>
      <c r="F212" s="79" t="s">
        <v>2011</v>
      </c>
      <c r="G212" s="79" t="b">
        <v>0</v>
      </c>
      <c r="H212" s="79" t="b">
        <v>0</v>
      </c>
      <c r="I212" s="79" t="b">
        <v>0</v>
      </c>
      <c r="J212" s="79" t="b">
        <v>0</v>
      </c>
      <c r="K212" s="79" t="b">
        <v>0</v>
      </c>
      <c r="L212" s="79" t="b">
        <v>0</v>
      </c>
    </row>
    <row r="213" spans="1:12" ht="15">
      <c r="A213" s="87" t="s">
        <v>1833</v>
      </c>
      <c r="B213" s="87" t="s">
        <v>1981</v>
      </c>
      <c r="C213" s="79">
        <v>2</v>
      </c>
      <c r="D213" s="131">
        <v>0.0010888857510985483</v>
      </c>
      <c r="E213" s="131">
        <v>1.769535567827535</v>
      </c>
      <c r="F213" s="79" t="s">
        <v>2011</v>
      </c>
      <c r="G213" s="79" t="b">
        <v>0</v>
      </c>
      <c r="H213" s="79" t="b">
        <v>0</v>
      </c>
      <c r="I213" s="79" t="b">
        <v>0</v>
      </c>
      <c r="J213" s="79" t="b">
        <v>0</v>
      </c>
      <c r="K213" s="79" t="b">
        <v>0</v>
      </c>
      <c r="L213" s="79" t="b">
        <v>0</v>
      </c>
    </row>
    <row r="214" spans="1:12" ht="15">
      <c r="A214" s="87" t="s">
        <v>1981</v>
      </c>
      <c r="B214" s="87" t="s">
        <v>1982</v>
      </c>
      <c r="C214" s="79">
        <v>2</v>
      </c>
      <c r="D214" s="131">
        <v>0.0010888857510985483</v>
      </c>
      <c r="E214" s="131">
        <v>3.2166935991697545</v>
      </c>
      <c r="F214" s="79" t="s">
        <v>2011</v>
      </c>
      <c r="G214" s="79" t="b">
        <v>0</v>
      </c>
      <c r="H214" s="79" t="b">
        <v>0</v>
      </c>
      <c r="I214" s="79" t="b">
        <v>0</v>
      </c>
      <c r="J214" s="79" t="b">
        <v>0</v>
      </c>
      <c r="K214" s="79" t="b">
        <v>0</v>
      </c>
      <c r="L214" s="79" t="b">
        <v>0</v>
      </c>
    </row>
    <row r="215" spans="1:12" ht="15">
      <c r="A215" s="87" t="s">
        <v>1982</v>
      </c>
      <c r="B215" s="87" t="s">
        <v>1592</v>
      </c>
      <c r="C215" s="79">
        <v>2</v>
      </c>
      <c r="D215" s="131">
        <v>0.0010888857510985483</v>
      </c>
      <c r="E215" s="131">
        <v>2.4385423487861106</v>
      </c>
      <c r="F215" s="79" t="s">
        <v>2011</v>
      </c>
      <c r="G215" s="79" t="b">
        <v>0</v>
      </c>
      <c r="H215" s="79" t="b">
        <v>0</v>
      </c>
      <c r="I215" s="79" t="b">
        <v>0</v>
      </c>
      <c r="J215" s="79" t="b">
        <v>0</v>
      </c>
      <c r="K215" s="79" t="b">
        <v>0</v>
      </c>
      <c r="L215" s="79" t="b">
        <v>0</v>
      </c>
    </row>
    <row r="216" spans="1:12" ht="15">
      <c r="A216" s="87" t="s">
        <v>1592</v>
      </c>
      <c r="B216" s="87" t="s">
        <v>1983</v>
      </c>
      <c r="C216" s="79">
        <v>2</v>
      </c>
      <c r="D216" s="131">
        <v>0.0010888857510985483</v>
      </c>
      <c r="E216" s="131">
        <v>2.4385423487861106</v>
      </c>
      <c r="F216" s="79" t="s">
        <v>2011</v>
      </c>
      <c r="G216" s="79" t="b">
        <v>0</v>
      </c>
      <c r="H216" s="79" t="b">
        <v>0</v>
      </c>
      <c r="I216" s="79" t="b">
        <v>0</v>
      </c>
      <c r="J216" s="79" t="b">
        <v>0</v>
      </c>
      <c r="K216" s="79" t="b">
        <v>0</v>
      </c>
      <c r="L216" s="79" t="b">
        <v>0</v>
      </c>
    </row>
    <row r="217" spans="1:12" ht="15">
      <c r="A217" s="87" t="s">
        <v>1983</v>
      </c>
      <c r="B217" s="87" t="s">
        <v>1984</v>
      </c>
      <c r="C217" s="79">
        <v>2</v>
      </c>
      <c r="D217" s="131">
        <v>0.0010888857510985483</v>
      </c>
      <c r="E217" s="131">
        <v>3.2166935991697545</v>
      </c>
      <c r="F217" s="79" t="s">
        <v>2011</v>
      </c>
      <c r="G217" s="79" t="b">
        <v>0</v>
      </c>
      <c r="H217" s="79" t="b">
        <v>0</v>
      </c>
      <c r="I217" s="79" t="b">
        <v>0</v>
      </c>
      <c r="J217" s="79" t="b">
        <v>0</v>
      </c>
      <c r="K217" s="79" t="b">
        <v>0</v>
      </c>
      <c r="L217" s="79" t="b">
        <v>0</v>
      </c>
    </row>
    <row r="218" spans="1:12" ht="15">
      <c r="A218" s="87" t="s">
        <v>1984</v>
      </c>
      <c r="B218" s="87" t="s">
        <v>1985</v>
      </c>
      <c r="C218" s="79">
        <v>2</v>
      </c>
      <c r="D218" s="131">
        <v>0.0010888857510985483</v>
      </c>
      <c r="E218" s="131">
        <v>3.2166935991697545</v>
      </c>
      <c r="F218" s="79" t="s">
        <v>2011</v>
      </c>
      <c r="G218" s="79" t="b">
        <v>0</v>
      </c>
      <c r="H218" s="79" t="b">
        <v>0</v>
      </c>
      <c r="I218" s="79" t="b">
        <v>0</v>
      </c>
      <c r="J218" s="79" t="b">
        <v>0</v>
      </c>
      <c r="K218" s="79" t="b">
        <v>0</v>
      </c>
      <c r="L218" s="79" t="b">
        <v>0</v>
      </c>
    </row>
    <row r="219" spans="1:12" ht="15">
      <c r="A219" s="87" t="s">
        <v>1985</v>
      </c>
      <c r="B219" s="87" t="s">
        <v>1986</v>
      </c>
      <c r="C219" s="79">
        <v>2</v>
      </c>
      <c r="D219" s="131">
        <v>0.0010888857510985483</v>
      </c>
      <c r="E219" s="131">
        <v>3.2166935991697545</v>
      </c>
      <c r="F219" s="79" t="s">
        <v>2011</v>
      </c>
      <c r="G219" s="79" t="b">
        <v>0</v>
      </c>
      <c r="H219" s="79" t="b">
        <v>0</v>
      </c>
      <c r="I219" s="79" t="b">
        <v>0</v>
      </c>
      <c r="J219" s="79" t="b">
        <v>0</v>
      </c>
      <c r="K219" s="79" t="b">
        <v>0</v>
      </c>
      <c r="L219" s="79" t="b">
        <v>0</v>
      </c>
    </row>
    <row r="220" spans="1:12" ht="15">
      <c r="A220" s="87" t="s">
        <v>1986</v>
      </c>
      <c r="B220" s="87" t="s">
        <v>1987</v>
      </c>
      <c r="C220" s="79">
        <v>2</v>
      </c>
      <c r="D220" s="131">
        <v>0.0010888857510985483</v>
      </c>
      <c r="E220" s="131">
        <v>3.2166935991697545</v>
      </c>
      <c r="F220" s="79" t="s">
        <v>2011</v>
      </c>
      <c r="G220" s="79" t="b">
        <v>0</v>
      </c>
      <c r="H220" s="79" t="b">
        <v>0</v>
      </c>
      <c r="I220" s="79" t="b">
        <v>0</v>
      </c>
      <c r="J220" s="79" t="b">
        <v>0</v>
      </c>
      <c r="K220" s="79" t="b">
        <v>0</v>
      </c>
      <c r="L220" s="79" t="b">
        <v>0</v>
      </c>
    </row>
    <row r="221" spans="1:12" ht="15">
      <c r="A221" s="87" t="s">
        <v>1987</v>
      </c>
      <c r="B221" s="87" t="s">
        <v>1988</v>
      </c>
      <c r="C221" s="79">
        <v>2</v>
      </c>
      <c r="D221" s="131">
        <v>0.0010888857510985483</v>
      </c>
      <c r="E221" s="131">
        <v>3.2166935991697545</v>
      </c>
      <c r="F221" s="79" t="s">
        <v>2011</v>
      </c>
      <c r="G221" s="79" t="b">
        <v>0</v>
      </c>
      <c r="H221" s="79" t="b">
        <v>0</v>
      </c>
      <c r="I221" s="79" t="b">
        <v>0</v>
      </c>
      <c r="J221" s="79" t="b">
        <v>0</v>
      </c>
      <c r="K221" s="79" t="b">
        <v>0</v>
      </c>
      <c r="L221" s="79" t="b">
        <v>0</v>
      </c>
    </row>
    <row r="222" spans="1:12" ht="15">
      <c r="A222" s="87" t="s">
        <v>1988</v>
      </c>
      <c r="B222" s="87" t="s">
        <v>1989</v>
      </c>
      <c r="C222" s="79">
        <v>2</v>
      </c>
      <c r="D222" s="131">
        <v>0.0010888857510985483</v>
      </c>
      <c r="E222" s="131">
        <v>3.2166935991697545</v>
      </c>
      <c r="F222" s="79" t="s">
        <v>2011</v>
      </c>
      <c r="G222" s="79" t="b">
        <v>0</v>
      </c>
      <c r="H222" s="79" t="b">
        <v>0</v>
      </c>
      <c r="I222" s="79" t="b">
        <v>0</v>
      </c>
      <c r="J222" s="79" t="b">
        <v>0</v>
      </c>
      <c r="K222" s="79" t="b">
        <v>0</v>
      </c>
      <c r="L222" s="79" t="b">
        <v>0</v>
      </c>
    </row>
    <row r="223" spans="1:12" ht="15">
      <c r="A223" s="87" t="s">
        <v>1989</v>
      </c>
      <c r="B223" s="87" t="s">
        <v>1990</v>
      </c>
      <c r="C223" s="79">
        <v>2</v>
      </c>
      <c r="D223" s="131">
        <v>0.0010888857510985483</v>
      </c>
      <c r="E223" s="131">
        <v>3.2166935991697545</v>
      </c>
      <c r="F223" s="79" t="s">
        <v>2011</v>
      </c>
      <c r="G223" s="79" t="b">
        <v>0</v>
      </c>
      <c r="H223" s="79" t="b">
        <v>0</v>
      </c>
      <c r="I223" s="79" t="b">
        <v>0</v>
      </c>
      <c r="J223" s="79" t="b">
        <v>0</v>
      </c>
      <c r="K223" s="79" t="b">
        <v>0</v>
      </c>
      <c r="L223" s="79" t="b">
        <v>0</v>
      </c>
    </row>
    <row r="224" spans="1:12" ht="15">
      <c r="A224" s="87" t="s">
        <v>2633</v>
      </c>
      <c r="B224" s="87" t="s">
        <v>2446</v>
      </c>
      <c r="C224" s="79">
        <v>2</v>
      </c>
      <c r="D224" s="131">
        <v>0.0010888857510985483</v>
      </c>
      <c r="E224" s="131">
        <v>2.3873898263387296</v>
      </c>
      <c r="F224" s="79" t="s">
        <v>2011</v>
      </c>
      <c r="G224" s="79" t="b">
        <v>0</v>
      </c>
      <c r="H224" s="79" t="b">
        <v>0</v>
      </c>
      <c r="I224" s="79" t="b">
        <v>0</v>
      </c>
      <c r="J224" s="79" t="b">
        <v>0</v>
      </c>
      <c r="K224" s="79" t="b">
        <v>0</v>
      </c>
      <c r="L224" s="79" t="b">
        <v>0</v>
      </c>
    </row>
    <row r="225" spans="1:12" ht="15">
      <c r="A225" s="87" t="s">
        <v>1146</v>
      </c>
      <c r="B225" s="87" t="s">
        <v>1149</v>
      </c>
      <c r="C225" s="79">
        <v>2</v>
      </c>
      <c r="D225" s="131">
        <v>0.0010888857510985483</v>
      </c>
      <c r="E225" s="131">
        <v>1.7359682201812667</v>
      </c>
      <c r="F225" s="79" t="s">
        <v>2011</v>
      </c>
      <c r="G225" s="79" t="b">
        <v>0</v>
      </c>
      <c r="H225" s="79" t="b">
        <v>0</v>
      </c>
      <c r="I225" s="79" t="b">
        <v>0</v>
      </c>
      <c r="J225" s="79" t="b">
        <v>0</v>
      </c>
      <c r="K225" s="79" t="b">
        <v>0</v>
      </c>
      <c r="L225" s="79" t="b">
        <v>0</v>
      </c>
    </row>
    <row r="226" spans="1:12" ht="15">
      <c r="A226" s="87" t="s">
        <v>1946</v>
      </c>
      <c r="B226" s="87" t="s">
        <v>344</v>
      </c>
      <c r="C226" s="79">
        <v>2</v>
      </c>
      <c r="D226" s="131">
        <v>0.0010888857510985483</v>
      </c>
      <c r="E226" s="131">
        <v>1.9266589878072364</v>
      </c>
      <c r="F226" s="79" t="s">
        <v>2011</v>
      </c>
      <c r="G226" s="79" t="b">
        <v>0</v>
      </c>
      <c r="H226" s="79" t="b">
        <v>0</v>
      </c>
      <c r="I226" s="79" t="b">
        <v>0</v>
      </c>
      <c r="J226" s="79" t="b">
        <v>0</v>
      </c>
      <c r="K226" s="79" t="b">
        <v>0</v>
      </c>
      <c r="L226" s="79" t="b">
        <v>0</v>
      </c>
    </row>
    <row r="227" spans="1:12" ht="15">
      <c r="A227" s="87" t="s">
        <v>344</v>
      </c>
      <c r="B227" s="87" t="s">
        <v>1947</v>
      </c>
      <c r="C227" s="79">
        <v>2</v>
      </c>
      <c r="D227" s="131">
        <v>0.0010888857510985483</v>
      </c>
      <c r="E227" s="131">
        <v>1.7081638801984678</v>
      </c>
      <c r="F227" s="79" t="s">
        <v>2011</v>
      </c>
      <c r="G227" s="79" t="b">
        <v>0</v>
      </c>
      <c r="H227" s="79" t="b">
        <v>0</v>
      </c>
      <c r="I227" s="79" t="b">
        <v>0</v>
      </c>
      <c r="J227" s="79" t="b">
        <v>0</v>
      </c>
      <c r="K227" s="79" t="b">
        <v>0</v>
      </c>
      <c r="L227" s="79" t="b">
        <v>0</v>
      </c>
    </row>
    <row r="228" spans="1:12" ht="15">
      <c r="A228" s="87" t="s">
        <v>1991</v>
      </c>
      <c r="B228" s="87" t="s">
        <v>1992</v>
      </c>
      <c r="C228" s="79">
        <v>2</v>
      </c>
      <c r="D228" s="131">
        <v>0.0010888857510985483</v>
      </c>
      <c r="E228" s="131">
        <v>2.739572344450092</v>
      </c>
      <c r="F228" s="79" t="s">
        <v>2011</v>
      </c>
      <c r="G228" s="79" t="b">
        <v>0</v>
      </c>
      <c r="H228" s="79" t="b">
        <v>0</v>
      </c>
      <c r="I228" s="79" t="b">
        <v>0</v>
      </c>
      <c r="J228" s="79" t="b">
        <v>0</v>
      </c>
      <c r="K228" s="79" t="b">
        <v>0</v>
      </c>
      <c r="L228" s="79" t="b">
        <v>0</v>
      </c>
    </row>
    <row r="229" spans="1:12" ht="15">
      <c r="A229" s="87" t="s">
        <v>1992</v>
      </c>
      <c r="B229" s="87" t="s">
        <v>1614</v>
      </c>
      <c r="C229" s="79">
        <v>2</v>
      </c>
      <c r="D229" s="131">
        <v>0.0010888857510985483</v>
      </c>
      <c r="E229" s="131">
        <v>2.5177235948337358</v>
      </c>
      <c r="F229" s="79" t="s">
        <v>2011</v>
      </c>
      <c r="G229" s="79" t="b">
        <v>0</v>
      </c>
      <c r="H229" s="79" t="b">
        <v>0</v>
      </c>
      <c r="I229" s="79" t="b">
        <v>0</v>
      </c>
      <c r="J229" s="79" t="b">
        <v>0</v>
      </c>
      <c r="K229" s="79" t="b">
        <v>0</v>
      </c>
      <c r="L229" s="79" t="b">
        <v>0</v>
      </c>
    </row>
    <row r="230" spans="1:12" ht="15">
      <c r="A230" s="87" t="s">
        <v>1951</v>
      </c>
      <c r="B230" s="87" t="s">
        <v>1993</v>
      </c>
      <c r="C230" s="79">
        <v>2</v>
      </c>
      <c r="D230" s="131">
        <v>0.0010888857510985483</v>
      </c>
      <c r="E230" s="131">
        <v>3.040602340114073</v>
      </c>
      <c r="F230" s="79" t="s">
        <v>2011</v>
      </c>
      <c r="G230" s="79" t="b">
        <v>0</v>
      </c>
      <c r="H230" s="79" t="b">
        <v>0</v>
      </c>
      <c r="I230" s="79" t="b">
        <v>0</v>
      </c>
      <c r="J230" s="79" t="b">
        <v>0</v>
      </c>
      <c r="K230" s="79" t="b">
        <v>0</v>
      </c>
      <c r="L230" s="79" t="b">
        <v>0</v>
      </c>
    </row>
    <row r="231" spans="1:12" ht="15">
      <c r="A231" s="87" t="s">
        <v>1993</v>
      </c>
      <c r="B231" s="87" t="s">
        <v>1952</v>
      </c>
      <c r="C231" s="79">
        <v>2</v>
      </c>
      <c r="D231" s="131">
        <v>0.0010888857510985483</v>
      </c>
      <c r="E231" s="131">
        <v>3.040602340114073</v>
      </c>
      <c r="F231" s="79" t="s">
        <v>2011</v>
      </c>
      <c r="G231" s="79" t="b">
        <v>0</v>
      </c>
      <c r="H231" s="79" t="b">
        <v>0</v>
      </c>
      <c r="I231" s="79" t="b">
        <v>0</v>
      </c>
      <c r="J231" s="79" t="b">
        <v>0</v>
      </c>
      <c r="K231" s="79" t="b">
        <v>0</v>
      </c>
      <c r="L231" s="79" t="b">
        <v>0</v>
      </c>
    </row>
    <row r="232" spans="1:12" ht="15">
      <c r="A232" s="87" t="s">
        <v>1953</v>
      </c>
      <c r="B232" s="87" t="s">
        <v>1994</v>
      </c>
      <c r="C232" s="79">
        <v>2</v>
      </c>
      <c r="D232" s="131">
        <v>0.0010888857510985483</v>
      </c>
      <c r="E232" s="131">
        <v>2.9156636035057732</v>
      </c>
      <c r="F232" s="79" t="s">
        <v>2011</v>
      </c>
      <c r="G232" s="79" t="b">
        <v>0</v>
      </c>
      <c r="H232" s="79" t="b">
        <v>0</v>
      </c>
      <c r="I232" s="79" t="b">
        <v>0</v>
      </c>
      <c r="J232" s="79" t="b">
        <v>0</v>
      </c>
      <c r="K232" s="79" t="b">
        <v>0</v>
      </c>
      <c r="L232" s="79" t="b">
        <v>0</v>
      </c>
    </row>
    <row r="233" spans="1:12" ht="15">
      <c r="A233" s="87" t="s">
        <v>1994</v>
      </c>
      <c r="B233" s="87" t="s">
        <v>1995</v>
      </c>
      <c r="C233" s="79">
        <v>2</v>
      </c>
      <c r="D233" s="131">
        <v>0.0010888857510985483</v>
      </c>
      <c r="E233" s="131">
        <v>3.2166935991697545</v>
      </c>
      <c r="F233" s="79" t="s">
        <v>2011</v>
      </c>
      <c r="G233" s="79" t="b">
        <v>0</v>
      </c>
      <c r="H233" s="79" t="b">
        <v>0</v>
      </c>
      <c r="I233" s="79" t="b">
        <v>0</v>
      </c>
      <c r="J233" s="79" t="b">
        <v>0</v>
      </c>
      <c r="K233" s="79" t="b">
        <v>0</v>
      </c>
      <c r="L233" s="79" t="b">
        <v>0</v>
      </c>
    </row>
    <row r="234" spans="1:12" ht="15">
      <c r="A234" s="87" t="s">
        <v>1995</v>
      </c>
      <c r="B234" s="87" t="s">
        <v>1954</v>
      </c>
      <c r="C234" s="79">
        <v>2</v>
      </c>
      <c r="D234" s="131">
        <v>0.0010888857510985483</v>
      </c>
      <c r="E234" s="131">
        <v>3.040602340114073</v>
      </c>
      <c r="F234" s="79" t="s">
        <v>2011</v>
      </c>
      <c r="G234" s="79" t="b">
        <v>0</v>
      </c>
      <c r="H234" s="79" t="b">
        <v>0</v>
      </c>
      <c r="I234" s="79" t="b">
        <v>0</v>
      </c>
      <c r="J234" s="79" t="b">
        <v>0</v>
      </c>
      <c r="K234" s="79" t="b">
        <v>0</v>
      </c>
      <c r="L234" s="79" t="b">
        <v>0</v>
      </c>
    </row>
    <row r="235" spans="1:12" ht="15">
      <c r="A235" s="87" t="s">
        <v>1957</v>
      </c>
      <c r="B235" s="87" t="s">
        <v>1996</v>
      </c>
      <c r="C235" s="79">
        <v>2</v>
      </c>
      <c r="D235" s="131">
        <v>0.0010888857510985483</v>
      </c>
      <c r="E235" s="131">
        <v>3.040602340114073</v>
      </c>
      <c r="F235" s="79" t="s">
        <v>2011</v>
      </c>
      <c r="G235" s="79" t="b">
        <v>0</v>
      </c>
      <c r="H235" s="79" t="b">
        <v>0</v>
      </c>
      <c r="I235" s="79" t="b">
        <v>0</v>
      </c>
      <c r="J235" s="79" t="b">
        <v>0</v>
      </c>
      <c r="K235" s="79" t="b">
        <v>0</v>
      </c>
      <c r="L235" s="79" t="b">
        <v>0</v>
      </c>
    </row>
    <row r="236" spans="1:12" ht="15">
      <c r="A236" s="87" t="s">
        <v>1996</v>
      </c>
      <c r="B236" s="87" t="s">
        <v>1997</v>
      </c>
      <c r="C236" s="79">
        <v>2</v>
      </c>
      <c r="D236" s="131">
        <v>0.0010888857510985483</v>
      </c>
      <c r="E236" s="131">
        <v>3.2166935991697545</v>
      </c>
      <c r="F236" s="79" t="s">
        <v>2011</v>
      </c>
      <c r="G236" s="79" t="b">
        <v>0</v>
      </c>
      <c r="H236" s="79" t="b">
        <v>0</v>
      </c>
      <c r="I236" s="79" t="b">
        <v>0</v>
      </c>
      <c r="J236" s="79" t="b">
        <v>0</v>
      </c>
      <c r="K236" s="79" t="b">
        <v>0</v>
      </c>
      <c r="L236" s="79" t="b">
        <v>0</v>
      </c>
    </row>
    <row r="237" spans="1:12" ht="15">
      <c r="A237" s="87" t="s">
        <v>1997</v>
      </c>
      <c r="B237" s="87" t="s">
        <v>1958</v>
      </c>
      <c r="C237" s="79">
        <v>2</v>
      </c>
      <c r="D237" s="131">
        <v>0.0010888857510985483</v>
      </c>
      <c r="E237" s="131">
        <v>3.040602340114073</v>
      </c>
      <c r="F237" s="79" t="s">
        <v>2011</v>
      </c>
      <c r="G237" s="79" t="b">
        <v>0</v>
      </c>
      <c r="H237" s="79" t="b">
        <v>0</v>
      </c>
      <c r="I237" s="79" t="b">
        <v>0</v>
      </c>
      <c r="J237" s="79" t="b">
        <v>0</v>
      </c>
      <c r="K237" s="79" t="b">
        <v>0</v>
      </c>
      <c r="L237" s="79" t="b">
        <v>0</v>
      </c>
    </row>
    <row r="238" spans="1:12" ht="15">
      <c r="A238" s="87" t="s">
        <v>1958</v>
      </c>
      <c r="B238" s="87" t="s">
        <v>1998</v>
      </c>
      <c r="C238" s="79">
        <v>2</v>
      </c>
      <c r="D238" s="131">
        <v>0.0010888857510985483</v>
      </c>
      <c r="E238" s="131">
        <v>3.040602340114073</v>
      </c>
      <c r="F238" s="79" t="s">
        <v>2011</v>
      </c>
      <c r="G238" s="79" t="b">
        <v>0</v>
      </c>
      <c r="H238" s="79" t="b">
        <v>0</v>
      </c>
      <c r="I238" s="79" t="b">
        <v>0</v>
      </c>
      <c r="J238" s="79" t="b">
        <v>0</v>
      </c>
      <c r="K238" s="79" t="b">
        <v>0</v>
      </c>
      <c r="L238" s="79" t="b">
        <v>0</v>
      </c>
    </row>
    <row r="239" spans="1:12" ht="15">
      <c r="A239" s="87" t="s">
        <v>1998</v>
      </c>
      <c r="B239" s="87" t="s">
        <v>1999</v>
      </c>
      <c r="C239" s="79">
        <v>2</v>
      </c>
      <c r="D239" s="131">
        <v>0.0010888857510985483</v>
      </c>
      <c r="E239" s="131">
        <v>3.2166935991697545</v>
      </c>
      <c r="F239" s="79" t="s">
        <v>2011</v>
      </c>
      <c r="G239" s="79" t="b">
        <v>0</v>
      </c>
      <c r="H239" s="79" t="b">
        <v>0</v>
      </c>
      <c r="I239" s="79" t="b">
        <v>0</v>
      </c>
      <c r="J239" s="79" t="b">
        <v>0</v>
      </c>
      <c r="K239" s="79" t="b">
        <v>0</v>
      </c>
      <c r="L239" s="79" t="b">
        <v>0</v>
      </c>
    </row>
    <row r="240" spans="1:12" ht="15">
      <c r="A240" s="87" t="s">
        <v>1999</v>
      </c>
      <c r="B240" s="87" t="s">
        <v>338</v>
      </c>
      <c r="C240" s="79">
        <v>2</v>
      </c>
      <c r="D240" s="131">
        <v>0.0010888857510985483</v>
      </c>
      <c r="E240" s="131">
        <v>2.1559957588161427</v>
      </c>
      <c r="F240" s="79" t="s">
        <v>2011</v>
      </c>
      <c r="G240" s="79" t="b">
        <v>0</v>
      </c>
      <c r="H240" s="79" t="b">
        <v>0</v>
      </c>
      <c r="I240" s="79" t="b">
        <v>0</v>
      </c>
      <c r="J240" s="79" t="b">
        <v>0</v>
      </c>
      <c r="K240" s="79" t="b">
        <v>0</v>
      </c>
      <c r="L240" s="79" t="b">
        <v>0</v>
      </c>
    </row>
    <row r="241" spans="1:12" ht="15">
      <c r="A241" s="87" t="s">
        <v>338</v>
      </c>
      <c r="B241" s="87" t="s">
        <v>2000</v>
      </c>
      <c r="C241" s="79">
        <v>2</v>
      </c>
      <c r="D241" s="131">
        <v>0.0010888857510985483</v>
      </c>
      <c r="E241" s="131">
        <v>2.1375123531221294</v>
      </c>
      <c r="F241" s="79" t="s">
        <v>2011</v>
      </c>
      <c r="G241" s="79" t="b">
        <v>0</v>
      </c>
      <c r="H241" s="79" t="b">
        <v>0</v>
      </c>
      <c r="I241" s="79" t="b">
        <v>0</v>
      </c>
      <c r="J241" s="79" t="b">
        <v>0</v>
      </c>
      <c r="K241" s="79" t="b">
        <v>0</v>
      </c>
      <c r="L241" s="79" t="b">
        <v>0</v>
      </c>
    </row>
    <row r="242" spans="1:12" ht="15">
      <c r="A242" s="87" t="s">
        <v>1613</v>
      </c>
      <c r="B242" s="87" t="s">
        <v>1834</v>
      </c>
      <c r="C242" s="79">
        <v>2</v>
      </c>
      <c r="D242" s="131">
        <v>0.0010888857510985483</v>
      </c>
      <c r="E242" s="131">
        <v>1.7975642914277787</v>
      </c>
      <c r="F242" s="79" t="s">
        <v>2011</v>
      </c>
      <c r="G242" s="79" t="b">
        <v>0</v>
      </c>
      <c r="H242" s="79" t="b">
        <v>0</v>
      </c>
      <c r="I242" s="79" t="b">
        <v>0</v>
      </c>
      <c r="J242" s="79" t="b">
        <v>0</v>
      </c>
      <c r="K242" s="79" t="b">
        <v>0</v>
      </c>
      <c r="L242" s="79" t="b">
        <v>0</v>
      </c>
    </row>
    <row r="243" spans="1:12" ht="15">
      <c r="A243" s="87" t="s">
        <v>1592</v>
      </c>
      <c r="B243" s="87" t="s">
        <v>2001</v>
      </c>
      <c r="C243" s="79">
        <v>2</v>
      </c>
      <c r="D243" s="131">
        <v>0.0010888857510985483</v>
      </c>
      <c r="E243" s="131">
        <v>2.4385423487861106</v>
      </c>
      <c r="F243" s="79" t="s">
        <v>2011</v>
      </c>
      <c r="G243" s="79" t="b">
        <v>0</v>
      </c>
      <c r="H243" s="79" t="b">
        <v>0</v>
      </c>
      <c r="I243" s="79" t="b">
        <v>0</v>
      </c>
      <c r="J243" s="79" t="b">
        <v>0</v>
      </c>
      <c r="K243" s="79" t="b">
        <v>0</v>
      </c>
      <c r="L243" s="79" t="b">
        <v>0</v>
      </c>
    </row>
    <row r="244" spans="1:12" ht="15">
      <c r="A244" s="87" t="s">
        <v>2001</v>
      </c>
      <c r="B244" s="87" t="s">
        <v>2002</v>
      </c>
      <c r="C244" s="79">
        <v>2</v>
      </c>
      <c r="D244" s="131">
        <v>0.0010888857510985483</v>
      </c>
      <c r="E244" s="131">
        <v>3.2166935991697545</v>
      </c>
      <c r="F244" s="79" t="s">
        <v>2011</v>
      </c>
      <c r="G244" s="79" t="b">
        <v>0</v>
      </c>
      <c r="H244" s="79" t="b">
        <v>0</v>
      </c>
      <c r="I244" s="79" t="b">
        <v>0</v>
      </c>
      <c r="J244" s="79" t="b">
        <v>0</v>
      </c>
      <c r="K244" s="79" t="b">
        <v>0</v>
      </c>
      <c r="L244" s="79" t="b">
        <v>0</v>
      </c>
    </row>
    <row r="245" spans="1:12" ht="15">
      <c r="A245" s="87" t="s">
        <v>2002</v>
      </c>
      <c r="B245" s="87" t="s">
        <v>2003</v>
      </c>
      <c r="C245" s="79">
        <v>2</v>
      </c>
      <c r="D245" s="131">
        <v>0.0010888857510985483</v>
      </c>
      <c r="E245" s="131">
        <v>3.2166935991697545</v>
      </c>
      <c r="F245" s="79" t="s">
        <v>2011</v>
      </c>
      <c r="G245" s="79" t="b">
        <v>0</v>
      </c>
      <c r="H245" s="79" t="b">
        <v>0</v>
      </c>
      <c r="I245" s="79" t="b">
        <v>0</v>
      </c>
      <c r="J245" s="79" t="b">
        <v>0</v>
      </c>
      <c r="K245" s="79" t="b">
        <v>0</v>
      </c>
      <c r="L245" s="79" t="b">
        <v>0</v>
      </c>
    </row>
    <row r="246" spans="1:12" ht="15">
      <c r="A246" s="87" t="s">
        <v>2003</v>
      </c>
      <c r="B246" s="87" t="s">
        <v>2004</v>
      </c>
      <c r="C246" s="79">
        <v>2</v>
      </c>
      <c r="D246" s="131">
        <v>0.0010888857510985483</v>
      </c>
      <c r="E246" s="131">
        <v>3.2166935991697545</v>
      </c>
      <c r="F246" s="79" t="s">
        <v>2011</v>
      </c>
      <c r="G246" s="79" t="b">
        <v>0</v>
      </c>
      <c r="H246" s="79" t="b">
        <v>0</v>
      </c>
      <c r="I246" s="79" t="b">
        <v>0</v>
      </c>
      <c r="J246" s="79" t="b">
        <v>0</v>
      </c>
      <c r="K246" s="79" t="b">
        <v>1</v>
      </c>
      <c r="L246" s="79" t="b">
        <v>0</v>
      </c>
    </row>
    <row r="247" spans="1:12" ht="15">
      <c r="A247" s="87" t="s">
        <v>2004</v>
      </c>
      <c r="B247" s="87" t="s">
        <v>2005</v>
      </c>
      <c r="C247" s="79">
        <v>2</v>
      </c>
      <c r="D247" s="131">
        <v>0.0010888857510985483</v>
      </c>
      <c r="E247" s="131">
        <v>3.2166935991697545</v>
      </c>
      <c r="F247" s="79" t="s">
        <v>2011</v>
      </c>
      <c r="G247" s="79" t="b">
        <v>0</v>
      </c>
      <c r="H247" s="79" t="b">
        <v>1</v>
      </c>
      <c r="I247" s="79" t="b">
        <v>0</v>
      </c>
      <c r="J247" s="79" t="b">
        <v>0</v>
      </c>
      <c r="K247" s="79" t="b">
        <v>0</v>
      </c>
      <c r="L247" s="79" t="b">
        <v>0</v>
      </c>
    </row>
    <row r="248" spans="1:12" ht="15">
      <c r="A248" s="87" t="s">
        <v>2005</v>
      </c>
      <c r="B248" s="87" t="s">
        <v>1147</v>
      </c>
      <c r="C248" s="79">
        <v>2</v>
      </c>
      <c r="D248" s="131">
        <v>0.0010888857510985483</v>
      </c>
      <c r="E248" s="131">
        <v>3.040602340114073</v>
      </c>
      <c r="F248" s="79" t="s">
        <v>2011</v>
      </c>
      <c r="G248" s="79" t="b">
        <v>0</v>
      </c>
      <c r="H248" s="79" t="b">
        <v>0</v>
      </c>
      <c r="I248" s="79" t="b">
        <v>0</v>
      </c>
      <c r="J248" s="79" t="b">
        <v>0</v>
      </c>
      <c r="K248" s="79" t="b">
        <v>0</v>
      </c>
      <c r="L248" s="79" t="b">
        <v>0</v>
      </c>
    </row>
    <row r="249" spans="1:12" ht="15">
      <c r="A249" s="87" t="s">
        <v>2726</v>
      </c>
      <c r="B249" s="87" t="s">
        <v>2592</v>
      </c>
      <c r="C249" s="79">
        <v>2</v>
      </c>
      <c r="D249" s="131">
        <v>0.0010888857510985483</v>
      </c>
      <c r="E249" s="131">
        <v>2.8187535904977166</v>
      </c>
      <c r="F249" s="79" t="s">
        <v>2011</v>
      </c>
      <c r="G249" s="79" t="b">
        <v>0</v>
      </c>
      <c r="H249" s="79" t="b">
        <v>0</v>
      </c>
      <c r="I249" s="79" t="b">
        <v>0</v>
      </c>
      <c r="J249" s="79" t="b">
        <v>0</v>
      </c>
      <c r="K249" s="79" t="b">
        <v>0</v>
      </c>
      <c r="L249" s="79" t="b">
        <v>0</v>
      </c>
    </row>
    <row r="250" spans="1:12" ht="15">
      <c r="A250" s="87" t="s">
        <v>2006</v>
      </c>
      <c r="B250" s="87" t="s">
        <v>2007</v>
      </c>
      <c r="C250" s="79">
        <v>2</v>
      </c>
      <c r="D250" s="131">
        <v>0.0010888857510985483</v>
      </c>
      <c r="E250" s="131">
        <v>3.2166935991697545</v>
      </c>
      <c r="F250" s="79" t="s">
        <v>2011</v>
      </c>
      <c r="G250" s="79" t="b">
        <v>0</v>
      </c>
      <c r="H250" s="79" t="b">
        <v>0</v>
      </c>
      <c r="I250" s="79" t="b">
        <v>0</v>
      </c>
      <c r="J250" s="79" t="b">
        <v>0</v>
      </c>
      <c r="K250" s="79" t="b">
        <v>0</v>
      </c>
      <c r="L250" s="79" t="b">
        <v>0</v>
      </c>
    </row>
    <row r="251" spans="1:12" ht="15">
      <c r="A251" s="87" t="s">
        <v>2008</v>
      </c>
      <c r="B251" s="87" t="s">
        <v>1625</v>
      </c>
      <c r="C251" s="79">
        <v>2</v>
      </c>
      <c r="D251" s="131">
        <v>0.0010888857510985483</v>
      </c>
      <c r="E251" s="131">
        <v>1.999209654955848</v>
      </c>
      <c r="F251" s="79" t="s">
        <v>2011</v>
      </c>
      <c r="G251" s="79" t="b">
        <v>0</v>
      </c>
      <c r="H251" s="79" t="b">
        <v>0</v>
      </c>
      <c r="I251" s="79" t="b">
        <v>0</v>
      </c>
      <c r="J251" s="79" t="b">
        <v>0</v>
      </c>
      <c r="K251" s="79" t="b">
        <v>0</v>
      </c>
      <c r="L251" s="79" t="b">
        <v>0</v>
      </c>
    </row>
    <row r="252" spans="1:12" ht="15">
      <c r="A252" s="87" t="s">
        <v>338</v>
      </c>
      <c r="B252" s="87" t="s">
        <v>1581</v>
      </c>
      <c r="C252" s="79">
        <v>2</v>
      </c>
      <c r="D252" s="131">
        <v>0.0010888857510985483</v>
      </c>
      <c r="E252" s="131">
        <v>0.5872840000670355</v>
      </c>
      <c r="F252" s="79" t="s">
        <v>2011</v>
      </c>
      <c r="G252" s="79" t="b">
        <v>0</v>
      </c>
      <c r="H252" s="79" t="b">
        <v>0</v>
      </c>
      <c r="I252" s="79" t="b">
        <v>0</v>
      </c>
      <c r="J252" s="79" t="b">
        <v>0</v>
      </c>
      <c r="K252" s="79" t="b">
        <v>0</v>
      </c>
      <c r="L252" s="79" t="b">
        <v>0</v>
      </c>
    </row>
    <row r="253" spans="1:12" ht="15">
      <c r="A253" s="87" t="s">
        <v>1146</v>
      </c>
      <c r="B253" s="87" t="s">
        <v>1145</v>
      </c>
      <c r="C253" s="79">
        <v>2</v>
      </c>
      <c r="D253" s="131">
        <v>0.0010888857510985483</v>
      </c>
      <c r="E253" s="131">
        <v>2.4763309096755104</v>
      </c>
      <c r="F253" s="79" t="s">
        <v>2011</v>
      </c>
      <c r="G253" s="79" t="b">
        <v>0</v>
      </c>
      <c r="H253" s="79" t="b">
        <v>0</v>
      </c>
      <c r="I253" s="79" t="b">
        <v>0</v>
      </c>
      <c r="J253" s="79" t="b">
        <v>0</v>
      </c>
      <c r="K253" s="79" t="b">
        <v>0</v>
      </c>
      <c r="L253" s="79" t="b">
        <v>0</v>
      </c>
    </row>
    <row r="254" spans="1:12" ht="15">
      <c r="A254" s="87" t="s">
        <v>344</v>
      </c>
      <c r="B254" s="87" t="s">
        <v>1587</v>
      </c>
      <c r="C254" s="79">
        <v>17</v>
      </c>
      <c r="D254" s="131">
        <v>0.006745056841751163</v>
      </c>
      <c r="E254" s="131">
        <v>1.6980547363852372</v>
      </c>
      <c r="F254" s="79" t="s">
        <v>1467</v>
      </c>
      <c r="G254" s="79" t="b">
        <v>0</v>
      </c>
      <c r="H254" s="79" t="b">
        <v>0</v>
      </c>
      <c r="I254" s="79" t="b">
        <v>0</v>
      </c>
      <c r="J254" s="79" t="b">
        <v>0</v>
      </c>
      <c r="K254" s="79" t="b">
        <v>0</v>
      </c>
      <c r="L254" s="79" t="b">
        <v>0</v>
      </c>
    </row>
    <row r="255" spans="1:12" ht="15">
      <c r="A255" s="87" t="s">
        <v>1587</v>
      </c>
      <c r="B255" s="87" t="s">
        <v>1588</v>
      </c>
      <c r="C255" s="79">
        <v>17</v>
      </c>
      <c r="D255" s="131">
        <v>0.006745056841751163</v>
      </c>
      <c r="E255" s="131">
        <v>1.7463594159597924</v>
      </c>
      <c r="F255" s="79" t="s">
        <v>1467</v>
      </c>
      <c r="G255" s="79" t="b">
        <v>0</v>
      </c>
      <c r="H255" s="79" t="b">
        <v>0</v>
      </c>
      <c r="I255" s="79" t="b">
        <v>0</v>
      </c>
      <c r="J255" s="79" t="b">
        <v>0</v>
      </c>
      <c r="K255" s="79" t="b">
        <v>0</v>
      </c>
      <c r="L255" s="79" t="b">
        <v>0</v>
      </c>
    </row>
    <row r="256" spans="1:12" ht="15">
      <c r="A256" s="87" t="s">
        <v>1588</v>
      </c>
      <c r="B256" s="87" t="s">
        <v>1589</v>
      </c>
      <c r="C256" s="79">
        <v>17</v>
      </c>
      <c r="D256" s="131">
        <v>0.006745056841751163</v>
      </c>
      <c r="E256" s="131">
        <v>1.7463594159597924</v>
      </c>
      <c r="F256" s="79" t="s">
        <v>1467</v>
      </c>
      <c r="G256" s="79" t="b">
        <v>0</v>
      </c>
      <c r="H256" s="79" t="b">
        <v>0</v>
      </c>
      <c r="I256" s="79" t="b">
        <v>0</v>
      </c>
      <c r="J256" s="79" t="b">
        <v>0</v>
      </c>
      <c r="K256" s="79" t="b">
        <v>0</v>
      </c>
      <c r="L256" s="79" t="b">
        <v>0</v>
      </c>
    </row>
    <row r="257" spans="1:12" ht="15">
      <c r="A257" s="87" t="s">
        <v>1589</v>
      </c>
      <c r="B257" s="87" t="s">
        <v>1590</v>
      </c>
      <c r="C257" s="79">
        <v>17</v>
      </c>
      <c r="D257" s="131">
        <v>0.006745056841751163</v>
      </c>
      <c r="E257" s="131">
        <v>1.7463594159597924</v>
      </c>
      <c r="F257" s="79" t="s">
        <v>1467</v>
      </c>
      <c r="G257" s="79" t="b">
        <v>0</v>
      </c>
      <c r="H257" s="79" t="b">
        <v>0</v>
      </c>
      <c r="I257" s="79" t="b">
        <v>0</v>
      </c>
      <c r="J257" s="79" t="b">
        <v>0</v>
      </c>
      <c r="K257" s="79" t="b">
        <v>0</v>
      </c>
      <c r="L257" s="79" t="b">
        <v>0</v>
      </c>
    </row>
    <row r="258" spans="1:12" ht="15">
      <c r="A258" s="87" t="s">
        <v>1590</v>
      </c>
      <c r="B258" s="87" t="s">
        <v>1834</v>
      </c>
      <c r="C258" s="79">
        <v>17</v>
      </c>
      <c r="D258" s="131">
        <v>0.006745056841751163</v>
      </c>
      <c r="E258" s="131">
        <v>1.7463594159597924</v>
      </c>
      <c r="F258" s="79" t="s">
        <v>1467</v>
      </c>
      <c r="G258" s="79" t="b">
        <v>0</v>
      </c>
      <c r="H258" s="79" t="b">
        <v>0</v>
      </c>
      <c r="I258" s="79" t="b">
        <v>0</v>
      </c>
      <c r="J258" s="79" t="b">
        <v>0</v>
      </c>
      <c r="K258" s="79" t="b">
        <v>0</v>
      </c>
      <c r="L258" s="79" t="b">
        <v>0</v>
      </c>
    </row>
    <row r="259" spans="1:12" ht="15">
      <c r="A259" s="87" t="s">
        <v>1834</v>
      </c>
      <c r="B259" s="87" t="s">
        <v>1836</v>
      </c>
      <c r="C259" s="79">
        <v>17</v>
      </c>
      <c r="D259" s="131">
        <v>0.006745056841751163</v>
      </c>
      <c r="E259" s="131">
        <v>1.7463594159597924</v>
      </c>
      <c r="F259" s="79" t="s">
        <v>1467</v>
      </c>
      <c r="G259" s="79" t="b">
        <v>0</v>
      </c>
      <c r="H259" s="79" t="b">
        <v>0</v>
      </c>
      <c r="I259" s="79" t="b">
        <v>0</v>
      </c>
      <c r="J259" s="79" t="b">
        <v>0</v>
      </c>
      <c r="K259" s="79" t="b">
        <v>0</v>
      </c>
      <c r="L259" s="79" t="b">
        <v>0</v>
      </c>
    </row>
    <row r="260" spans="1:12" ht="15">
      <c r="A260" s="87" t="s">
        <v>1836</v>
      </c>
      <c r="B260" s="87" t="s">
        <v>1839</v>
      </c>
      <c r="C260" s="79">
        <v>17</v>
      </c>
      <c r="D260" s="131">
        <v>0.006745056841751163</v>
      </c>
      <c r="E260" s="131">
        <v>1.7463594159597924</v>
      </c>
      <c r="F260" s="79" t="s">
        <v>1467</v>
      </c>
      <c r="G260" s="79" t="b">
        <v>0</v>
      </c>
      <c r="H260" s="79" t="b">
        <v>0</v>
      </c>
      <c r="I260" s="79" t="b">
        <v>0</v>
      </c>
      <c r="J260" s="79" t="b">
        <v>0</v>
      </c>
      <c r="K260" s="79" t="b">
        <v>0</v>
      </c>
      <c r="L260" s="79" t="b">
        <v>0</v>
      </c>
    </row>
    <row r="261" spans="1:12" ht="15">
      <c r="A261" s="87" t="s">
        <v>1839</v>
      </c>
      <c r="B261" s="87" t="s">
        <v>1586</v>
      </c>
      <c r="C261" s="79">
        <v>17</v>
      </c>
      <c r="D261" s="131">
        <v>0.006745056841751163</v>
      </c>
      <c r="E261" s="131">
        <v>1.7215358322347603</v>
      </c>
      <c r="F261" s="79" t="s">
        <v>1467</v>
      </c>
      <c r="G261" s="79" t="b">
        <v>0</v>
      </c>
      <c r="H261" s="79" t="b">
        <v>0</v>
      </c>
      <c r="I261" s="79" t="b">
        <v>0</v>
      </c>
      <c r="J261" s="79" t="b">
        <v>0</v>
      </c>
      <c r="K261" s="79" t="b">
        <v>0</v>
      </c>
      <c r="L261" s="79" t="b">
        <v>0</v>
      </c>
    </row>
    <row r="262" spans="1:12" ht="15">
      <c r="A262" s="87" t="s">
        <v>1586</v>
      </c>
      <c r="B262" s="87" t="s">
        <v>1837</v>
      </c>
      <c r="C262" s="79">
        <v>17</v>
      </c>
      <c r="D262" s="131">
        <v>0.006745056841751163</v>
      </c>
      <c r="E262" s="131">
        <v>1.7215358322347603</v>
      </c>
      <c r="F262" s="79" t="s">
        <v>1467</v>
      </c>
      <c r="G262" s="79" t="b">
        <v>0</v>
      </c>
      <c r="H262" s="79" t="b">
        <v>0</v>
      </c>
      <c r="I262" s="79" t="b">
        <v>0</v>
      </c>
      <c r="J262" s="79" t="b">
        <v>0</v>
      </c>
      <c r="K262" s="79" t="b">
        <v>0</v>
      </c>
      <c r="L262" s="79" t="b">
        <v>0</v>
      </c>
    </row>
    <row r="263" spans="1:12" ht="15">
      <c r="A263" s="87" t="s">
        <v>1837</v>
      </c>
      <c r="B263" s="87" t="s">
        <v>1840</v>
      </c>
      <c r="C263" s="79">
        <v>17</v>
      </c>
      <c r="D263" s="131">
        <v>0.006745056841751163</v>
      </c>
      <c r="E263" s="131">
        <v>1.7215358322347603</v>
      </c>
      <c r="F263" s="79" t="s">
        <v>1467</v>
      </c>
      <c r="G263" s="79" t="b">
        <v>0</v>
      </c>
      <c r="H263" s="79" t="b">
        <v>0</v>
      </c>
      <c r="I263" s="79" t="b">
        <v>0</v>
      </c>
      <c r="J263" s="79" t="b">
        <v>0</v>
      </c>
      <c r="K263" s="79" t="b">
        <v>0</v>
      </c>
      <c r="L263" s="79" t="b">
        <v>0</v>
      </c>
    </row>
    <row r="264" spans="1:12" ht="15">
      <c r="A264" s="87" t="s">
        <v>1840</v>
      </c>
      <c r="B264" s="87" t="s">
        <v>1841</v>
      </c>
      <c r="C264" s="79">
        <v>17</v>
      </c>
      <c r="D264" s="131">
        <v>0.006745056841751163</v>
      </c>
      <c r="E264" s="131">
        <v>1.7463594159597924</v>
      </c>
      <c r="F264" s="79" t="s">
        <v>1467</v>
      </c>
      <c r="G264" s="79" t="b">
        <v>0</v>
      </c>
      <c r="H264" s="79" t="b">
        <v>0</v>
      </c>
      <c r="I264" s="79" t="b">
        <v>0</v>
      </c>
      <c r="J264" s="79" t="b">
        <v>0</v>
      </c>
      <c r="K264" s="79" t="b">
        <v>0</v>
      </c>
      <c r="L264" s="79" t="b">
        <v>0</v>
      </c>
    </row>
    <row r="265" spans="1:12" ht="15">
      <c r="A265" s="87" t="s">
        <v>1841</v>
      </c>
      <c r="B265" s="87" t="s">
        <v>1584</v>
      </c>
      <c r="C265" s="79">
        <v>17</v>
      </c>
      <c r="D265" s="131">
        <v>0.006745056841751163</v>
      </c>
      <c r="E265" s="131">
        <v>1.7463594159597924</v>
      </c>
      <c r="F265" s="79" t="s">
        <v>1467</v>
      </c>
      <c r="G265" s="79" t="b">
        <v>0</v>
      </c>
      <c r="H265" s="79" t="b">
        <v>0</v>
      </c>
      <c r="I265" s="79" t="b">
        <v>0</v>
      </c>
      <c r="J265" s="79" t="b">
        <v>0</v>
      </c>
      <c r="K265" s="79" t="b">
        <v>0</v>
      </c>
      <c r="L265" s="79" t="b">
        <v>0</v>
      </c>
    </row>
    <row r="266" spans="1:12" ht="15">
      <c r="A266" s="87" t="s">
        <v>1584</v>
      </c>
      <c r="B266" s="87" t="s">
        <v>278</v>
      </c>
      <c r="C266" s="79">
        <v>17</v>
      </c>
      <c r="D266" s="131">
        <v>0.006745056841751163</v>
      </c>
      <c r="E266" s="131">
        <v>1.545444573179079</v>
      </c>
      <c r="F266" s="79" t="s">
        <v>1467</v>
      </c>
      <c r="G266" s="79" t="b">
        <v>0</v>
      </c>
      <c r="H266" s="79" t="b">
        <v>0</v>
      </c>
      <c r="I266" s="79" t="b">
        <v>0</v>
      </c>
      <c r="J266" s="79" t="b">
        <v>0</v>
      </c>
      <c r="K266" s="79" t="b">
        <v>0</v>
      </c>
      <c r="L266" s="79" t="b">
        <v>0</v>
      </c>
    </row>
    <row r="267" spans="1:12" ht="15">
      <c r="A267" s="87" t="s">
        <v>278</v>
      </c>
      <c r="B267" s="87" t="s">
        <v>1842</v>
      </c>
      <c r="C267" s="79">
        <v>17</v>
      </c>
      <c r="D267" s="131">
        <v>0.006745056841751163</v>
      </c>
      <c r="E267" s="131">
        <v>1.5788683286660288</v>
      </c>
      <c r="F267" s="79" t="s">
        <v>1467</v>
      </c>
      <c r="G267" s="79" t="b">
        <v>0</v>
      </c>
      <c r="H267" s="79" t="b">
        <v>0</v>
      </c>
      <c r="I267" s="79" t="b">
        <v>0</v>
      </c>
      <c r="J267" s="79" t="b">
        <v>0</v>
      </c>
      <c r="K267" s="79" t="b">
        <v>0</v>
      </c>
      <c r="L267" s="79" t="b">
        <v>0</v>
      </c>
    </row>
    <row r="268" spans="1:12" ht="15">
      <c r="A268" s="87" t="s">
        <v>1842</v>
      </c>
      <c r="B268" s="87" t="s">
        <v>1838</v>
      </c>
      <c r="C268" s="79">
        <v>17</v>
      </c>
      <c r="D268" s="131">
        <v>0.006745056841751163</v>
      </c>
      <c r="E268" s="131">
        <v>1.7463594159597924</v>
      </c>
      <c r="F268" s="79" t="s">
        <v>1467</v>
      </c>
      <c r="G268" s="79" t="b">
        <v>0</v>
      </c>
      <c r="H268" s="79" t="b">
        <v>0</v>
      </c>
      <c r="I268" s="79" t="b">
        <v>0</v>
      </c>
      <c r="J268" s="79" t="b">
        <v>0</v>
      </c>
      <c r="K268" s="79" t="b">
        <v>0</v>
      </c>
      <c r="L268" s="79" t="b">
        <v>0</v>
      </c>
    </row>
    <row r="269" spans="1:12" ht="15">
      <c r="A269" s="87" t="s">
        <v>1838</v>
      </c>
      <c r="B269" s="87" t="s">
        <v>1583</v>
      </c>
      <c r="C269" s="79">
        <v>17</v>
      </c>
      <c r="D269" s="131">
        <v>0.006745056841751163</v>
      </c>
      <c r="E269" s="131">
        <v>1.529650305995847</v>
      </c>
      <c r="F269" s="79" t="s">
        <v>1467</v>
      </c>
      <c r="G269" s="79" t="b">
        <v>0</v>
      </c>
      <c r="H269" s="79" t="b">
        <v>0</v>
      </c>
      <c r="I269" s="79" t="b">
        <v>0</v>
      </c>
      <c r="J269" s="79" t="b">
        <v>0</v>
      </c>
      <c r="K269" s="79" t="b">
        <v>0</v>
      </c>
      <c r="L269" s="79" t="b">
        <v>0</v>
      </c>
    </row>
    <row r="270" spans="1:12" ht="15">
      <c r="A270" s="87" t="s">
        <v>1583</v>
      </c>
      <c r="B270" s="87" t="s">
        <v>1843</v>
      </c>
      <c r="C270" s="79">
        <v>17</v>
      </c>
      <c r="D270" s="131">
        <v>0.006745056841751163</v>
      </c>
      <c r="E270" s="131">
        <v>1.529650305995847</v>
      </c>
      <c r="F270" s="79" t="s">
        <v>1467</v>
      </c>
      <c r="G270" s="79" t="b">
        <v>0</v>
      </c>
      <c r="H270" s="79" t="b">
        <v>0</v>
      </c>
      <c r="I270" s="79" t="b">
        <v>0</v>
      </c>
      <c r="J270" s="79" t="b">
        <v>0</v>
      </c>
      <c r="K270" s="79" t="b">
        <v>0</v>
      </c>
      <c r="L270" s="79" t="b">
        <v>0</v>
      </c>
    </row>
    <row r="271" spans="1:12" ht="15">
      <c r="A271" s="87" t="s">
        <v>1843</v>
      </c>
      <c r="B271" s="87" t="s">
        <v>1582</v>
      </c>
      <c r="C271" s="79">
        <v>17</v>
      </c>
      <c r="D271" s="131">
        <v>0.006745056841751163</v>
      </c>
      <c r="E271" s="131">
        <v>1.4996870826184039</v>
      </c>
      <c r="F271" s="79" t="s">
        <v>1467</v>
      </c>
      <c r="G271" s="79" t="b">
        <v>0</v>
      </c>
      <c r="H271" s="79" t="b">
        <v>0</v>
      </c>
      <c r="I271" s="79" t="b">
        <v>0</v>
      </c>
      <c r="J271" s="79" t="b">
        <v>0</v>
      </c>
      <c r="K271" s="79" t="b">
        <v>0</v>
      </c>
      <c r="L271" s="79" t="b">
        <v>0</v>
      </c>
    </row>
    <row r="272" spans="1:12" ht="15">
      <c r="A272" s="87" t="s">
        <v>1582</v>
      </c>
      <c r="B272" s="87" t="s">
        <v>1844</v>
      </c>
      <c r="C272" s="79">
        <v>17</v>
      </c>
      <c r="D272" s="131">
        <v>0.006745056841751163</v>
      </c>
      <c r="E272" s="131">
        <v>1.545444573179079</v>
      </c>
      <c r="F272" s="79" t="s">
        <v>1467</v>
      </c>
      <c r="G272" s="79" t="b">
        <v>0</v>
      </c>
      <c r="H272" s="79" t="b">
        <v>0</v>
      </c>
      <c r="I272" s="79" t="b">
        <v>0</v>
      </c>
      <c r="J272" s="79" t="b">
        <v>0</v>
      </c>
      <c r="K272" s="79" t="b">
        <v>0</v>
      </c>
      <c r="L272" s="79" t="b">
        <v>0</v>
      </c>
    </row>
    <row r="273" spans="1:12" ht="15">
      <c r="A273" s="87" t="s">
        <v>1844</v>
      </c>
      <c r="B273" s="87" t="s">
        <v>1845</v>
      </c>
      <c r="C273" s="79">
        <v>17</v>
      </c>
      <c r="D273" s="131">
        <v>0.006745056841751163</v>
      </c>
      <c r="E273" s="131">
        <v>1.7463594159597924</v>
      </c>
      <c r="F273" s="79" t="s">
        <v>1467</v>
      </c>
      <c r="G273" s="79" t="b">
        <v>0</v>
      </c>
      <c r="H273" s="79" t="b">
        <v>0</v>
      </c>
      <c r="I273" s="79" t="b">
        <v>0</v>
      </c>
      <c r="J273" s="79" t="b">
        <v>0</v>
      </c>
      <c r="K273" s="79" t="b">
        <v>0</v>
      </c>
      <c r="L273" s="79" t="b">
        <v>0</v>
      </c>
    </row>
    <row r="274" spans="1:12" ht="15">
      <c r="A274" s="87" t="s">
        <v>1845</v>
      </c>
      <c r="B274" s="87" t="s">
        <v>1846</v>
      </c>
      <c r="C274" s="79">
        <v>17</v>
      </c>
      <c r="D274" s="131">
        <v>0.006745056841751163</v>
      </c>
      <c r="E274" s="131">
        <v>1.7463594159597924</v>
      </c>
      <c r="F274" s="79" t="s">
        <v>1467</v>
      </c>
      <c r="G274" s="79" t="b">
        <v>0</v>
      </c>
      <c r="H274" s="79" t="b">
        <v>0</v>
      </c>
      <c r="I274" s="79" t="b">
        <v>0</v>
      </c>
      <c r="J274" s="79" t="b">
        <v>0</v>
      </c>
      <c r="K274" s="79" t="b">
        <v>0</v>
      </c>
      <c r="L274" s="79" t="b">
        <v>0</v>
      </c>
    </row>
    <row r="275" spans="1:12" ht="15">
      <c r="A275" s="87" t="s">
        <v>1584</v>
      </c>
      <c r="B275" s="87" t="s">
        <v>1851</v>
      </c>
      <c r="C275" s="79">
        <v>10</v>
      </c>
      <c r="D275" s="131">
        <v>0.006295447377756571</v>
      </c>
      <c r="E275" s="131">
        <v>1.545444573179079</v>
      </c>
      <c r="F275" s="79" t="s">
        <v>1467</v>
      </c>
      <c r="G275" s="79" t="b">
        <v>0</v>
      </c>
      <c r="H275" s="79" t="b">
        <v>0</v>
      </c>
      <c r="I275" s="79" t="b">
        <v>0</v>
      </c>
      <c r="J275" s="79" t="b">
        <v>0</v>
      </c>
      <c r="K275" s="79" t="b">
        <v>0</v>
      </c>
      <c r="L275" s="79" t="b">
        <v>0</v>
      </c>
    </row>
    <row r="276" spans="1:12" ht="15">
      <c r="A276" s="87" t="s">
        <v>1851</v>
      </c>
      <c r="B276" s="87" t="s">
        <v>1833</v>
      </c>
      <c r="C276" s="79">
        <v>10</v>
      </c>
      <c r="D276" s="131">
        <v>0.006295447377756571</v>
      </c>
      <c r="E276" s="131">
        <v>1.7463594159597924</v>
      </c>
      <c r="F276" s="79" t="s">
        <v>1467</v>
      </c>
      <c r="G276" s="79" t="b">
        <v>0</v>
      </c>
      <c r="H276" s="79" t="b">
        <v>0</v>
      </c>
      <c r="I276" s="79" t="b">
        <v>0</v>
      </c>
      <c r="J276" s="79" t="b">
        <v>0</v>
      </c>
      <c r="K276" s="79" t="b">
        <v>0</v>
      </c>
      <c r="L276" s="79" t="b">
        <v>0</v>
      </c>
    </row>
    <row r="277" spans="1:12" ht="15">
      <c r="A277" s="87" t="s">
        <v>1833</v>
      </c>
      <c r="B277" s="87" t="s">
        <v>1849</v>
      </c>
      <c r="C277" s="79">
        <v>10</v>
      </c>
      <c r="D277" s="131">
        <v>0.006295447377756571</v>
      </c>
      <c r="E277" s="131">
        <v>1.7463594159597924</v>
      </c>
      <c r="F277" s="79" t="s">
        <v>1467</v>
      </c>
      <c r="G277" s="79" t="b">
        <v>0</v>
      </c>
      <c r="H277" s="79" t="b">
        <v>0</v>
      </c>
      <c r="I277" s="79" t="b">
        <v>0</v>
      </c>
      <c r="J277" s="79" t="b">
        <v>0</v>
      </c>
      <c r="K277" s="79" t="b">
        <v>0</v>
      </c>
      <c r="L277" s="79" t="b">
        <v>0</v>
      </c>
    </row>
    <row r="278" spans="1:12" ht="15">
      <c r="A278" s="87" t="s">
        <v>1849</v>
      </c>
      <c r="B278" s="87" t="s">
        <v>1852</v>
      </c>
      <c r="C278" s="79">
        <v>10</v>
      </c>
      <c r="D278" s="131">
        <v>0.006295447377756571</v>
      </c>
      <c r="E278" s="131">
        <v>1.9768083373380663</v>
      </c>
      <c r="F278" s="79" t="s">
        <v>1467</v>
      </c>
      <c r="G278" s="79" t="b">
        <v>0</v>
      </c>
      <c r="H278" s="79" t="b">
        <v>0</v>
      </c>
      <c r="I278" s="79" t="b">
        <v>0</v>
      </c>
      <c r="J278" s="79" t="b">
        <v>0</v>
      </c>
      <c r="K278" s="79" t="b">
        <v>0</v>
      </c>
      <c r="L278" s="79" t="b">
        <v>0</v>
      </c>
    </row>
    <row r="279" spans="1:12" ht="15">
      <c r="A279" s="87" t="s">
        <v>1852</v>
      </c>
      <c r="B279" s="87" t="s">
        <v>1853</v>
      </c>
      <c r="C279" s="79">
        <v>10</v>
      </c>
      <c r="D279" s="131">
        <v>0.006295447377756571</v>
      </c>
      <c r="E279" s="131">
        <v>1.9768083373380663</v>
      </c>
      <c r="F279" s="79" t="s">
        <v>1467</v>
      </c>
      <c r="G279" s="79" t="b">
        <v>0</v>
      </c>
      <c r="H279" s="79" t="b">
        <v>0</v>
      </c>
      <c r="I279" s="79" t="b">
        <v>0</v>
      </c>
      <c r="J279" s="79" t="b">
        <v>0</v>
      </c>
      <c r="K279" s="79" t="b">
        <v>0</v>
      </c>
      <c r="L279" s="79" t="b">
        <v>0</v>
      </c>
    </row>
    <row r="280" spans="1:12" ht="15">
      <c r="A280" s="87" t="s">
        <v>1853</v>
      </c>
      <c r="B280" s="87" t="s">
        <v>1599</v>
      </c>
      <c r="C280" s="79">
        <v>10</v>
      </c>
      <c r="D280" s="131">
        <v>0.006295447377756571</v>
      </c>
      <c r="E280" s="131">
        <v>1.9768083373380663</v>
      </c>
      <c r="F280" s="79" t="s">
        <v>1467</v>
      </c>
      <c r="G280" s="79" t="b">
        <v>0</v>
      </c>
      <c r="H280" s="79" t="b">
        <v>0</v>
      </c>
      <c r="I280" s="79" t="b">
        <v>0</v>
      </c>
      <c r="J280" s="79" t="b">
        <v>0</v>
      </c>
      <c r="K280" s="79" t="b">
        <v>0</v>
      </c>
      <c r="L280" s="79" t="b">
        <v>0</v>
      </c>
    </row>
    <row r="281" spans="1:12" ht="15">
      <c r="A281" s="87" t="s">
        <v>1599</v>
      </c>
      <c r="B281" s="87" t="s">
        <v>1854</v>
      </c>
      <c r="C281" s="79">
        <v>10</v>
      </c>
      <c r="D281" s="131">
        <v>0.006295447377756571</v>
      </c>
      <c r="E281" s="131">
        <v>1.9768083373380663</v>
      </c>
      <c r="F281" s="79" t="s">
        <v>1467</v>
      </c>
      <c r="G281" s="79" t="b">
        <v>0</v>
      </c>
      <c r="H281" s="79" t="b">
        <v>0</v>
      </c>
      <c r="I281" s="79" t="b">
        <v>0</v>
      </c>
      <c r="J281" s="79" t="b">
        <v>0</v>
      </c>
      <c r="K281" s="79" t="b">
        <v>0</v>
      </c>
      <c r="L281" s="79" t="b">
        <v>0</v>
      </c>
    </row>
    <row r="282" spans="1:12" ht="15">
      <c r="A282" s="87" t="s">
        <v>1854</v>
      </c>
      <c r="B282" s="87" t="s">
        <v>1855</v>
      </c>
      <c r="C282" s="79">
        <v>10</v>
      </c>
      <c r="D282" s="131">
        <v>0.006295447377756571</v>
      </c>
      <c r="E282" s="131">
        <v>1.9768083373380663</v>
      </c>
      <c r="F282" s="79" t="s">
        <v>1467</v>
      </c>
      <c r="G282" s="79" t="b">
        <v>0</v>
      </c>
      <c r="H282" s="79" t="b">
        <v>0</v>
      </c>
      <c r="I282" s="79" t="b">
        <v>0</v>
      </c>
      <c r="J282" s="79" t="b">
        <v>0</v>
      </c>
      <c r="K282" s="79" t="b">
        <v>0</v>
      </c>
      <c r="L282" s="79" t="b">
        <v>0</v>
      </c>
    </row>
    <row r="283" spans="1:12" ht="15">
      <c r="A283" s="87" t="s">
        <v>1855</v>
      </c>
      <c r="B283" s="87" t="s">
        <v>1856</v>
      </c>
      <c r="C283" s="79">
        <v>10</v>
      </c>
      <c r="D283" s="131">
        <v>0.006295447377756571</v>
      </c>
      <c r="E283" s="131">
        <v>1.9768083373380663</v>
      </c>
      <c r="F283" s="79" t="s">
        <v>1467</v>
      </c>
      <c r="G283" s="79" t="b">
        <v>0</v>
      </c>
      <c r="H283" s="79" t="b">
        <v>0</v>
      </c>
      <c r="I283" s="79" t="b">
        <v>0</v>
      </c>
      <c r="J283" s="79" t="b">
        <v>0</v>
      </c>
      <c r="K283" s="79" t="b">
        <v>0</v>
      </c>
      <c r="L283" s="79" t="b">
        <v>0</v>
      </c>
    </row>
    <row r="284" spans="1:12" ht="15">
      <c r="A284" s="87" t="s">
        <v>1856</v>
      </c>
      <c r="B284" s="87" t="s">
        <v>1857</v>
      </c>
      <c r="C284" s="79">
        <v>10</v>
      </c>
      <c r="D284" s="131">
        <v>0.006295447377756571</v>
      </c>
      <c r="E284" s="131">
        <v>1.9768083373380663</v>
      </c>
      <c r="F284" s="79" t="s">
        <v>1467</v>
      </c>
      <c r="G284" s="79" t="b">
        <v>0</v>
      </c>
      <c r="H284" s="79" t="b">
        <v>0</v>
      </c>
      <c r="I284" s="79" t="b">
        <v>0</v>
      </c>
      <c r="J284" s="79" t="b">
        <v>0</v>
      </c>
      <c r="K284" s="79" t="b">
        <v>0</v>
      </c>
      <c r="L284" s="79" t="b">
        <v>0</v>
      </c>
    </row>
    <row r="285" spans="1:12" ht="15">
      <c r="A285" s="87" t="s">
        <v>1857</v>
      </c>
      <c r="B285" s="87" t="s">
        <v>1582</v>
      </c>
      <c r="C285" s="79">
        <v>10</v>
      </c>
      <c r="D285" s="131">
        <v>0.006295447377756571</v>
      </c>
      <c r="E285" s="131">
        <v>1.4996870826184039</v>
      </c>
      <c r="F285" s="79" t="s">
        <v>1467</v>
      </c>
      <c r="G285" s="79" t="b">
        <v>0</v>
      </c>
      <c r="H285" s="79" t="b">
        <v>0</v>
      </c>
      <c r="I285" s="79" t="b">
        <v>0</v>
      </c>
      <c r="J285" s="79" t="b">
        <v>0</v>
      </c>
      <c r="K285" s="79" t="b">
        <v>0</v>
      </c>
      <c r="L285" s="79" t="b">
        <v>0</v>
      </c>
    </row>
    <row r="286" spans="1:12" ht="15">
      <c r="A286" s="87" t="s">
        <v>1582</v>
      </c>
      <c r="B286" s="87" t="s">
        <v>1858</v>
      </c>
      <c r="C286" s="79">
        <v>10</v>
      </c>
      <c r="D286" s="131">
        <v>0.006295447377756571</v>
      </c>
      <c r="E286" s="131">
        <v>1.545444573179079</v>
      </c>
      <c r="F286" s="79" t="s">
        <v>1467</v>
      </c>
      <c r="G286" s="79" t="b">
        <v>0</v>
      </c>
      <c r="H286" s="79" t="b">
        <v>0</v>
      </c>
      <c r="I286" s="79" t="b">
        <v>0</v>
      </c>
      <c r="J286" s="79" t="b">
        <v>0</v>
      </c>
      <c r="K286" s="79" t="b">
        <v>0</v>
      </c>
      <c r="L286" s="79" t="b">
        <v>0</v>
      </c>
    </row>
    <row r="287" spans="1:12" ht="15">
      <c r="A287" s="87" t="s">
        <v>1858</v>
      </c>
      <c r="B287" s="87" t="s">
        <v>1601</v>
      </c>
      <c r="C287" s="79">
        <v>10</v>
      </c>
      <c r="D287" s="131">
        <v>0.006295447377756571</v>
      </c>
      <c r="E287" s="131">
        <v>1.8628649850312293</v>
      </c>
      <c r="F287" s="79" t="s">
        <v>1467</v>
      </c>
      <c r="G287" s="79" t="b">
        <v>0</v>
      </c>
      <c r="H287" s="79" t="b">
        <v>0</v>
      </c>
      <c r="I287" s="79" t="b">
        <v>0</v>
      </c>
      <c r="J287" s="79" t="b">
        <v>0</v>
      </c>
      <c r="K287" s="79" t="b">
        <v>0</v>
      </c>
      <c r="L287" s="79" t="b">
        <v>0</v>
      </c>
    </row>
    <row r="288" spans="1:12" ht="15">
      <c r="A288" s="87" t="s">
        <v>1601</v>
      </c>
      <c r="B288" s="87" t="s">
        <v>1859</v>
      </c>
      <c r="C288" s="79">
        <v>10</v>
      </c>
      <c r="D288" s="131">
        <v>0.006295447377756571</v>
      </c>
      <c r="E288" s="131">
        <v>1.8628649850312293</v>
      </c>
      <c r="F288" s="79" t="s">
        <v>1467</v>
      </c>
      <c r="G288" s="79" t="b">
        <v>0</v>
      </c>
      <c r="H288" s="79" t="b">
        <v>0</v>
      </c>
      <c r="I288" s="79" t="b">
        <v>0</v>
      </c>
      <c r="J288" s="79" t="b">
        <v>0</v>
      </c>
      <c r="K288" s="79" t="b">
        <v>0</v>
      </c>
      <c r="L288" s="79" t="b">
        <v>0</v>
      </c>
    </row>
    <row r="289" spans="1:12" ht="15">
      <c r="A289" s="87" t="s">
        <v>1859</v>
      </c>
      <c r="B289" s="87" t="s">
        <v>1860</v>
      </c>
      <c r="C289" s="79">
        <v>10</v>
      </c>
      <c r="D289" s="131">
        <v>0.006295447377756571</v>
      </c>
      <c r="E289" s="131">
        <v>1.9768083373380663</v>
      </c>
      <c r="F289" s="79" t="s">
        <v>1467</v>
      </c>
      <c r="G289" s="79" t="b">
        <v>0</v>
      </c>
      <c r="H289" s="79" t="b">
        <v>0</v>
      </c>
      <c r="I289" s="79" t="b">
        <v>0</v>
      </c>
      <c r="J289" s="79" t="b">
        <v>0</v>
      </c>
      <c r="K289" s="79" t="b">
        <v>0</v>
      </c>
      <c r="L289" s="79" t="b">
        <v>0</v>
      </c>
    </row>
    <row r="290" spans="1:12" ht="15">
      <c r="A290" s="87" t="s">
        <v>1860</v>
      </c>
      <c r="B290" s="87" t="s">
        <v>1583</v>
      </c>
      <c r="C290" s="79">
        <v>10</v>
      </c>
      <c r="D290" s="131">
        <v>0.006295447377756571</v>
      </c>
      <c r="E290" s="131">
        <v>1.529650305995847</v>
      </c>
      <c r="F290" s="79" t="s">
        <v>1467</v>
      </c>
      <c r="G290" s="79" t="b">
        <v>0</v>
      </c>
      <c r="H290" s="79" t="b">
        <v>0</v>
      </c>
      <c r="I290" s="79" t="b">
        <v>0</v>
      </c>
      <c r="J290" s="79" t="b">
        <v>0</v>
      </c>
      <c r="K290" s="79" t="b">
        <v>0</v>
      </c>
      <c r="L290" s="79" t="b">
        <v>0</v>
      </c>
    </row>
    <row r="291" spans="1:12" ht="15">
      <c r="A291" s="87" t="s">
        <v>1583</v>
      </c>
      <c r="B291" s="87" t="s">
        <v>1861</v>
      </c>
      <c r="C291" s="79">
        <v>10</v>
      </c>
      <c r="D291" s="131">
        <v>0.006295447377756571</v>
      </c>
      <c r="E291" s="131">
        <v>1.529650305995847</v>
      </c>
      <c r="F291" s="79" t="s">
        <v>1467</v>
      </c>
      <c r="G291" s="79" t="b">
        <v>0</v>
      </c>
      <c r="H291" s="79" t="b">
        <v>0</v>
      </c>
      <c r="I291" s="79" t="b">
        <v>0</v>
      </c>
      <c r="J291" s="79" t="b">
        <v>0</v>
      </c>
      <c r="K291" s="79" t="b">
        <v>0</v>
      </c>
      <c r="L291" s="79" t="b">
        <v>0</v>
      </c>
    </row>
    <row r="292" spans="1:12" ht="15">
      <c r="A292" s="87" t="s">
        <v>1861</v>
      </c>
      <c r="B292" s="87" t="s">
        <v>1835</v>
      </c>
      <c r="C292" s="79">
        <v>10</v>
      </c>
      <c r="D292" s="131">
        <v>0.006295447377756571</v>
      </c>
      <c r="E292" s="131">
        <v>1.7463594159597924</v>
      </c>
      <c r="F292" s="79" t="s">
        <v>1467</v>
      </c>
      <c r="G292" s="79" t="b">
        <v>0</v>
      </c>
      <c r="H292" s="79" t="b">
        <v>0</v>
      </c>
      <c r="I292" s="79" t="b">
        <v>0</v>
      </c>
      <c r="J292" s="79" t="b">
        <v>0</v>
      </c>
      <c r="K292" s="79" t="b">
        <v>0</v>
      </c>
      <c r="L292" s="79" t="b">
        <v>0</v>
      </c>
    </row>
    <row r="293" spans="1:12" ht="15">
      <c r="A293" s="87" t="s">
        <v>1835</v>
      </c>
      <c r="B293" s="87" t="s">
        <v>1862</v>
      </c>
      <c r="C293" s="79">
        <v>10</v>
      </c>
      <c r="D293" s="131">
        <v>0.006295447377756571</v>
      </c>
      <c r="E293" s="131">
        <v>1.7463594159597924</v>
      </c>
      <c r="F293" s="79" t="s">
        <v>1467</v>
      </c>
      <c r="G293" s="79" t="b">
        <v>0</v>
      </c>
      <c r="H293" s="79" t="b">
        <v>0</v>
      </c>
      <c r="I293" s="79" t="b">
        <v>0</v>
      </c>
      <c r="J293" s="79" t="b">
        <v>0</v>
      </c>
      <c r="K293" s="79" t="b">
        <v>0</v>
      </c>
      <c r="L293" s="79" t="b">
        <v>0</v>
      </c>
    </row>
    <row r="294" spans="1:12" ht="15">
      <c r="A294" s="87" t="s">
        <v>1862</v>
      </c>
      <c r="B294" s="87" t="s">
        <v>1863</v>
      </c>
      <c r="C294" s="79">
        <v>10</v>
      </c>
      <c r="D294" s="131">
        <v>0.006295447377756571</v>
      </c>
      <c r="E294" s="131">
        <v>1.9768083373380663</v>
      </c>
      <c r="F294" s="79" t="s">
        <v>1467</v>
      </c>
      <c r="G294" s="79" t="b">
        <v>0</v>
      </c>
      <c r="H294" s="79" t="b">
        <v>0</v>
      </c>
      <c r="I294" s="79" t="b">
        <v>0</v>
      </c>
      <c r="J294" s="79" t="b">
        <v>0</v>
      </c>
      <c r="K294" s="79" t="b">
        <v>0</v>
      </c>
      <c r="L294" s="79" t="b">
        <v>0</v>
      </c>
    </row>
    <row r="295" spans="1:12" ht="15">
      <c r="A295" s="87" t="s">
        <v>278</v>
      </c>
      <c r="B295" s="87" t="s">
        <v>1835</v>
      </c>
      <c r="C295" s="79">
        <v>7</v>
      </c>
      <c r="D295" s="131">
        <v>0.0055020795481671774</v>
      </c>
      <c r="E295" s="131">
        <v>1.1935174473020116</v>
      </c>
      <c r="F295" s="79" t="s">
        <v>1467</v>
      </c>
      <c r="G295" s="79" t="b">
        <v>0</v>
      </c>
      <c r="H295" s="79" t="b">
        <v>0</v>
      </c>
      <c r="I295" s="79" t="b">
        <v>0</v>
      </c>
      <c r="J295" s="79" t="b">
        <v>0</v>
      </c>
      <c r="K295" s="79" t="b">
        <v>0</v>
      </c>
      <c r="L295" s="79" t="b">
        <v>0</v>
      </c>
    </row>
    <row r="296" spans="1:12" ht="15">
      <c r="A296" s="87" t="s">
        <v>1835</v>
      </c>
      <c r="B296" s="87" t="s">
        <v>1621</v>
      </c>
      <c r="C296" s="79">
        <v>7</v>
      </c>
      <c r="D296" s="131">
        <v>0.0055020795481671774</v>
      </c>
      <c r="E296" s="131">
        <v>1.4453294202958111</v>
      </c>
      <c r="F296" s="79" t="s">
        <v>1467</v>
      </c>
      <c r="G296" s="79" t="b">
        <v>0</v>
      </c>
      <c r="H296" s="79" t="b">
        <v>0</v>
      </c>
      <c r="I296" s="79" t="b">
        <v>0</v>
      </c>
      <c r="J296" s="79" t="b">
        <v>0</v>
      </c>
      <c r="K296" s="79" t="b">
        <v>0</v>
      </c>
      <c r="L296" s="79" t="b">
        <v>0</v>
      </c>
    </row>
    <row r="297" spans="1:12" ht="15">
      <c r="A297" s="87" t="s">
        <v>1621</v>
      </c>
      <c r="B297" s="87" t="s">
        <v>1880</v>
      </c>
      <c r="C297" s="79">
        <v>7</v>
      </c>
      <c r="D297" s="131">
        <v>0.0055020795481671774</v>
      </c>
      <c r="E297" s="131">
        <v>1.830680301659828</v>
      </c>
      <c r="F297" s="79" t="s">
        <v>1467</v>
      </c>
      <c r="G297" s="79" t="b">
        <v>0</v>
      </c>
      <c r="H297" s="79" t="b">
        <v>0</v>
      </c>
      <c r="I297" s="79" t="b">
        <v>0</v>
      </c>
      <c r="J297" s="79" t="b">
        <v>0</v>
      </c>
      <c r="K297" s="79" t="b">
        <v>0</v>
      </c>
      <c r="L297" s="79" t="b">
        <v>0</v>
      </c>
    </row>
    <row r="298" spans="1:12" ht="15">
      <c r="A298" s="87" t="s">
        <v>1880</v>
      </c>
      <c r="B298" s="87" t="s">
        <v>1848</v>
      </c>
      <c r="C298" s="79">
        <v>7</v>
      </c>
      <c r="D298" s="131">
        <v>0.0055020795481671774</v>
      </c>
      <c r="E298" s="131">
        <v>1.830680301659828</v>
      </c>
      <c r="F298" s="79" t="s">
        <v>1467</v>
      </c>
      <c r="G298" s="79" t="b">
        <v>0</v>
      </c>
      <c r="H298" s="79" t="b">
        <v>0</v>
      </c>
      <c r="I298" s="79" t="b">
        <v>0</v>
      </c>
      <c r="J298" s="79" t="b">
        <v>0</v>
      </c>
      <c r="K298" s="79" t="b">
        <v>0</v>
      </c>
      <c r="L298" s="79" t="b">
        <v>0</v>
      </c>
    </row>
    <row r="299" spans="1:12" ht="15">
      <c r="A299" s="87" t="s">
        <v>1848</v>
      </c>
      <c r="B299" s="87" t="s">
        <v>1881</v>
      </c>
      <c r="C299" s="79">
        <v>7</v>
      </c>
      <c r="D299" s="131">
        <v>0.0055020795481671774</v>
      </c>
      <c r="E299" s="131">
        <v>1.830680301659828</v>
      </c>
      <c r="F299" s="79" t="s">
        <v>1467</v>
      </c>
      <c r="G299" s="79" t="b">
        <v>0</v>
      </c>
      <c r="H299" s="79" t="b">
        <v>0</v>
      </c>
      <c r="I299" s="79" t="b">
        <v>0</v>
      </c>
      <c r="J299" s="79" t="b">
        <v>0</v>
      </c>
      <c r="K299" s="79" t="b">
        <v>0</v>
      </c>
      <c r="L299" s="79" t="b">
        <v>0</v>
      </c>
    </row>
    <row r="300" spans="1:12" ht="15">
      <c r="A300" s="87" t="s">
        <v>1881</v>
      </c>
      <c r="B300" s="87" t="s">
        <v>1882</v>
      </c>
      <c r="C300" s="79">
        <v>7</v>
      </c>
      <c r="D300" s="131">
        <v>0.0055020795481671774</v>
      </c>
      <c r="E300" s="131">
        <v>2.1317102973238096</v>
      </c>
      <c r="F300" s="79" t="s">
        <v>1467</v>
      </c>
      <c r="G300" s="79" t="b">
        <v>0</v>
      </c>
      <c r="H300" s="79" t="b">
        <v>0</v>
      </c>
      <c r="I300" s="79" t="b">
        <v>0</v>
      </c>
      <c r="J300" s="79" t="b">
        <v>0</v>
      </c>
      <c r="K300" s="79" t="b">
        <v>0</v>
      </c>
      <c r="L300" s="79" t="b">
        <v>0</v>
      </c>
    </row>
    <row r="301" spans="1:12" ht="15">
      <c r="A301" s="87" t="s">
        <v>1882</v>
      </c>
      <c r="B301" s="87" t="s">
        <v>1879</v>
      </c>
      <c r="C301" s="79">
        <v>7</v>
      </c>
      <c r="D301" s="131">
        <v>0.0055020795481671774</v>
      </c>
      <c r="E301" s="131">
        <v>2.0737183503461227</v>
      </c>
      <c r="F301" s="79" t="s">
        <v>1467</v>
      </c>
      <c r="G301" s="79" t="b">
        <v>0</v>
      </c>
      <c r="H301" s="79" t="b">
        <v>0</v>
      </c>
      <c r="I301" s="79" t="b">
        <v>0</v>
      </c>
      <c r="J301" s="79" t="b">
        <v>0</v>
      </c>
      <c r="K301" s="79" t="b">
        <v>0</v>
      </c>
      <c r="L301" s="79" t="b">
        <v>0</v>
      </c>
    </row>
    <row r="302" spans="1:12" ht="15">
      <c r="A302" s="87" t="s">
        <v>1879</v>
      </c>
      <c r="B302" s="87" t="s">
        <v>1883</v>
      </c>
      <c r="C302" s="79">
        <v>7</v>
      </c>
      <c r="D302" s="131">
        <v>0.0055020795481671774</v>
      </c>
      <c r="E302" s="131">
        <v>2.0737183503461227</v>
      </c>
      <c r="F302" s="79" t="s">
        <v>1467</v>
      </c>
      <c r="G302" s="79" t="b">
        <v>0</v>
      </c>
      <c r="H302" s="79" t="b">
        <v>0</v>
      </c>
      <c r="I302" s="79" t="b">
        <v>0</v>
      </c>
      <c r="J302" s="79" t="b">
        <v>0</v>
      </c>
      <c r="K302" s="79" t="b">
        <v>0</v>
      </c>
      <c r="L302" s="79" t="b">
        <v>0</v>
      </c>
    </row>
    <row r="303" spans="1:12" ht="15">
      <c r="A303" s="87" t="s">
        <v>1883</v>
      </c>
      <c r="B303" s="87" t="s">
        <v>1847</v>
      </c>
      <c r="C303" s="79">
        <v>7</v>
      </c>
      <c r="D303" s="131">
        <v>0.0055020795481671774</v>
      </c>
      <c r="E303" s="131">
        <v>1.7726883546821415</v>
      </c>
      <c r="F303" s="79" t="s">
        <v>1467</v>
      </c>
      <c r="G303" s="79" t="b">
        <v>0</v>
      </c>
      <c r="H303" s="79" t="b">
        <v>0</v>
      </c>
      <c r="I303" s="79" t="b">
        <v>0</v>
      </c>
      <c r="J303" s="79" t="b">
        <v>0</v>
      </c>
      <c r="K303" s="79" t="b">
        <v>0</v>
      </c>
      <c r="L303" s="79" t="b">
        <v>0</v>
      </c>
    </row>
    <row r="304" spans="1:12" ht="15">
      <c r="A304" s="87" t="s">
        <v>1847</v>
      </c>
      <c r="B304" s="87" t="s">
        <v>1884</v>
      </c>
      <c r="C304" s="79">
        <v>7</v>
      </c>
      <c r="D304" s="131">
        <v>0.0055020795481671774</v>
      </c>
      <c r="E304" s="131">
        <v>1.7726883546821415</v>
      </c>
      <c r="F304" s="79" t="s">
        <v>1467</v>
      </c>
      <c r="G304" s="79" t="b">
        <v>0</v>
      </c>
      <c r="H304" s="79" t="b">
        <v>0</v>
      </c>
      <c r="I304" s="79" t="b">
        <v>0</v>
      </c>
      <c r="J304" s="79" t="b">
        <v>0</v>
      </c>
      <c r="K304" s="79" t="b">
        <v>0</v>
      </c>
      <c r="L304" s="79" t="b">
        <v>0</v>
      </c>
    </row>
    <row r="305" spans="1:12" ht="15">
      <c r="A305" s="87" t="s">
        <v>1884</v>
      </c>
      <c r="B305" s="87" t="s">
        <v>1885</v>
      </c>
      <c r="C305" s="79">
        <v>7</v>
      </c>
      <c r="D305" s="131">
        <v>0.0055020795481671774</v>
      </c>
      <c r="E305" s="131">
        <v>2.1317102973238096</v>
      </c>
      <c r="F305" s="79" t="s">
        <v>1467</v>
      </c>
      <c r="G305" s="79" t="b">
        <v>0</v>
      </c>
      <c r="H305" s="79" t="b">
        <v>0</v>
      </c>
      <c r="I305" s="79" t="b">
        <v>0</v>
      </c>
      <c r="J305" s="79" t="b">
        <v>0</v>
      </c>
      <c r="K305" s="79" t="b">
        <v>0</v>
      </c>
      <c r="L305" s="79" t="b">
        <v>0</v>
      </c>
    </row>
    <row r="306" spans="1:12" ht="15">
      <c r="A306" s="87" t="s">
        <v>1885</v>
      </c>
      <c r="B306" s="87" t="s">
        <v>1886</v>
      </c>
      <c r="C306" s="79">
        <v>7</v>
      </c>
      <c r="D306" s="131">
        <v>0.0055020795481671774</v>
      </c>
      <c r="E306" s="131">
        <v>2.1317102973238096</v>
      </c>
      <c r="F306" s="79" t="s">
        <v>1467</v>
      </c>
      <c r="G306" s="79" t="b">
        <v>0</v>
      </c>
      <c r="H306" s="79" t="b">
        <v>0</v>
      </c>
      <c r="I306" s="79" t="b">
        <v>0</v>
      </c>
      <c r="J306" s="79" t="b">
        <v>0</v>
      </c>
      <c r="K306" s="79" t="b">
        <v>0</v>
      </c>
      <c r="L306" s="79" t="b">
        <v>0</v>
      </c>
    </row>
    <row r="307" spans="1:12" ht="15">
      <c r="A307" s="87" t="s">
        <v>1886</v>
      </c>
      <c r="B307" s="87" t="s">
        <v>1887</v>
      </c>
      <c r="C307" s="79">
        <v>7</v>
      </c>
      <c r="D307" s="131">
        <v>0.0055020795481671774</v>
      </c>
      <c r="E307" s="131">
        <v>2.1317102973238096</v>
      </c>
      <c r="F307" s="79" t="s">
        <v>1467</v>
      </c>
      <c r="G307" s="79" t="b">
        <v>0</v>
      </c>
      <c r="H307" s="79" t="b">
        <v>0</v>
      </c>
      <c r="I307" s="79" t="b">
        <v>0</v>
      </c>
      <c r="J307" s="79" t="b">
        <v>0</v>
      </c>
      <c r="K307" s="79" t="b">
        <v>0</v>
      </c>
      <c r="L307" s="79" t="b">
        <v>0</v>
      </c>
    </row>
    <row r="308" spans="1:12" ht="15">
      <c r="A308" s="87" t="s">
        <v>1887</v>
      </c>
      <c r="B308" s="87" t="s">
        <v>1833</v>
      </c>
      <c r="C308" s="79">
        <v>7</v>
      </c>
      <c r="D308" s="131">
        <v>0.0055020795481671774</v>
      </c>
      <c r="E308" s="131">
        <v>1.7463594159597924</v>
      </c>
      <c r="F308" s="79" t="s">
        <v>1467</v>
      </c>
      <c r="G308" s="79" t="b">
        <v>0</v>
      </c>
      <c r="H308" s="79" t="b">
        <v>0</v>
      </c>
      <c r="I308" s="79" t="b">
        <v>0</v>
      </c>
      <c r="J308" s="79" t="b">
        <v>0</v>
      </c>
      <c r="K308" s="79" t="b">
        <v>0</v>
      </c>
      <c r="L308" s="79" t="b">
        <v>0</v>
      </c>
    </row>
    <row r="309" spans="1:12" ht="15">
      <c r="A309" s="87" t="s">
        <v>1833</v>
      </c>
      <c r="B309" s="87" t="s">
        <v>1888</v>
      </c>
      <c r="C309" s="79">
        <v>7</v>
      </c>
      <c r="D309" s="131">
        <v>0.0055020795481671774</v>
      </c>
      <c r="E309" s="131">
        <v>1.7463594159597924</v>
      </c>
      <c r="F309" s="79" t="s">
        <v>1467</v>
      </c>
      <c r="G309" s="79" t="b">
        <v>0</v>
      </c>
      <c r="H309" s="79" t="b">
        <v>0</v>
      </c>
      <c r="I309" s="79" t="b">
        <v>0</v>
      </c>
      <c r="J309" s="79" t="b">
        <v>0</v>
      </c>
      <c r="K309" s="79" t="b">
        <v>0</v>
      </c>
      <c r="L309" s="79" t="b">
        <v>0</v>
      </c>
    </row>
    <row r="310" spans="1:12" ht="15">
      <c r="A310" s="87" t="s">
        <v>1888</v>
      </c>
      <c r="B310" s="87" t="s">
        <v>1889</v>
      </c>
      <c r="C310" s="79">
        <v>7</v>
      </c>
      <c r="D310" s="131">
        <v>0.0055020795481671774</v>
      </c>
      <c r="E310" s="131">
        <v>2.1317102973238096</v>
      </c>
      <c r="F310" s="79" t="s">
        <v>1467</v>
      </c>
      <c r="G310" s="79" t="b">
        <v>0</v>
      </c>
      <c r="H310" s="79" t="b">
        <v>0</v>
      </c>
      <c r="I310" s="79" t="b">
        <v>0</v>
      </c>
      <c r="J310" s="79" t="b">
        <v>0</v>
      </c>
      <c r="K310" s="79" t="b">
        <v>0</v>
      </c>
      <c r="L310" s="79" t="b">
        <v>0</v>
      </c>
    </row>
    <row r="311" spans="1:12" ht="15">
      <c r="A311" s="87" t="s">
        <v>1889</v>
      </c>
      <c r="B311" s="87" t="s">
        <v>1847</v>
      </c>
      <c r="C311" s="79">
        <v>7</v>
      </c>
      <c r="D311" s="131">
        <v>0.0055020795481671774</v>
      </c>
      <c r="E311" s="131">
        <v>1.7726883546821415</v>
      </c>
      <c r="F311" s="79" t="s">
        <v>1467</v>
      </c>
      <c r="G311" s="79" t="b">
        <v>0</v>
      </c>
      <c r="H311" s="79" t="b">
        <v>0</v>
      </c>
      <c r="I311" s="79" t="b">
        <v>0</v>
      </c>
      <c r="J311" s="79" t="b">
        <v>0</v>
      </c>
      <c r="K311" s="79" t="b">
        <v>0</v>
      </c>
      <c r="L311" s="79" t="b">
        <v>0</v>
      </c>
    </row>
    <row r="312" spans="1:12" ht="15">
      <c r="A312" s="87" t="s">
        <v>1847</v>
      </c>
      <c r="B312" s="87" t="s">
        <v>1890</v>
      </c>
      <c r="C312" s="79">
        <v>7</v>
      </c>
      <c r="D312" s="131">
        <v>0.0055020795481671774</v>
      </c>
      <c r="E312" s="131">
        <v>1.7726883546821415</v>
      </c>
      <c r="F312" s="79" t="s">
        <v>1467</v>
      </c>
      <c r="G312" s="79" t="b">
        <v>0</v>
      </c>
      <c r="H312" s="79" t="b">
        <v>0</v>
      </c>
      <c r="I312" s="79" t="b">
        <v>0</v>
      </c>
      <c r="J312" s="79" t="b">
        <v>0</v>
      </c>
      <c r="K312" s="79" t="b">
        <v>0</v>
      </c>
      <c r="L312" s="79" t="b">
        <v>0</v>
      </c>
    </row>
    <row r="313" spans="1:12" ht="15">
      <c r="A313" s="87" t="s">
        <v>1890</v>
      </c>
      <c r="B313" s="87" t="s">
        <v>1850</v>
      </c>
      <c r="C313" s="79">
        <v>7</v>
      </c>
      <c r="D313" s="131">
        <v>0.0055020795481671774</v>
      </c>
      <c r="E313" s="131">
        <v>1.830680301659828</v>
      </c>
      <c r="F313" s="79" t="s">
        <v>1467</v>
      </c>
      <c r="G313" s="79" t="b">
        <v>0</v>
      </c>
      <c r="H313" s="79" t="b">
        <v>0</v>
      </c>
      <c r="I313" s="79" t="b">
        <v>0</v>
      </c>
      <c r="J313" s="79" t="b">
        <v>0</v>
      </c>
      <c r="K313" s="79" t="b">
        <v>0</v>
      </c>
      <c r="L313" s="79" t="b">
        <v>0</v>
      </c>
    </row>
    <row r="314" spans="1:12" ht="15">
      <c r="A314" s="87" t="s">
        <v>1850</v>
      </c>
      <c r="B314" s="87" t="s">
        <v>1891</v>
      </c>
      <c r="C314" s="79">
        <v>7</v>
      </c>
      <c r="D314" s="131">
        <v>0.0055020795481671774</v>
      </c>
      <c r="E314" s="131">
        <v>1.830680301659828</v>
      </c>
      <c r="F314" s="79" t="s">
        <v>1467</v>
      </c>
      <c r="G314" s="79" t="b">
        <v>0</v>
      </c>
      <c r="H314" s="79" t="b">
        <v>0</v>
      </c>
      <c r="I314" s="79" t="b">
        <v>0</v>
      </c>
      <c r="J314" s="79" t="b">
        <v>0</v>
      </c>
      <c r="K314" s="79" t="b">
        <v>0</v>
      </c>
      <c r="L314" s="79" t="b">
        <v>0</v>
      </c>
    </row>
    <row r="315" spans="1:12" ht="15">
      <c r="A315" s="87" t="s">
        <v>1891</v>
      </c>
      <c r="B315" s="87" t="s">
        <v>1892</v>
      </c>
      <c r="C315" s="79">
        <v>7</v>
      </c>
      <c r="D315" s="131">
        <v>0.0055020795481671774</v>
      </c>
      <c r="E315" s="131">
        <v>2.1317102973238096</v>
      </c>
      <c r="F315" s="79" t="s">
        <v>1467</v>
      </c>
      <c r="G315" s="79" t="b">
        <v>0</v>
      </c>
      <c r="H315" s="79" t="b">
        <v>0</v>
      </c>
      <c r="I315" s="79" t="b">
        <v>0</v>
      </c>
      <c r="J315" s="79" t="b">
        <v>0</v>
      </c>
      <c r="K315" s="79" t="b">
        <v>0</v>
      </c>
      <c r="L315" s="79" t="b">
        <v>0</v>
      </c>
    </row>
    <row r="316" spans="1:12" ht="15">
      <c r="A316" s="87" t="s">
        <v>1892</v>
      </c>
      <c r="B316" s="87" t="s">
        <v>1893</v>
      </c>
      <c r="C316" s="79">
        <v>7</v>
      </c>
      <c r="D316" s="131">
        <v>0.0055020795481671774</v>
      </c>
      <c r="E316" s="131">
        <v>2.1317102973238096</v>
      </c>
      <c r="F316" s="79" t="s">
        <v>1467</v>
      </c>
      <c r="G316" s="79" t="b">
        <v>0</v>
      </c>
      <c r="H316" s="79" t="b">
        <v>0</v>
      </c>
      <c r="I316" s="79" t="b">
        <v>0</v>
      </c>
      <c r="J316" s="79" t="b">
        <v>0</v>
      </c>
      <c r="K316" s="79" t="b">
        <v>0</v>
      </c>
      <c r="L316" s="79" t="b">
        <v>0</v>
      </c>
    </row>
    <row r="317" spans="1:12" ht="15">
      <c r="A317" s="87" t="s">
        <v>1893</v>
      </c>
      <c r="B317" s="87" t="s">
        <v>1621</v>
      </c>
      <c r="C317" s="79">
        <v>7</v>
      </c>
      <c r="D317" s="131">
        <v>0.0055020795481671774</v>
      </c>
      <c r="E317" s="131">
        <v>1.830680301659828</v>
      </c>
      <c r="F317" s="79" t="s">
        <v>1467</v>
      </c>
      <c r="G317" s="79" t="b">
        <v>0</v>
      </c>
      <c r="H317" s="79" t="b">
        <v>0</v>
      </c>
      <c r="I317" s="79" t="b">
        <v>0</v>
      </c>
      <c r="J317" s="79" t="b">
        <v>0</v>
      </c>
      <c r="K317" s="79" t="b">
        <v>0</v>
      </c>
      <c r="L317" s="79" t="b">
        <v>0</v>
      </c>
    </row>
    <row r="318" spans="1:12" ht="15">
      <c r="A318" s="87" t="s">
        <v>1621</v>
      </c>
      <c r="B318" s="87" t="s">
        <v>1850</v>
      </c>
      <c r="C318" s="79">
        <v>7</v>
      </c>
      <c r="D318" s="131">
        <v>0.0055020795481671774</v>
      </c>
      <c r="E318" s="131">
        <v>1.529650305995847</v>
      </c>
      <c r="F318" s="79" t="s">
        <v>1467</v>
      </c>
      <c r="G318" s="79" t="b">
        <v>0</v>
      </c>
      <c r="H318" s="79" t="b">
        <v>0</v>
      </c>
      <c r="I318" s="79" t="b">
        <v>0</v>
      </c>
      <c r="J318" s="79" t="b">
        <v>0</v>
      </c>
      <c r="K318" s="79" t="b">
        <v>0</v>
      </c>
      <c r="L318" s="79" t="b">
        <v>0</v>
      </c>
    </row>
    <row r="319" spans="1:12" ht="15">
      <c r="A319" s="87" t="s">
        <v>1850</v>
      </c>
      <c r="B319" s="87" t="s">
        <v>1894</v>
      </c>
      <c r="C319" s="79">
        <v>7</v>
      </c>
      <c r="D319" s="131">
        <v>0.0055020795481671774</v>
      </c>
      <c r="E319" s="131">
        <v>1.830680301659828</v>
      </c>
      <c r="F319" s="79" t="s">
        <v>1467</v>
      </c>
      <c r="G319" s="79" t="b">
        <v>0</v>
      </c>
      <c r="H319" s="79" t="b">
        <v>0</v>
      </c>
      <c r="I319" s="79" t="b">
        <v>0</v>
      </c>
      <c r="J319" s="79" t="b">
        <v>0</v>
      </c>
      <c r="K319" s="79" t="b">
        <v>0</v>
      </c>
      <c r="L319" s="79" t="b">
        <v>0</v>
      </c>
    </row>
    <row r="320" spans="1:12" ht="15">
      <c r="A320" s="87" t="s">
        <v>1894</v>
      </c>
      <c r="B320" s="87" t="s">
        <v>1895</v>
      </c>
      <c r="C320" s="79">
        <v>7</v>
      </c>
      <c r="D320" s="131">
        <v>0.0055020795481671774</v>
      </c>
      <c r="E320" s="131">
        <v>2.1317102973238096</v>
      </c>
      <c r="F320" s="79" t="s">
        <v>1467</v>
      </c>
      <c r="G320" s="79" t="b">
        <v>0</v>
      </c>
      <c r="H320" s="79" t="b">
        <v>0</v>
      </c>
      <c r="I320" s="79" t="b">
        <v>0</v>
      </c>
      <c r="J320" s="79" t="b">
        <v>0</v>
      </c>
      <c r="K320" s="79" t="b">
        <v>0</v>
      </c>
      <c r="L320" s="79" t="b">
        <v>0</v>
      </c>
    </row>
    <row r="321" spans="1:12" ht="15">
      <c r="A321" s="87" t="s">
        <v>1895</v>
      </c>
      <c r="B321" s="87" t="s">
        <v>1896</v>
      </c>
      <c r="C321" s="79">
        <v>7</v>
      </c>
      <c r="D321" s="131">
        <v>0.0055020795481671774</v>
      </c>
      <c r="E321" s="131">
        <v>2.1317102973238096</v>
      </c>
      <c r="F321" s="79" t="s">
        <v>1467</v>
      </c>
      <c r="G321" s="79" t="b">
        <v>0</v>
      </c>
      <c r="H321" s="79" t="b">
        <v>0</v>
      </c>
      <c r="I321" s="79" t="b">
        <v>0</v>
      </c>
      <c r="J321" s="79" t="b">
        <v>0</v>
      </c>
      <c r="K321" s="79" t="b">
        <v>0</v>
      </c>
      <c r="L321" s="79" t="b">
        <v>0</v>
      </c>
    </row>
    <row r="322" spans="1:12" ht="15">
      <c r="A322" s="87" t="s">
        <v>1896</v>
      </c>
      <c r="B322" s="87" t="s">
        <v>1897</v>
      </c>
      <c r="C322" s="79">
        <v>7</v>
      </c>
      <c r="D322" s="131">
        <v>0.0055020795481671774</v>
      </c>
      <c r="E322" s="131">
        <v>2.1317102973238096</v>
      </c>
      <c r="F322" s="79" t="s">
        <v>1467</v>
      </c>
      <c r="G322" s="79" t="b">
        <v>0</v>
      </c>
      <c r="H322" s="79" t="b">
        <v>0</v>
      </c>
      <c r="I322" s="79" t="b">
        <v>0</v>
      </c>
      <c r="J322" s="79" t="b">
        <v>0</v>
      </c>
      <c r="K322" s="79" t="b">
        <v>0</v>
      </c>
      <c r="L322" s="79" t="b">
        <v>0</v>
      </c>
    </row>
    <row r="323" spans="1:12" ht="15">
      <c r="A323" s="87" t="s">
        <v>1897</v>
      </c>
      <c r="B323" s="87" t="s">
        <v>1898</v>
      </c>
      <c r="C323" s="79">
        <v>7</v>
      </c>
      <c r="D323" s="131">
        <v>0.0055020795481671774</v>
      </c>
      <c r="E323" s="131">
        <v>2.1317102973238096</v>
      </c>
      <c r="F323" s="79" t="s">
        <v>1467</v>
      </c>
      <c r="G323" s="79" t="b">
        <v>0</v>
      </c>
      <c r="H323" s="79" t="b">
        <v>0</v>
      </c>
      <c r="I323" s="79" t="b">
        <v>0</v>
      </c>
      <c r="J323" s="79" t="b">
        <v>0</v>
      </c>
      <c r="K323" s="79" t="b">
        <v>0</v>
      </c>
      <c r="L323" s="79" t="b">
        <v>0</v>
      </c>
    </row>
    <row r="324" spans="1:12" ht="15">
      <c r="A324" s="87" t="s">
        <v>1898</v>
      </c>
      <c r="B324" s="87" t="s">
        <v>1867</v>
      </c>
      <c r="C324" s="79">
        <v>7</v>
      </c>
      <c r="D324" s="131">
        <v>0.0055020795481671774</v>
      </c>
      <c r="E324" s="131">
        <v>2.1317102973238096</v>
      </c>
      <c r="F324" s="79" t="s">
        <v>1467</v>
      </c>
      <c r="G324" s="79" t="b">
        <v>0</v>
      </c>
      <c r="H324" s="79" t="b">
        <v>0</v>
      </c>
      <c r="I324" s="79" t="b">
        <v>0</v>
      </c>
      <c r="J324" s="79" t="b">
        <v>0</v>
      </c>
      <c r="K324" s="79" t="b">
        <v>0</v>
      </c>
      <c r="L324" s="79" t="b">
        <v>0</v>
      </c>
    </row>
    <row r="325" spans="1:12" ht="15">
      <c r="A325" s="87" t="s">
        <v>1867</v>
      </c>
      <c r="B325" s="87" t="s">
        <v>1848</v>
      </c>
      <c r="C325" s="79">
        <v>7</v>
      </c>
      <c r="D325" s="131">
        <v>0.0055020795481671774</v>
      </c>
      <c r="E325" s="131">
        <v>1.830680301659828</v>
      </c>
      <c r="F325" s="79" t="s">
        <v>1467</v>
      </c>
      <c r="G325" s="79" t="b">
        <v>0</v>
      </c>
      <c r="H325" s="79" t="b">
        <v>0</v>
      </c>
      <c r="I325" s="79" t="b">
        <v>0</v>
      </c>
      <c r="J325" s="79" t="b">
        <v>0</v>
      </c>
      <c r="K325" s="79" t="b">
        <v>0</v>
      </c>
      <c r="L325" s="79" t="b">
        <v>0</v>
      </c>
    </row>
    <row r="326" spans="1:12" ht="15">
      <c r="A326" s="87" t="s">
        <v>1848</v>
      </c>
      <c r="B326" s="87" t="s">
        <v>1899</v>
      </c>
      <c r="C326" s="79">
        <v>7</v>
      </c>
      <c r="D326" s="131">
        <v>0.0055020795481671774</v>
      </c>
      <c r="E326" s="131">
        <v>1.830680301659828</v>
      </c>
      <c r="F326" s="79" t="s">
        <v>1467</v>
      </c>
      <c r="G326" s="79" t="b">
        <v>0</v>
      </c>
      <c r="H326" s="79" t="b">
        <v>0</v>
      </c>
      <c r="I326" s="79" t="b">
        <v>0</v>
      </c>
      <c r="J326" s="79" t="b">
        <v>0</v>
      </c>
      <c r="K326" s="79" t="b">
        <v>0</v>
      </c>
      <c r="L326" s="79" t="b">
        <v>0</v>
      </c>
    </row>
    <row r="327" spans="1:12" ht="15">
      <c r="A327" s="87" t="s">
        <v>1899</v>
      </c>
      <c r="B327" s="87" t="s">
        <v>1900</v>
      </c>
      <c r="C327" s="79">
        <v>7</v>
      </c>
      <c r="D327" s="131">
        <v>0.0055020795481671774</v>
      </c>
      <c r="E327" s="131">
        <v>2.1317102973238096</v>
      </c>
      <c r="F327" s="79" t="s">
        <v>1467</v>
      </c>
      <c r="G327" s="79" t="b">
        <v>0</v>
      </c>
      <c r="H327" s="79" t="b">
        <v>0</v>
      </c>
      <c r="I327" s="79" t="b">
        <v>0</v>
      </c>
      <c r="J327" s="79" t="b">
        <v>0</v>
      </c>
      <c r="K327" s="79" t="b">
        <v>0</v>
      </c>
      <c r="L327" s="79" t="b">
        <v>0</v>
      </c>
    </row>
    <row r="328" spans="1:12" ht="15">
      <c r="A328" s="87" t="s">
        <v>1900</v>
      </c>
      <c r="B328" s="87" t="s">
        <v>1901</v>
      </c>
      <c r="C328" s="79">
        <v>7</v>
      </c>
      <c r="D328" s="131">
        <v>0.0055020795481671774</v>
      </c>
      <c r="E328" s="131">
        <v>2.1317102973238096</v>
      </c>
      <c r="F328" s="79" t="s">
        <v>1467</v>
      </c>
      <c r="G328" s="79" t="b">
        <v>0</v>
      </c>
      <c r="H328" s="79" t="b">
        <v>0</v>
      </c>
      <c r="I328" s="79" t="b">
        <v>0</v>
      </c>
      <c r="J328" s="79" t="b">
        <v>0</v>
      </c>
      <c r="K328" s="79" t="b">
        <v>0</v>
      </c>
      <c r="L328" s="79" t="b">
        <v>0</v>
      </c>
    </row>
    <row r="329" spans="1:12" ht="15">
      <c r="A329" s="87" t="s">
        <v>1918</v>
      </c>
      <c r="B329" s="87" t="s">
        <v>1919</v>
      </c>
      <c r="C329" s="79">
        <v>3</v>
      </c>
      <c r="D329" s="131">
        <v>0.0034731152596310243</v>
      </c>
      <c r="E329" s="131">
        <v>2.499687082618404</v>
      </c>
      <c r="F329" s="79" t="s">
        <v>1467</v>
      </c>
      <c r="G329" s="79" t="b">
        <v>0</v>
      </c>
      <c r="H329" s="79" t="b">
        <v>0</v>
      </c>
      <c r="I329" s="79" t="b">
        <v>0</v>
      </c>
      <c r="J329" s="79" t="b">
        <v>0</v>
      </c>
      <c r="K329" s="79" t="b">
        <v>0</v>
      </c>
      <c r="L329" s="79" t="b">
        <v>0</v>
      </c>
    </row>
    <row r="330" spans="1:12" ht="15">
      <c r="A330" s="87" t="s">
        <v>1919</v>
      </c>
      <c r="B330" s="87" t="s">
        <v>1917</v>
      </c>
      <c r="C330" s="79">
        <v>3</v>
      </c>
      <c r="D330" s="131">
        <v>0.0034731152596310243</v>
      </c>
      <c r="E330" s="131">
        <v>2.499687082618404</v>
      </c>
      <c r="F330" s="79" t="s">
        <v>1467</v>
      </c>
      <c r="G330" s="79" t="b">
        <v>0</v>
      </c>
      <c r="H330" s="79" t="b">
        <v>0</v>
      </c>
      <c r="I330" s="79" t="b">
        <v>0</v>
      </c>
      <c r="J330" s="79" t="b">
        <v>0</v>
      </c>
      <c r="K330" s="79" t="b">
        <v>0</v>
      </c>
      <c r="L330" s="79" t="b">
        <v>0</v>
      </c>
    </row>
    <row r="331" spans="1:12" ht="15">
      <c r="A331" s="87" t="s">
        <v>1917</v>
      </c>
      <c r="B331" s="87" t="s">
        <v>1601</v>
      </c>
      <c r="C331" s="79">
        <v>3</v>
      </c>
      <c r="D331" s="131">
        <v>0.0034731152596310243</v>
      </c>
      <c r="E331" s="131">
        <v>1.8628649850312295</v>
      </c>
      <c r="F331" s="79" t="s">
        <v>1467</v>
      </c>
      <c r="G331" s="79" t="b">
        <v>0</v>
      </c>
      <c r="H331" s="79" t="b">
        <v>0</v>
      </c>
      <c r="I331" s="79" t="b">
        <v>0</v>
      </c>
      <c r="J331" s="79" t="b">
        <v>0</v>
      </c>
      <c r="K331" s="79" t="b">
        <v>0</v>
      </c>
      <c r="L331" s="79" t="b">
        <v>0</v>
      </c>
    </row>
    <row r="332" spans="1:12" ht="15">
      <c r="A332" s="87" t="s">
        <v>1601</v>
      </c>
      <c r="B332" s="87" t="s">
        <v>1920</v>
      </c>
      <c r="C332" s="79">
        <v>3</v>
      </c>
      <c r="D332" s="131">
        <v>0.0034731152596310243</v>
      </c>
      <c r="E332" s="131">
        <v>1.8628649850312295</v>
      </c>
      <c r="F332" s="79" t="s">
        <v>1467</v>
      </c>
      <c r="G332" s="79" t="b">
        <v>0</v>
      </c>
      <c r="H332" s="79" t="b">
        <v>0</v>
      </c>
      <c r="I332" s="79" t="b">
        <v>0</v>
      </c>
      <c r="J332" s="79" t="b">
        <v>0</v>
      </c>
      <c r="K332" s="79" t="b">
        <v>0</v>
      </c>
      <c r="L332" s="79" t="b">
        <v>0</v>
      </c>
    </row>
    <row r="333" spans="1:12" ht="15">
      <c r="A333" s="87" t="s">
        <v>1920</v>
      </c>
      <c r="B333" s="87" t="s">
        <v>1921</v>
      </c>
      <c r="C333" s="79">
        <v>3</v>
      </c>
      <c r="D333" s="131">
        <v>0.0034731152596310243</v>
      </c>
      <c r="E333" s="131">
        <v>2.499687082618404</v>
      </c>
      <c r="F333" s="79" t="s">
        <v>1467</v>
      </c>
      <c r="G333" s="79" t="b">
        <v>0</v>
      </c>
      <c r="H333" s="79" t="b">
        <v>0</v>
      </c>
      <c r="I333" s="79" t="b">
        <v>0</v>
      </c>
      <c r="J333" s="79" t="b">
        <v>0</v>
      </c>
      <c r="K333" s="79" t="b">
        <v>0</v>
      </c>
      <c r="L333" s="79" t="b">
        <v>0</v>
      </c>
    </row>
    <row r="334" spans="1:12" ht="15">
      <c r="A334" s="87" t="s">
        <v>1921</v>
      </c>
      <c r="B334" s="87" t="s">
        <v>1922</v>
      </c>
      <c r="C334" s="79">
        <v>3</v>
      </c>
      <c r="D334" s="131">
        <v>0.0034731152596310243</v>
      </c>
      <c r="E334" s="131">
        <v>2.499687082618404</v>
      </c>
      <c r="F334" s="79" t="s">
        <v>1467</v>
      </c>
      <c r="G334" s="79" t="b">
        <v>0</v>
      </c>
      <c r="H334" s="79" t="b">
        <v>0</v>
      </c>
      <c r="I334" s="79" t="b">
        <v>0</v>
      </c>
      <c r="J334" s="79" t="b">
        <v>0</v>
      </c>
      <c r="K334" s="79" t="b">
        <v>0</v>
      </c>
      <c r="L334" s="79" t="b">
        <v>0</v>
      </c>
    </row>
    <row r="335" spans="1:12" ht="15">
      <c r="A335" s="87" t="s">
        <v>1922</v>
      </c>
      <c r="B335" s="87" t="s">
        <v>1923</v>
      </c>
      <c r="C335" s="79">
        <v>3</v>
      </c>
      <c r="D335" s="131">
        <v>0.0034731152596310243</v>
      </c>
      <c r="E335" s="131">
        <v>2.499687082618404</v>
      </c>
      <c r="F335" s="79" t="s">
        <v>1467</v>
      </c>
      <c r="G335" s="79" t="b">
        <v>0</v>
      </c>
      <c r="H335" s="79" t="b">
        <v>0</v>
      </c>
      <c r="I335" s="79" t="b">
        <v>0</v>
      </c>
      <c r="J335" s="79" t="b">
        <v>0</v>
      </c>
      <c r="K335" s="79" t="b">
        <v>0</v>
      </c>
      <c r="L335" s="79" t="b">
        <v>0</v>
      </c>
    </row>
    <row r="336" spans="1:12" ht="15">
      <c r="A336" s="87" t="s">
        <v>1923</v>
      </c>
      <c r="B336" s="87" t="s">
        <v>1924</v>
      </c>
      <c r="C336" s="79">
        <v>3</v>
      </c>
      <c r="D336" s="131">
        <v>0.0034731152596310243</v>
      </c>
      <c r="E336" s="131">
        <v>2.499687082618404</v>
      </c>
      <c r="F336" s="79" t="s">
        <v>1467</v>
      </c>
      <c r="G336" s="79" t="b">
        <v>0</v>
      </c>
      <c r="H336" s="79" t="b">
        <v>0</v>
      </c>
      <c r="I336" s="79" t="b">
        <v>0</v>
      </c>
      <c r="J336" s="79" t="b">
        <v>0</v>
      </c>
      <c r="K336" s="79" t="b">
        <v>0</v>
      </c>
      <c r="L336" s="79" t="b">
        <v>0</v>
      </c>
    </row>
    <row r="337" spans="1:12" ht="15">
      <c r="A337" s="87" t="s">
        <v>1924</v>
      </c>
      <c r="B337" s="87" t="s">
        <v>1916</v>
      </c>
      <c r="C337" s="79">
        <v>3</v>
      </c>
      <c r="D337" s="131">
        <v>0.0034731152596310243</v>
      </c>
      <c r="E337" s="131">
        <v>2.499687082618404</v>
      </c>
      <c r="F337" s="79" t="s">
        <v>1467</v>
      </c>
      <c r="G337" s="79" t="b">
        <v>0</v>
      </c>
      <c r="H337" s="79" t="b">
        <v>0</v>
      </c>
      <c r="I337" s="79" t="b">
        <v>0</v>
      </c>
      <c r="J337" s="79" t="b">
        <v>0</v>
      </c>
      <c r="K337" s="79" t="b">
        <v>0</v>
      </c>
      <c r="L337" s="79" t="b">
        <v>0</v>
      </c>
    </row>
    <row r="338" spans="1:12" ht="15">
      <c r="A338" s="87" t="s">
        <v>1916</v>
      </c>
      <c r="B338" s="87" t="s">
        <v>1925</v>
      </c>
      <c r="C338" s="79">
        <v>3</v>
      </c>
      <c r="D338" s="131">
        <v>0.0034731152596310243</v>
      </c>
      <c r="E338" s="131">
        <v>2.499687082618404</v>
      </c>
      <c r="F338" s="79" t="s">
        <v>1467</v>
      </c>
      <c r="G338" s="79" t="b">
        <v>0</v>
      </c>
      <c r="H338" s="79" t="b">
        <v>0</v>
      </c>
      <c r="I338" s="79" t="b">
        <v>0</v>
      </c>
      <c r="J338" s="79" t="b">
        <v>0</v>
      </c>
      <c r="K338" s="79" t="b">
        <v>0</v>
      </c>
      <c r="L338" s="79" t="b">
        <v>0</v>
      </c>
    </row>
    <row r="339" spans="1:12" ht="15">
      <c r="A339" s="87" t="s">
        <v>1925</v>
      </c>
      <c r="B339" s="87" t="s">
        <v>1926</v>
      </c>
      <c r="C339" s="79">
        <v>3</v>
      </c>
      <c r="D339" s="131">
        <v>0.0034731152596310243</v>
      </c>
      <c r="E339" s="131">
        <v>2.499687082618404</v>
      </c>
      <c r="F339" s="79" t="s">
        <v>1467</v>
      </c>
      <c r="G339" s="79" t="b">
        <v>0</v>
      </c>
      <c r="H339" s="79" t="b">
        <v>0</v>
      </c>
      <c r="I339" s="79" t="b">
        <v>0</v>
      </c>
      <c r="J339" s="79" t="b">
        <v>0</v>
      </c>
      <c r="K339" s="79" t="b">
        <v>0</v>
      </c>
      <c r="L339" s="79" t="b">
        <v>0</v>
      </c>
    </row>
    <row r="340" spans="1:12" ht="15">
      <c r="A340" s="87" t="s">
        <v>1926</v>
      </c>
      <c r="B340" s="87" t="s">
        <v>1927</v>
      </c>
      <c r="C340" s="79">
        <v>3</v>
      </c>
      <c r="D340" s="131">
        <v>0.0034731152596310243</v>
      </c>
      <c r="E340" s="131">
        <v>2.499687082618404</v>
      </c>
      <c r="F340" s="79" t="s">
        <v>1467</v>
      </c>
      <c r="G340" s="79" t="b">
        <v>0</v>
      </c>
      <c r="H340" s="79" t="b">
        <v>0</v>
      </c>
      <c r="I340" s="79" t="b">
        <v>0</v>
      </c>
      <c r="J340" s="79" t="b">
        <v>0</v>
      </c>
      <c r="K340" s="79" t="b">
        <v>0</v>
      </c>
      <c r="L340" s="79" t="b">
        <v>0</v>
      </c>
    </row>
    <row r="341" spans="1:12" ht="15">
      <c r="A341" s="87" t="s">
        <v>1927</v>
      </c>
      <c r="B341" s="87" t="s">
        <v>1618</v>
      </c>
      <c r="C341" s="79">
        <v>3</v>
      </c>
      <c r="D341" s="131">
        <v>0.0034731152596310243</v>
      </c>
      <c r="E341" s="131">
        <v>2.499687082618404</v>
      </c>
      <c r="F341" s="79" t="s">
        <v>1467</v>
      </c>
      <c r="G341" s="79" t="b">
        <v>0</v>
      </c>
      <c r="H341" s="79" t="b">
        <v>0</v>
      </c>
      <c r="I341" s="79" t="b">
        <v>0</v>
      </c>
      <c r="J341" s="79" t="b">
        <v>0</v>
      </c>
      <c r="K341" s="79" t="b">
        <v>0</v>
      </c>
      <c r="L341" s="79" t="b">
        <v>0</v>
      </c>
    </row>
    <row r="342" spans="1:12" ht="15">
      <c r="A342" s="87" t="s">
        <v>1618</v>
      </c>
      <c r="B342" s="87" t="s">
        <v>1904</v>
      </c>
      <c r="C342" s="79">
        <v>3</v>
      </c>
      <c r="D342" s="131">
        <v>0.0034731152596310243</v>
      </c>
      <c r="E342" s="131">
        <v>2.499687082618404</v>
      </c>
      <c r="F342" s="79" t="s">
        <v>1467</v>
      </c>
      <c r="G342" s="79" t="b">
        <v>0</v>
      </c>
      <c r="H342" s="79" t="b">
        <v>0</v>
      </c>
      <c r="I342" s="79" t="b">
        <v>0</v>
      </c>
      <c r="J342" s="79" t="b">
        <v>0</v>
      </c>
      <c r="K342" s="79" t="b">
        <v>0</v>
      </c>
      <c r="L342" s="79" t="b">
        <v>0</v>
      </c>
    </row>
    <row r="343" spans="1:12" ht="15">
      <c r="A343" s="87" t="s">
        <v>1904</v>
      </c>
      <c r="B343" s="87" t="s">
        <v>1928</v>
      </c>
      <c r="C343" s="79">
        <v>3</v>
      </c>
      <c r="D343" s="131">
        <v>0.0034731152596310243</v>
      </c>
      <c r="E343" s="131">
        <v>2.499687082618404</v>
      </c>
      <c r="F343" s="79" t="s">
        <v>1467</v>
      </c>
      <c r="G343" s="79" t="b">
        <v>0</v>
      </c>
      <c r="H343" s="79" t="b">
        <v>0</v>
      </c>
      <c r="I343" s="79" t="b">
        <v>0</v>
      </c>
      <c r="J343" s="79" t="b">
        <v>0</v>
      </c>
      <c r="K343" s="79" t="b">
        <v>0</v>
      </c>
      <c r="L343" s="79" t="b">
        <v>0</v>
      </c>
    </row>
    <row r="344" spans="1:12" ht="15">
      <c r="A344" s="87" t="s">
        <v>1928</v>
      </c>
      <c r="B344" s="87" t="s">
        <v>1929</v>
      </c>
      <c r="C344" s="79">
        <v>3</v>
      </c>
      <c r="D344" s="131">
        <v>0.0034731152596310243</v>
      </c>
      <c r="E344" s="131">
        <v>2.499687082618404</v>
      </c>
      <c r="F344" s="79" t="s">
        <v>1467</v>
      </c>
      <c r="G344" s="79" t="b">
        <v>0</v>
      </c>
      <c r="H344" s="79" t="b">
        <v>0</v>
      </c>
      <c r="I344" s="79" t="b">
        <v>0</v>
      </c>
      <c r="J344" s="79" t="b">
        <v>0</v>
      </c>
      <c r="K344" s="79" t="b">
        <v>0</v>
      </c>
      <c r="L344" s="79" t="b">
        <v>0</v>
      </c>
    </row>
    <row r="345" spans="1:12" ht="15">
      <c r="A345" s="87" t="s">
        <v>1929</v>
      </c>
      <c r="B345" s="87" t="s">
        <v>1930</v>
      </c>
      <c r="C345" s="79">
        <v>3</v>
      </c>
      <c r="D345" s="131">
        <v>0.0034731152596310243</v>
      </c>
      <c r="E345" s="131">
        <v>2.499687082618404</v>
      </c>
      <c r="F345" s="79" t="s">
        <v>1467</v>
      </c>
      <c r="G345" s="79" t="b">
        <v>0</v>
      </c>
      <c r="H345" s="79" t="b">
        <v>0</v>
      </c>
      <c r="I345" s="79" t="b">
        <v>0</v>
      </c>
      <c r="J345" s="79" t="b">
        <v>0</v>
      </c>
      <c r="K345" s="79" t="b">
        <v>0</v>
      </c>
      <c r="L345" s="79" t="b">
        <v>0</v>
      </c>
    </row>
    <row r="346" spans="1:12" ht="15">
      <c r="A346" s="87" t="s">
        <v>1930</v>
      </c>
      <c r="B346" s="87" t="s">
        <v>1931</v>
      </c>
      <c r="C346" s="79">
        <v>3</v>
      </c>
      <c r="D346" s="131">
        <v>0.0034731152596310243</v>
      </c>
      <c r="E346" s="131">
        <v>2.499687082618404</v>
      </c>
      <c r="F346" s="79" t="s">
        <v>1467</v>
      </c>
      <c r="G346" s="79" t="b">
        <v>0</v>
      </c>
      <c r="H346" s="79" t="b">
        <v>0</v>
      </c>
      <c r="I346" s="79" t="b">
        <v>0</v>
      </c>
      <c r="J346" s="79" t="b">
        <v>0</v>
      </c>
      <c r="K346" s="79" t="b">
        <v>0</v>
      </c>
      <c r="L346" s="79" t="b">
        <v>0</v>
      </c>
    </row>
    <row r="347" spans="1:12" ht="15">
      <c r="A347" s="87" t="s">
        <v>1931</v>
      </c>
      <c r="B347" s="87" t="s">
        <v>1902</v>
      </c>
      <c r="C347" s="79">
        <v>3</v>
      </c>
      <c r="D347" s="131">
        <v>0.0034731152596310243</v>
      </c>
      <c r="E347" s="131">
        <v>2.499687082618404</v>
      </c>
      <c r="F347" s="79" t="s">
        <v>1467</v>
      </c>
      <c r="G347" s="79" t="b">
        <v>0</v>
      </c>
      <c r="H347" s="79" t="b">
        <v>0</v>
      </c>
      <c r="I347" s="79" t="b">
        <v>0</v>
      </c>
      <c r="J347" s="79" t="b">
        <v>0</v>
      </c>
      <c r="K347" s="79" t="b">
        <v>0</v>
      </c>
      <c r="L347" s="79" t="b">
        <v>0</v>
      </c>
    </row>
    <row r="348" spans="1:12" ht="15">
      <c r="A348" s="87" t="s">
        <v>1902</v>
      </c>
      <c r="B348" s="87" t="s">
        <v>1905</v>
      </c>
      <c r="C348" s="79">
        <v>3</v>
      </c>
      <c r="D348" s="131">
        <v>0.0034731152596310243</v>
      </c>
      <c r="E348" s="131">
        <v>2.499687082618404</v>
      </c>
      <c r="F348" s="79" t="s">
        <v>1467</v>
      </c>
      <c r="G348" s="79" t="b">
        <v>0</v>
      </c>
      <c r="H348" s="79" t="b">
        <v>0</v>
      </c>
      <c r="I348" s="79" t="b">
        <v>0</v>
      </c>
      <c r="J348" s="79" t="b">
        <v>0</v>
      </c>
      <c r="K348" s="79" t="b">
        <v>0</v>
      </c>
      <c r="L348" s="79" t="b">
        <v>0</v>
      </c>
    </row>
    <row r="349" spans="1:12" ht="15">
      <c r="A349" s="87" t="s">
        <v>1905</v>
      </c>
      <c r="B349" s="87" t="s">
        <v>1932</v>
      </c>
      <c r="C349" s="79">
        <v>3</v>
      </c>
      <c r="D349" s="131">
        <v>0.0034731152596310243</v>
      </c>
      <c r="E349" s="131">
        <v>2.499687082618404</v>
      </c>
      <c r="F349" s="79" t="s">
        <v>1467</v>
      </c>
      <c r="G349" s="79" t="b">
        <v>0</v>
      </c>
      <c r="H349" s="79" t="b">
        <v>0</v>
      </c>
      <c r="I349" s="79" t="b">
        <v>0</v>
      </c>
      <c r="J349" s="79" t="b">
        <v>0</v>
      </c>
      <c r="K349" s="79" t="b">
        <v>0</v>
      </c>
      <c r="L349" s="79" t="b">
        <v>0</v>
      </c>
    </row>
    <row r="350" spans="1:12" ht="15">
      <c r="A350" s="87" t="s">
        <v>1932</v>
      </c>
      <c r="B350" s="87" t="s">
        <v>1933</v>
      </c>
      <c r="C350" s="79">
        <v>3</v>
      </c>
      <c r="D350" s="131">
        <v>0.0034731152596310243</v>
      </c>
      <c r="E350" s="131">
        <v>2.499687082618404</v>
      </c>
      <c r="F350" s="79" t="s">
        <v>1467</v>
      </c>
      <c r="G350" s="79" t="b">
        <v>0</v>
      </c>
      <c r="H350" s="79" t="b">
        <v>0</v>
      </c>
      <c r="I350" s="79" t="b">
        <v>0</v>
      </c>
      <c r="J350" s="79" t="b">
        <v>0</v>
      </c>
      <c r="K350" s="79" t="b">
        <v>0</v>
      </c>
      <c r="L350" s="79" t="b">
        <v>0</v>
      </c>
    </row>
    <row r="351" spans="1:12" ht="15">
      <c r="A351" s="87" t="s">
        <v>1933</v>
      </c>
      <c r="B351" s="87" t="s">
        <v>1934</v>
      </c>
      <c r="C351" s="79">
        <v>3</v>
      </c>
      <c r="D351" s="131">
        <v>0.0034731152596310243</v>
      </c>
      <c r="E351" s="131">
        <v>2.499687082618404</v>
      </c>
      <c r="F351" s="79" t="s">
        <v>1467</v>
      </c>
      <c r="G351" s="79" t="b">
        <v>0</v>
      </c>
      <c r="H351" s="79" t="b">
        <v>0</v>
      </c>
      <c r="I351" s="79" t="b">
        <v>0</v>
      </c>
      <c r="J351" s="79" t="b">
        <v>0</v>
      </c>
      <c r="K351" s="79" t="b">
        <v>0</v>
      </c>
      <c r="L351" s="79" t="b">
        <v>0</v>
      </c>
    </row>
    <row r="352" spans="1:12" ht="15">
      <c r="A352" s="87" t="s">
        <v>1934</v>
      </c>
      <c r="B352" s="87" t="s">
        <v>1935</v>
      </c>
      <c r="C352" s="79">
        <v>3</v>
      </c>
      <c r="D352" s="131">
        <v>0.0034731152596310243</v>
      </c>
      <c r="E352" s="131">
        <v>2.499687082618404</v>
      </c>
      <c r="F352" s="79" t="s">
        <v>1467</v>
      </c>
      <c r="G352" s="79" t="b">
        <v>0</v>
      </c>
      <c r="H352" s="79" t="b">
        <v>0</v>
      </c>
      <c r="I352" s="79" t="b">
        <v>0</v>
      </c>
      <c r="J352" s="79" t="b">
        <v>0</v>
      </c>
      <c r="K352" s="79" t="b">
        <v>0</v>
      </c>
      <c r="L352" s="79" t="b">
        <v>0</v>
      </c>
    </row>
    <row r="353" spans="1:12" ht="15">
      <c r="A353" s="87" t="s">
        <v>1935</v>
      </c>
      <c r="B353" s="87" t="s">
        <v>1582</v>
      </c>
      <c r="C353" s="79">
        <v>3</v>
      </c>
      <c r="D353" s="131">
        <v>0.0034731152596310243</v>
      </c>
      <c r="E353" s="131">
        <v>1.4996870826184039</v>
      </c>
      <c r="F353" s="79" t="s">
        <v>1467</v>
      </c>
      <c r="G353" s="79" t="b">
        <v>0</v>
      </c>
      <c r="H353" s="79" t="b">
        <v>0</v>
      </c>
      <c r="I353" s="79" t="b">
        <v>0</v>
      </c>
      <c r="J353" s="79" t="b">
        <v>0</v>
      </c>
      <c r="K353" s="79" t="b">
        <v>0</v>
      </c>
      <c r="L353" s="79" t="b">
        <v>0</v>
      </c>
    </row>
    <row r="354" spans="1:12" ht="15">
      <c r="A354" s="87" t="s">
        <v>1148</v>
      </c>
      <c r="B354" s="87" t="s">
        <v>1151</v>
      </c>
      <c r="C354" s="79">
        <v>15</v>
      </c>
      <c r="D354" s="131">
        <v>0.0054463686485193875</v>
      </c>
      <c r="E354" s="131">
        <v>1.5637776333621658</v>
      </c>
      <c r="F354" s="79" t="s">
        <v>1468</v>
      </c>
      <c r="G354" s="79" t="b">
        <v>0</v>
      </c>
      <c r="H354" s="79" t="b">
        <v>0</v>
      </c>
      <c r="I354" s="79" t="b">
        <v>0</v>
      </c>
      <c r="J354" s="79" t="b">
        <v>0</v>
      </c>
      <c r="K354" s="79" t="b">
        <v>0</v>
      </c>
      <c r="L354" s="79" t="b">
        <v>0</v>
      </c>
    </row>
    <row r="355" spans="1:12" ht="15">
      <c r="A355" s="87" t="s">
        <v>1149</v>
      </c>
      <c r="B355" s="87" t="s">
        <v>1148</v>
      </c>
      <c r="C355" s="79">
        <v>13</v>
      </c>
      <c r="D355" s="131">
        <v>0.006042482050323422</v>
      </c>
      <c r="E355" s="131">
        <v>1.6217695803398526</v>
      </c>
      <c r="F355" s="79" t="s">
        <v>1468</v>
      </c>
      <c r="G355" s="79" t="b">
        <v>0</v>
      </c>
      <c r="H355" s="79" t="b">
        <v>0</v>
      </c>
      <c r="I355" s="79" t="b">
        <v>0</v>
      </c>
      <c r="J355" s="79" t="b">
        <v>0</v>
      </c>
      <c r="K355" s="79" t="b">
        <v>0</v>
      </c>
      <c r="L355" s="79" t="b">
        <v>0</v>
      </c>
    </row>
    <row r="356" spans="1:12" ht="15">
      <c r="A356" s="87" t="s">
        <v>1150</v>
      </c>
      <c r="B356" s="87" t="s">
        <v>1149</v>
      </c>
      <c r="C356" s="79">
        <v>9</v>
      </c>
      <c r="D356" s="131">
        <v>0.006535642378223265</v>
      </c>
      <c r="E356" s="131">
        <v>1.7265049308598654</v>
      </c>
      <c r="F356" s="79" t="s">
        <v>1468</v>
      </c>
      <c r="G356" s="79" t="b">
        <v>0</v>
      </c>
      <c r="H356" s="79" t="b">
        <v>0</v>
      </c>
      <c r="I356" s="79" t="b">
        <v>0</v>
      </c>
      <c r="J356" s="79" t="b">
        <v>0</v>
      </c>
      <c r="K356" s="79" t="b">
        <v>0</v>
      </c>
      <c r="L356" s="79" t="b">
        <v>0</v>
      </c>
    </row>
    <row r="357" spans="1:12" ht="15">
      <c r="A357" s="87" t="s">
        <v>1146</v>
      </c>
      <c r="B357" s="87" t="s">
        <v>1150</v>
      </c>
      <c r="C357" s="79">
        <v>5</v>
      </c>
      <c r="D357" s="131">
        <v>0.005719885469198191</v>
      </c>
      <c r="E357" s="131">
        <v>1.5803768951816275</v>
      </c>
      <c r="F357" s="79" t="s">
        <v>1468</v>
      </c>
      <c r="G357" s="79" t="b">
        <v>0</v>
      </c>
      <c r="H357" s="79" t="b">
        <v>0</v>
      </c>
      <c r="I357" s="79" t="b">
        <v>0</v>
      </c>
      <c r="J357" s="79" t="b">
        <v>0</v>
      </c>
      <c r="K357" s="79" t="b">
        <v>0</v>
      </c>
      <c r="L357" s="79" t="b">
        <v>0</v>
      </c>
    </row>
    <row r="358" spans="1:12" ht="15">
      <c r="A358" s="87" t="s">
        <v>1833</v>
      </c>
      <c r="B358" s="87" t="s">
        <v>1849</v>
      </c>
      <c r="C358" s="79">
        <v>3</v>
      </c>
      <c r="D358" s="131">
        <v>0.004521205011222791</v>
      </c>
      <c r="E358" s="131">
        <v>1.6539542637112539</v>
      </c>
      <c r="F358" s="79" t="s">
        <v>1468</v>
      </c>
      <c r="G358" s="79" t="b">
        <v>0</v>
      </c>
      <c r="H358" s="79" t="b">
        <v>0</v>
      </c>
      <c r="I358" s="79" t="b">
        <v>0</v>
      </c>
      <c r="J358" s="79" t="b">
        <v>0</v>
      </c>
      <c r="K358" s="79" t="b">
        <v>0</v>
      </c>
      <c r="L358" s="79" t="b">
        <v>0</v>
      </c>
    </row>
    <row r="359" spans="1:12" ht="15">
      <c r="A359" s="87" t="s">
        <v>1596</v>
      </c>
      <c r="B359" s="87" t="s">
        <v>1597</v>
      </c>
      <c r="C359" s="79">
        <v>2</v>
      </c>
      <c r="D359" s="131">
        <v>0.0035905401407792356</v>
      </c>
      <c r="E359" s="131">
        <v>2.4668676203541096</v>
      </c>
      <c r="F359" s="79" t="s">
        <v>1468</v>
      </c>
      <c r="G359" s="79" t="b">
        <v>0</v>
      </c>
      <c r="H359" s="79" t="b">
        <v>0</v>
      </c>
      <c r="I359" s="79" t="b">
        <v>0</v>
      </c>
      <c r="J359" s="79" t="b">
        <v>0</v>
      </c>
      <c r="K359" s="79" t="b">
        <v>0</v>
      </c>
      <c r="L359" s="79" t="b">
        <v>0</v>
      </c>
    </row>
    <row r="360" spans="1:12" ht="15">
      <c r="A360" s="87" t="s">
        <v>1597</v>
      </c>
      <c r="B360" s="87" t="s">
        <v>1598</v>
      </c>
      <c r="C360" s="79">
        <v>2</v>
      </c>
      <c r="D360" s="131">
        <v>0.0035905401407792356</v>
      </c>
      <c r="E360" s="131">
        <v>2.4668676203541096</v>
      </c>
      <c r="F360" s="79" t="s">
        <v>1468</v>
      </c>
      <c r="G360" s="79" t="b">
        <v>0</v>
      </c>
      <c r="H360" s="79" t="b">
        <v>0</v>
      </c>
      <c r="I360" s="79" t="b">
        <v>0</v>
      </c>
      <c r="J360" s="79" t="b">
        <v>0</v>
      </c>
      <c r="K360" s="79" t="b">
        <v>0</v>
      </c>
      <c r="L360" s="79" t="b">
        <v>0</v>
      </c>
    </row>
    <row r="361" spans="1:12" ht="15">
      <c r="A361" s="87" t="s">
        <v>1833</v>
      </c>
      <c r="B361" s="87" t="s">
        <v>2711</v>
      </c>
      <c r="C361" s="79">
        <v>2</v>
      </c>
      <c r="D361" s="131">
        <v>0.0045759083753585525</v>
      </c>
      <c r="E361" s="131">
        <v>1.6539542637112539</v>
      </c>
      <c r="F361" s="79" t="s">
        <v>1468</v>
      </c>
      <c r="G361" s="79" t="b">
        <v>0</v>
      </c>
      <c r="H361" s="79" t="b">
        <v>0</v>
      </c>
      <c r="I361" s="79" t="b">
        <v>0</v>
      </c>
      <c r="J361" s="79" t="b">
        <v>0</v>
      </c>
      <c r="K361" s="79" t="b">
        <v>0</v>
      </c>
      <c r="L361" s="79" t="b">
        <v>0</v>
      </c>
    </row>
    <row r="362" spans="1:12" ht="15">
      <c r="A362" s="87" t="s">
        <v>2711</v>
      </c>
      <c r="B362" s="87" t="s">
        <v>2629</v>
      </c>
      <c r="C362" s="79">
        <v>2</v>
      </c>
      <c r="D362" s="131">
        <v>0.0045759083753585525</v>
      </c>
      <c r="E362" s="131">
        <v>2.4668676203541096</v>
      </c>
      <c r="F362" s="79" t="s">
        <v>1468</v>
      </c>
      <c r="G362" s="79" t="b">
        <v>0</v>
      </c>
      <c r="H362" s="79" t="b">
        <v>0</v>
      </c>
      <c r="I362" s="79" t="b">
        <v>0</v>
      </c>
      <c r="J362" s="79" t="b">
        <v>0</v>
      </c>
      <c r="K362" s="79" t="b">
        <v>0</v>
      </c>
      <c r="L362" s="79" t="b">
        <v>0</v>
      </c>
    </row>
    <row r="363" spans="1:12" ht="15">
      <c r="A363" s="87" t="s">
        <v>1152</v>
      </c>
      <c r="B363" s="87" t="s">
        <v>1150</v>
      </c>
      <c r="C363" s="79">
        <v>2</v>
      </c>
      <c r="D363" s="131">
        <v>0.0035905401407792356</v>
      </c>
      <c r="E363" s="131">
        <v>1.6217695803398526</v>
      </c>
      <c r="F363" s="79" t="s">
        <v>1468</v>
      </c>
      <c r="G363" s="79" t="b">
        <v>0</v>
      </c>
      <c r="H363" s="79" t="b">
        <v>0</v>
      </c>
      <c r="I363" s="79" t="b">
        <v>0</v>
      </c>
      <c r="J363" s="79" t="b">
        <v>0</v>
      </c>
      <c r="K363" s="79" t="b">
        <v>0</v>
      </c>
      <c r="L363" s="79" t="b">
        <v>0</v>
      </c>
    </row>
    <row r="364" spans="1:12" ht="15">
      <c r="A364" s="87" t="s">
        <v>1151</v>
      </c>
      <c r="B364" s="87" t="s">
        <v>2597</v>
      </c>
      <c r="C364" s="79">
        <v>2</v>
      </c>
      <c r="D364" s="131">
        <v>0.0035905401407792356</v>
      </c>
      <c r="E364" s="131">
        <v>1.4456783212841713</v>
      </c>
      <c r="F364" s="79" t="s">
        <v>1468</v>
      </c>
      <c r="G364" s="79" t="b">
        <v>0</v>
      </c>
      <c r="H364" s="79" t="b">
        <v>0</v>
      </c>
      <c r="I364" s="79" t="b">
        <v>0</v>
      </c>
      <c r="J364" s="79" t="b">
        <v>0</v>
      </c>
      <c r="K364" s="79" t="b">
        <v>0</v>
      </c>
      <c r="L364" s="79" t="b">
        <v>0</v>
      </c>
    </row>
    <row r="365" spans="1:12" ht="15">
      <c r="A365" s="87" t="s">
        <v>2633</v>
      </c>
      <c r="B365" s="87" t="s">
        <v>2446</v>
      </c>
      <c r="C365" s="79">
        <v>2</v>
      </c>
      <c r="D365" s="131">
        <v>0.0035905401407792356</v>
      </c>
      <c r="E365" s="131">
        <v>1.989746365634447</v>
      </c>
      <c r="F365" s="79" t="s">
        <v>1468</v>
      </c>
      <c r="G365" s="79" t="b">
        <v>0</v>
      </c>
      <c r="H365" s="79" t="b">
        <v>0</v>
      </c>
      <c r="I365" s="79" t="b">
        <v>0</v>
      </c>
      <c r="J365" s="79" t="b">
        <v>0</v>
      </c>
      <c r="K365" s="79" t="b">
        <v>0</v>
      </c>
      <c r="L365" s="79" t="b">
        <v>0</v>
      </c>
    </row>
    <row r="366" spans="1:12" ht="15">
      <c r="A366" s="87" t="s">
        <v>1146</v>
      </c>
      <c r="B366" s="87" t="s">
        <v>1149</v>
      </c>
      <c r="C366" s="79">
        <v>2</v>
      </c>
      <c r="D366" s="131">
        <v>0.0035905401407792356</v>
      </c>
      <c r="E366" s="131">
        <v>0.9861422413656217</v>
      </c>
      <c r="F366" s="79" t="s">
        <v>1468</v>
      </c>
      <c r="G366" s="79" t="b">
        <v>0</v>
      </c>
      <c r="H366" s="79" t="b">
        <v>0</v>
      </c>
      <c r="I366" s="79" t="b">
        <v>0</v>
      </c>
      <c r="J366" s="79" t="b">
        <v>0</v>
      </c>
      <c r="K366" s="79" t="b">
        <v>0</v>
      </c>
      <c r="L366" s="79" t="b">
        <v>0</v>
      </c>
    </row>
    <row r="367" spans="1:12" ht="15">
      <c r="A367" s="87" t="s">
        <v>1152</v>
      </c>
      <c r="B367" s="87" t="s">
        <v>1146</v>
      </c>
      <c r="C367" s="79">
        <v>2</v>
      </c>
      <c r="D367" s="131">
        <v>0.0035905401407792356</v>
      </c>
      <c r="E367" s="131">
        <v>2.1658376246901283</v>
      </c>
      <c r="F367" s="79" t="s">
        <v>1468</v>
      </c>
      <c r="G367" s="79" t="b">
        <v>0</v>
      </c>
      <c r="H367" s="79" t="b">
        <v>0</v>
      </c>
      <c r="I367" s="79" t="b">
        <v>0</v>
      </c>
      <c r="J367" s="79" t="b">
        <v>0</v>
      </c>
      <c r="K367" s="79" t="b">
        <v>0</v>
      </c>
      <c r="L367" s="79" t="b">
        <v>0</v>
      </c>
    </row>
    <row r="368" spans="1:12" ht="15">
      <c r="A368" s="87" t="s">
        <v>1151</v>
      </c>
      <c r="B368" s="87" t="s">
        <v>1833</v>
      </c>
      <c r="C368" s="79">
        <v>2</v>
      </c>
      <c r="D368" s="131">
        <v>0.0035905401407792356</v>
      </c>
      <c r="E368" s="131">
        <v>0.8088562236969971</v>
      </c>
      <c r="F368" s="79" t="s">
        <v>1468</v>
      </c>
      <c r="G368" s="79" t="b">
        <v>0</v>
      </c>
      <c r="H368" s="79" t="b">
        <v>0</v>
      </c>
      <c r="I368" s="79" t="b">
        <v>0</v>
      </c>
      <c r="J368" s="79" t="b">
        <v>0</v>
      </c>
      <c r="K368" s="79" t="b">
        <v>0</v>
      </c>
      <c r="L368" s="79" t="b">
        <v>0</v>
      </c>
    </row>
    <row r="369" spans="1:12" ht="15">
      <c r="A369" s="87" t="s">
        <v>1833</v>
      </c>
      <c r="B369" s="87" t="s">
        <v>1981</v>
      </c>
      <c r="C369" s="79">
        <v>2</v>
      </c>
      <c r="D369" s="131">
        <v>0.0035905401407792356</v>
      </c>
      <c r="E369" s="131">
        <v>1.6539542637112539</v>
      </c>
      <c r="F369" s="79" t="s">
        <v>1468</v>
      </c>
      <c r="G369" s="79" t="b">
        <v>0</v>
      </c>
      <c r="H369" s="79" t="b">
        <v>0</v>
      </c>
      <c r="I369" s="79" t="b">
        <v>0</v>
      </c>
      <c r="J369" s="79" t="b">
        <v>0</v>
      </c>
      <c r="K369" s="79" t="b">
        <v>0</v>
      </c>
      <c r="L369" s="79" t="b">
        <v>0</v>
      </c>
    </row>
    <row r="370" spans="1:12" ht="15">
      <c r="A370" s="87" t="s">
        <v>1981</v>
      </c>
      <c r="B370" s="87" t="s">
        <v>1982</v>
      </c>
      <c r="C370" s="79">
        <v>2</v>
      </c>
      <c r="D370" s="131">
        <v>0.0035905401407792356</v>
      </c>
      <c r="E370" s="131">
        <v>2.4668676203541096</v>
      </c>
      <c r="F370" s="79" t="s">
        <v>1468</v>
      </c>
      <c r="G370" s="79" t="b">
        <v>0</v>
      </c>
      <c r="H370" s="79" t="b">
        <v>0</v>
      </c>
      <c r="I370" s="79" t="b">
        <v>0</v>
      </c>
      <c r="J370" s="79" t="b">
        <v>0</v>
      </c>
      <c r="K370" s="79" t="b">
        <v>0</v>
      </c>
      <c r="L370" s="79" t="b">
        <v>0</v>
      </c>
    </row>
    <row r="371" spans="1:12" ht="15">
      <c r="A371" s="87" t="s">
        <v>1982</v>
      </c>
      <c r="B371" s="87" t="s">
        <v>1592</v>
      </c>
      <c r="C371" s="79">
        <v>2</v>
      </c>
      <c r="D371" s="131">
        <v>0.0035905401407792356</v>
      </c>
      <c r="E371" s="131">
        <v>2.068927611682072</v>
      </c>
      <c r="F371" s="79" t="s">
        <v>1468</v>
      </c>
      <c r="G371" s="79" t="b">
        <v>0</v>
      </c>
      <c r="H371" s="79" t="b">
        <v>0</v>
      </c>
      <c r="I371" s="79" t="b">
        <v>0</v>
      </c>
      <c r="J371" s="79" t="b">
        <v>0</v>
      </c>
      <c r="K371" s="79" t="b">
        <v>0</v>
      </c>
      <c r="L371" s="79" t="b">
        <v>0</v>
      </c>
    </row>
    <row r="372" spans="1:12" ht="15">
      <c r="A372" s="87" t="s">
        <v>1592</v>
      </c>
      <c r="B372" s="87" t="s">
        <v>1983</v>
      </c>
      <c r="C372" s="79">
        <v>2</v>
      </c>
      <c r="D372" s="131">
        <v>0.0035905401407792356</v>
      </c>
      <c r="E372" s="131">
        <v>2.068927611682072</v>
      </c>
      <c r="F372" s="79" t="s">
        <v>1468</v>
      </c>
      <c r="G372" s="79" t="b">
        <v>0</v>
      </c>
      <c r="H372" s="79" t="b">
        <v>0</v>
      </c>
      <c r="I372" s="79" t="b">
        <v>0</v>
      </c>
      <c r="J372" s="79" t="b">
        <v>0</v>
      </c>
      <c r="K372" s="79" t="b">
        <v>0</v>
      </c>
      <c r="L372" s="79" t="b">
        <v>0</v>
      </c>
    </row>
    <row r="373" spans="1:12" ht="15">
      <c r="A373" s="87" t="s">
        <v>1983</v>
      </c>
      <c r="B373" s="87" t="s">
        <v>1984</v>
      </c>
      <c r="C373" s="79">
        <v>2</v>
      </c>
      <c r="D373" s="131">
        <v>0.0035905401407792356</v>
      </c>
      <c r="E373" s="131">
        <v>2.4668676203541096</v>
      </c>
      <c r="F373" s="79" t="s">
        <v>1468</v>
      </c>
      <c r="G373" s="79" t="b">
        <v>0</v>
      </c>
      <c r="H373" s="79" t="b">
        <v>0</v>
      </c>
      <c r="I373" s="79" t="b">
        <v>0</v>
      </c>
      <c r="J373" s="79" t="b">
        <v>0</v>
      </c>
      <c r="K373" s="79" t="b">
        <v>0</v>
      </c>
      <c r="L373" s="79" t="b">
        <v>0</v>
      </c>
    </row>
    <row r="374" spans="1:12" ht="15">
      <c r="A374" s="87" t="s">
        <v>1984</v>
      </c>
      <c r="B374" s="87" t="s">
        <v>1985</v>
      </c>
      <c r="C374" s="79">
        <v>2</v>
      </c>
      <c r="D374" s="131">
        <v>0.0035905401407792356</v>
      </c>
      <c r="E374" s="131">
        <v>2.4668676203541096</v>
      </c>
      <c r="F374" s="79" t="s">
        <v>1468</v>
      </c>
      <c r="G374" s="79" t="b">
        <v>0</v>
      </c>
      <c r="H374" s="79" t="b">
        <v>0</v>
      </c>
      <c r="I374" s="79" t="b">
        <v>0</v>
      </c>
      <c r="J374" s="79" t="b">
        <v>0</v>
      </c>
      <c r="K374" s="79" t="b">
        <v>0</v>
      </c>
      <c r="L374" s="79" t="b">
        <v>0</v>
      </c>
    </row>
    <row r="375" spans="1:12" ht="15">
      <c r="A375" s="87" t="s">
        <v>1985</v>
      </c>
      <c r="B375" s="87" t="s">
        <v>1986</v>
      </c>
      <c r="C375" s="79">
        <v>2</v>
      </c>
      <c r="D375" s="131">
        <v>0.0035905401407792356</v>
      </c>
      <c r="E375" s="131">
        <v>2.4668676203541096</v>
      </c>
      <c r="F375" s="79" t="s">
        <v>1468</v>
      </c>
      <c r="G375" s="79" t="b">
        <v>0</v>
      </c>
      <c r="H375" s="79" t="b">
        <v>0</v>
      </c>
      <c r="I375" s="79" t="b">
        <v>0</v>
      </c>
      <c r="J375" s="79" t="b">
        <v>0</v>
      </c>
      <c r="K375" s="79" t="b">
        <v>0</v>
      </c>
      <c r="L375" s="79" t="b">
        <v>0</v>
      </c>
    </row>
    <row r="376" spans="1:12" ht="15">
      <c r="A376" s="87" t="s">
        <v>1986</v>
      </c>
      <c r="B376" s="87" t="s">
        <v>1987</v>
      </c>
      <c r="C376" s="79">
        <v>2</v>
      </c>
      <c r="D376" s="131">
        <v>0.0035905401407792356</v>
      </c>
      <c r="E376" s="131">
        <v>2.4668676203541096</v>
      </c>
      <c r="F376" s="79" t="s">
        <v>1468</v>
      </c>
      <c r="G376" s="79" t="b">
        <v>0</v>
      </c>
      <c r="H376" s="79" t="b">
        <v>0</v>
      </c>
      <c r="I376" s="79" t="b">
        <v>0</v>
      </c>
      <c r="J376" s="79" t="b">
        <v>0</v>
      </c>
      <c r="K376" s="79" t="b">
        <v>0</v>
      </c>
      <c r="L376" s="79" t="b">
        <v>0</v>
      </c>
    </row>
    <row r="377" spans="1:12" ht="15">
      <c r="A377" s="87" t="s">
        <v>1987</v>
      </c>
      <c r="B377" s="87" t="s">
        <v>1988</v>
      </c>
      <c r="C377" s="79">
        <v>2</v>
      </c>
      <c r="D377" s="131">
        <v>0.0035905401407792356</v>
      </c>
      <c r="E377" s="131">
        <v>2.4668676203541096</v>
      </c>
      <c r="F377" s="79" t="s">
        <v>1468</v>
      </c>
      <c r="G377" s="79" t="b">
        <v>0</v>
      </c>
      <c r="H377" s="79" t="b">
        <v>0</v>
      </c>
      <c r="I377" s="79" t="b">
        <v>0</v>
      </c>
      <c r="J377" s="79" t="b">
        <v>0</v>
      </c>
      <c r="K377" s="79" t="b">
        <v>0</v>
      </c>
      <c r="L377" s="79" t="b">
        <v>0</v>
      </c>
    </row>
    <row r="378" spans="1:12" ht="15">
      <c r="A378" s="87" t="s">
        <v>1988</v>
      </c>
      <c r="B378" s="87" t="s">
        <v>1989</v>
      </c>
      <c r="C378" s="79">
        <v>2</v>
      </c>
      <c r="D378" s="131">
        <v>0.0035905401407792356</v>
      </c>
      <c r="E378" s="131">
        <v>2.4668676203541096</v>
      </c>
      <c r="F378" s="79" t="s">
        <v>1468</v>
      </c>
      <c r="G378" s="79" t="b">
        <v>0</v>
      </c>
      <c r="H378" s="79" t="b">
        <v>0</v>
      </c>
      <c r="I378" s="79" t="b">
        <v>0</v>
      </c>
      <c r="J378" s="79" t="b">
        <v>0</v>
      </c>
      <c r="K378" s="79" t="b">
        <v>0</v>
      </c>
      <c r="L378" s="79" t="b">
        <v>0</v>
      </c>
    </row>
    <row r="379" spans="1:12" ht="15">
      <c r="A379" s="87" t="s">
        <v>1989</v>
      </c>
      <c r="B379" s="87" t="s">
        <v>1990</v>
      </c>
      <c r="C379" s="79">
        <v>2</v>
      </c>
      <c r="D379" s="131">
        <v>0.0035905401407792356</v>
      </c>
      <c r="E379" s="131">
        <v>2.4668676203541096</v>
      </c>
      <c r="F379" s="79" t="s">
        <v>1468</v>
      </c>
      <c r="G379" s="79" t="b">
        <v>0</v>
      </c>
      <c r="H379" s="79" t="b">
        <v>0</v>
      </c>
      <c r="I379" s="79" t="b">
        <v>0</v>
      </c>
      <c r="J379" s="79" t="b">
        <v>0</v>
      </c>
      <c r="K379" s="79" t="b">
        <v>0</v>
      </c>
      <c r="L379" s="79" t="b">
        <v>0</v>
      </c>
    </row>
    <row r="380" spans="1:12" ht="15">
      <c r="A380" s="87" t="s">
        <v>1146</v>
      </c>
      <c r="B380" s="87" t="s">
        <v>1145</v>
      </c>
      <c r="C380" s="79">
        <v>2</v>
      </c>
      <c r="D380" s="131">
        <v>0.0035905401407792356</v>
      </c>
      <c r="E380" s="131">
        <v>1.7265049308598657</v>
      </c>
      <c r="F380" s="79" t="s">
        <v>1468</v>
      </c>
      <c r="G380" s="79" t="b">
        <v>0</v>
      </c>
      <c r="H380" s="79" t="b">
        <v>0</v>
      </c>
      <c r="I380" s="79" t="b">
        <v>0</v>
      </c>
      <c r="J380" s="79" t="b">
        <v>0</v>
      </c>
      <c r="K380" s="79" t="b">
        <v>0</v>
      </c>
      <c r="L380" s="79" t="b">
        <v>0</v>
      </c>
    </row>
    <row r="381" spans="1:12" ht="15">
      <c r="A381" s="87" t="s">
        <v>2592</v>
      </c>
      <c r="B381" s="87" t="s">
        <v>1625</v>
      </c>
      <c r="C381" s="79">
        <v>2</v>
      </c>
      <c r="D381" s="131">
        <v>0.0035905401407792356</v>
      </c>
      <c r="E381" s="131">
        <v>1.5126251109147846</v>
      </c>
      <c r="F381" s="79" t="s">
        <v>1468</v>
      </c>
      <c r="G381" s="79" t="b">
        <v>0</v>
      </c>
      <c r="H381" s="79" t="b">
        <v>0</v>
      </c>
      <c r="I381" s="79" t="b">
        <v>0</v>
      </c>
      <c r="J381" s="79" t="b">
        <v>0</v>
      </c>
      <c r="K381" s="79" t="b">
        <v>0</v>
      </c>
      <c r="L381" s="79" t="b">
        <v>0</v>
      </c>
    </row>
    <row r="382" spans="1:12" ht="15">
      <c r="A382" s="87" t="s">
        <v>1602</v>
      </c>
      <c r="B382" s="87" t="s">
        <v>1581</v>
      </c>
      <c r="C382" s="79">
        <v>9</v>
      </c>
      <c r="D382" s="131">
        <v>0.001674054532707627</v>
      </c>
      <c r="E382" s="131">
        <v>1.4186694935307818</v>
      </c>
      <c r="F382" s="79" t="s">
        <v>1469</v>
      </c>
      <c r="G382" s="79" t="b">
        <v>0</v>
      </c>
      <c r="H382" s="79" t="b">
        <v>0</v>
      </c>
      <c r="I382" s="79" t="b">
        <v>0</v>
      </c>
      <c r="J382" s="79" t="b">
        <v>0</v>
      </c>
      <c r="K382" s="79" t="b">
        <v>0</v>
      </c>
      <c r="L382" s="79" t="b">
        <v>0</v>
      </c>
    </row>
    <row r="383" spans="1:12" ht="15">
      <c r="A383" s="87" t="s">
        <v>1581</v>
      </c>
      <c r="B383" s="87" t="s">
        <v>1603</v>
      </c>
      <c r="C383" s="79">
        <v>9</v>
      </c>
      <c r="D383" s="131">
        <v>0.001674054532707627</v>
      </c>
      <c r="E383" s="131">
        <v>1.4186694935307818</v>
      </c>
      <c r="F383" s="79" t="s">
        <v>1469</v>
      </c>
      <c r="G383" s="79" t="b">
        <v>0</v>
      </c>
      <c r="H383" s="79" t="b">
        <v>0</v>
      </c>
      <c r="I383" s="79" t="b">
        <v>0</v>
      </c>
      <c r="J383" s="79" t="b">
        <v>0</v>
      </c>
      <c r="K383" s="79" t="b">
        <v>0</v>
      </c>
      <c r="L383" s="79" t="b">
        <v>0</v>
      </c>
    </row>
    <row r="384" spans="1:12" ht="15">
      <c r="A384" s="87" t="s">
        <v>1603</v>
      </c>
      <c r="B384" s="87" t="s">
        <v>1604</v>
      </c>
      <c r="C384" s="79">
        <v>9</v>
      </c>
      <c r="D384" s="131">
        <v>0.001674054532707627</v>
      </c>
      <c r="E384" s="131">
        <v>1.4186694935307818</v>
      </c>
      <c r="F384" s="79" t="s">
        <v>1469</v>
      </c>
      <c r="G384" s="79" t="b">
        <v>0</v>
      </c>
      <c r="H384" s="79" t="b">
        <v>0</v>
      </c>
      <c r="I384" s="79" t="b">
        <v>0</v>
      </c>
      <c r="J384" s="79" t="b">
        <v>0</v>
      </c>
      <c r="K384" s="79" t="b">
        <v>0</v>
      </c>
      <c r="L384" s="79" t="b">
        <v>0</v>
      </c>
    </row>
    <row r="385" spans="1:12" ht="15">
      <c r="A385" s="87" t="s">
        <v>1604</v>
      </c>
      <c r="B385" s="87" t="s">
        <v>1605</v>
      </c>
      <c r="C385" s="79">
        <v>9</v>
      </c>
      <c r="D385" s="131">
        <v>0.001674054532707627</v>
      </c>
      <c r="E385" s="131">
        <v>1.4186694935307818</v>
      </c>
      <c r="F385" s="79" t="s">
        <v>1469</v>
      </c>
      <c r="G385" s="79" t="b">
        <v>0</v>
      </c>
      <c r="H385" s="79" t="b">
        <v>0</v>
      </c>
      <c r="I385" s="79" t="b">
        <v>0</v>
      </c>
      <c r="J385" s="79" t="b">
        <v>0</v>
      </c>
      <c r="K385" s="79" t="b">
        <v>0</v>
      </c>
      <c r="L385" s="79" t="b">
        <v>0</v>
      </c>
    </row>
    <row r="386" spans="1:12" ht="15">
      <c r="A386" s="87" t="s">
        <v>1605</v>
      </c>
      <c r="B386" s="87" t="s">
        <v>1606</v>
      </c>
      <c r="C386" s="79">
        <v>9</v>
      </c>
      <c r="D386" s="131">
        <v>0.001674054532707627</v>
      </c>
      <c r="E386" s="131">
        <v>1.4186694935307818</v>
      </c>
      <c r="F386" s="79" t="s">
        <v>1469</v>
      </c>
      <c r="G386" s="79" t="b">
        <v>0</v>
      </c>
      <c r="H386" s="79" t="b">
        <v>0</v>
      </c>
      <c r="I386" s="79" t="b">
        <v>0</v>
      </c>
      <c r="J386" s="79" t="b">
        <v>0</v>
      </c>
      <c r="K386" s="79" t="b">
        <v>0</v>
      </c>
      <c r="L386" s="79" t="b">
        <v>0</v>
      </c>
    </row>
    <row r="387" spans="1:12" ht="15">
      <c r="A387" s="87" t="s">
        <v>1606</v>
      </c>
      <c r="B387" s="87" t="s">
        <v>1607</v>
      </c>
      <c r="C387" s="79">
        <v>9</v>
      </c>
      <c r="D387" s="131">
        <v>0.001674054532707627</v>
      </c>
      <c r="E387" s="131">
        <v>1.4186694935307818</v>
      </c>
      <c r="F387" s="79" t="s">
        <v>1469</v>
      </c>
      <c r="G387" s="79" t="b">
        <v>0</v>
      </c>
      <c r="H387" s="79" t="b">
        <v>0</v>
      </c>
      <c r="I387" s="79" t="b">
        <v>0</v>
      </c>
      <c r="J387" s="79" t="b">
        <v>0</v>
      </c>
      <c r="K387" s="79" t="b">
        <v>0</v>
      </c>
      <c r="L387" s="79" t="b">
        <v>0</v>
      </c>
    </row>
    <row r="388" spans="1:12" ht="15">
      <c r="A388" s="87" t="s">
        <v>1607</v>
      </c>
      <c r="B388" s="87" t="s">
        <v>1608</v>
      </c>
      <c r="C388" s="79">
        <v>9</v>
      </c>
      <c r="D388" s="131">
        <v>0.001674054532707627</v>
      </c>
      <c r="E388" s="131">
        <v>1.4186694935307818</v>
      </c>
      <c r="F388" s="79" t="s">
        <v>1469</v>
      </c>
      <c r="G388" s="79" t="b">
        <v>0</v>
      </c>
      <c r="H388" s="79" t="b">
        <v>0</v>
      </c>
      <c r="I388" s="79" t="b">
        <v>0</v>
      </c>
      <c r="J388" s="79" t="b">
        <v>0</v>
      </c>
      <c r="K388" s="79" t="b">
        <v>0</v>
      </c>
      <c r="L388" s="79" t="b">
        <v>0</v>
      </c>
    </row>
    <row r="389" spans="1:12" ht="15">
      <c r="A389" s="87" t="s">
        <v>1608</v>
      </c>
      <c r="B389" s="87" t="s">
        <v>1601</v>
      </c>
      <c r="C389" s="79">
        <v>9</v>
      </c>
      <c r="D389" s="131">
        <v>0.001674054532707627</v>
      </c>
      <c r="E389" s="131">
        <v>1.3729120029701065</v>
      </c>
      <c r="F389" s="79" t="s">
        <v>1469</v>
      </c>
      <c r="G389" s="79" t="b">
        <v>0</v>
      </c>
      <c r="H389" s="79" t="b">
        <v>0</v>
      </c>
      <c r="I389" s="79" t="b">
        <v>0</v>
      </c>
      <c r="J389" s="79" t="b">
        <v>0</v>
      </c>
      <c r="K389" s="79" t="b">
        <v>0</v>
      </c>
      <c r="L389" s="79" t="b">
        <v>0</v>
      </c>
    </row>
    <row r="390" spans="1:12" ht="15">
      <c r="A390" s="87" t="s">
        <v>1601</v>
      </c>
      <c r="B390" s="87" t="s">
        <v>1609</v>
      </c>
      <c r="C390" s="79">
        <v>9</v>
      </c>
      <c r="D390" s="131">
        <v>0.001674054532707627</v>
      </c>
      <c r="E390" s="131">
        <v>1.3729120029701065</v>
      </c>
      <c r="F390" s="79" t="s">
        <v>1469</v>
      </c>
      <c r="G390" s="79" t="b">
        <v>0</v>
      </c>
      <c r="H390" s="79" t="b">
        <v>0</v>
      </c>
      <c r="I390" s="79" t="b">
        <v>0</v>
      </c>
      <c r="J390" s="79" t="b">
        <v>0</v>
      </c>
      <c r="K390" s="79" t="b">
        <v>0</v>
      </c>
      <c r="L390" s="79" t="b">
        <v>0</v>
      </c>
    </row>
    <row r="391" spans="1:12" ht="15">
      <c r="A391" s="87" t="s">
        <v>1609</v>
      </c>
      <c r="B391" s="87" t="s">
        <v>1868</v>
      </c>
      <c r="C391" s="79">
        <v>9</v>
      </c>
      <c r="D391" s="131">
        <v>0.001674054532707627</v>
      </c>
      <c r="E391" s="131">
        <v>1.4186694935307818</v>
      </c>
      <c r="F391" s="79" t="s">
        <v>1469</v>
      </c>
      <c r="G391" s="79" t="b">
        <v>0</v>
      </c>
      <c r="H391" s="79" t="b">
        <v>0</v>
      </c>
      <c r="I391" s="79" t="b">
        <v>0</v>
      </c>
      <c r="J391" s="79" t="b">
        <v>0</v>
      </c>
      <c r="K391" s="79" t="b">
        <v>0</v>
      </c>
      <c r="L391" s="79" t="b">
        <v>0</v>
      </c>
    </row>
    <row r="392" spans="1:12" ht="15">
      <c r="A392" s="87" t="s">
        <v>1868</v>
      </c>
      <c r="B392" s="87" t="s">
        <v>1869</v>
      </c>
      <c r="C392" s="79">
        <v>9</v>
      </c>
      <c r="D392" s="131">
        <v>0.001674054532707627</v>
      </c>
      <c r="E392" s="131">
        <v>1.4186694935307818</v>
      </c>
      <c r="F392" s="79" t="s">
        <v>1469</v>
      </c>
      <c r="G392" s="79" t="b">
        <v>0</v>
      </c>
      <c r="H392" s="79" t="b">
        <v>0</v>
      </c>
      <c r="I392" s="79" t="b">
        <v>0</v>
      </c>
      <c r="J392" s="79" t="b">
        <v>0</v>
      </c>
      <c r="K392" s="79" t="b">
        <v>0</v>
      </c>
      <c r="L392" s="79" t="b">
        <v>0</v>
      </c>
    </row>
    <row r="393" spans="1:12" ht="15">
      <c r="A393" s="87" t="s">
        <v>1869</v>
      </c>
      <c r="B393" s="87" t="s">
        <v>1593</v>
      </c>
      <c r="C393" s="79">
        <v>9</v>
      </c>
      <c r="D393" s="131">
        <v>0.001674054532707627</v>
      </c>
      <c r="E393" s="131">
        <v>1.4186694935307818</v>
      </c>
      <c r="F393" s="79" t="s">
        <v>1469</v>
      </c>
      <c r="G393" s="79" t="b">
        <v>0</v>
      </c>
      <c r="H393" s="79" t="b">
        <v>0</v>
      </c>
      <c r="I393" s="79" t="b">
        <v>0</v>
      </c>
      <c r="J393" s="79" t="b">
        <v>0</v>
      </c>
      <c r="K393" s="79" t="b">
        <v>0</v>
      </c>
      <c r="L393" s="79" t="b">
        <v>0</v>
      </c>
    </row>
    <row r="394" spans="1:12" ht="15">
      <c r="A394" s="87" t="s">
        <v>1593</v>
      </c>
      <c r="B394" s="87" t="s">
        <v>1870</v>
      </c>
      <c r="C394" s="79">
        <v>9</v>
      </c>
      <c r="D394" s="131">
        <v>0.001674054532707627</v>
      </c>
      <c r="E394" s="131">
        <v>1.4186694935307818</v>
      </c>
      <c r="F394" s="79" t="s">
        <v>1469</v>
      </c>
      <c r="G394" s="79" t="b">
        <v>0</v>
      </c>
      <c r="H394" s="79" t="b">
        <v>0</v>
      </c>
      <c r="I394" s="79" t="b">
        <v>0</v>
      </c>
      <c r="J394" s="79" t="b">
        <v>0</v>
      </c>
      <c r="K394" s="79" t="b">
        <v>0</v>
      </c>
      <c r="L394" s="79" t="b">
        <v>0</v>
      </c>
    </row>
    <row r="395" spans="1:12" ht="15">
      <c r="A395" s="87" t="s">
        <v>1870</v>
      </c>
      <c r="B395" s="87" t="s">
        <v>1871</v>
      </c>
      <c r="C395" s="79">
        <v>9</v>
      </c>
      <c r="D395" s="131">
        <v>0.001674054532707627</v>
      </c>
      <c r="E395" s="131">
        <v>1.4186694935307818</v>
      </c>
      <c r="F395" s="79" t="s">
        <v>1469</v>
      </c>
      <c r="G395" s="79" t="b">
        <v>0</v>
      </c>
      <c r="H395" s="79" t="b">
        <v>0</v>
      </c>
      <c r="I395" s="79" t="b">
        <v>0</v>
      </c>
      <c r="J395" s="79" t="b">
        <v>0</v>
      </c>
      <c r="K395" s="79" t="b">
        <v>0</v>
      </c>
      <c r="L395" s="79" t="b">
        <v>0</v>
      </c>
    </row>
    <row r="396" spans="1:12" ht="15">
      <c r="A396" s="87" t="s">
        <v>1871</v>
      </c>
      <c r="B396" s="87" t="s">
        <v>1864</v>
      </c>
      <c r="C396" s="79">
        <v>9</v>
      </c>
      <c r="D396" s="131">
        <v>0.001674054532707627</v>
      </c>
      <c r="E396" s="131">
        <v>1.4186694935307818</v>
      </c>
      <c r="F396" s="79" t="s">
        <v>1469</v>
      </c>
      <c r="G396" s="79" t="b">
        <v>0</v>
      </c>
      <c r="H396" s="79" t="b">
        <v>0</v>
      </c>
      <c r="I396" s="79" t="b">
        <v>0</v>
      </c>
      <c r="J396" s="79" t="b">
        <v>0</v>
      </c>
      <c r="K396" s="79" t="b">
        <v>0</v>
      </c>
      <c r="L396" s="79" t="b">
        <v>0</v>
      </c>
    </row>
    <row r="397" spans="1:12" ht="15">
      <c r="A397" s="87" t="s">
        <v>1864</v>
      </c>
      <c r="B397" s="87" t="s">
        <v>1865</v>
      </c>
      <c r="C397" s="79">
        <v>9</v>
      </c>
      <c r="D397" s="131">
        <v>0.001674054532707627</v>
      </c>
      <c r="E397" s="131">
        <v>1.4186694935307818</v>
      </c>
      <c r="F397" s="79" t="s">
        <v>1469</v>
      </c>
      <c r="G397" s="79" t="b">
        <v>0</v>
      </c>
      <c r="H397" s="79" t="b">
        <v>0</v>
      </c>
      <c r="I397" s="79" t="b">
        <v>0</v>
      </c>
      <c r="J397" s="79" t="b">
        <v>0</v>
      </c>
      <c r="K397" s="79" t="b">
        <v>0</v>
      </c>
      <c r="L397" s="79" t="b">
        <v>0</v>
      </c>
    </row>
    <row r="398" spans="1:12" ht="15">
      <c r="A398" s="87" t="s">
        <v>1865</v>
      </c>
      <c r="B398" s="87" t="s">
        <v>1872</v>
      </c>
      <c r="C398" s="79">
        <v>9</v>
      </c>
      <c r="D398" s="131">
        <v>0.001674054532707627</v>
      </c>
      <c r="E398" s="131">
        <v>1.4186694935307818</v>
      </c>
      <c r="F398" s="79" t="s">
        <v>1469</v>
      </c>
      <c r="G398" s="79" t="b">
        <v>0</v>
      </c>
      <c r="H398" s="79" t="b">
        <v>0</v>
      </c>
      <c r="I398" s="79" t="b">
        <v>0</v>
      </c>
      <c r="J398" s="79" t="b">
        <v>0</v>
      </c>
      <c r="K398" s="79" t="b">
        <v>0</v>
      </c>
      <c r="L398" s="79" t="b">
        <v>0</v>
      </c>
    </row>
    <row r="399" spans="1:12" ht="15">
      <c r="A399" s="87" t="s">
        <v>1872</v>
      </c>
      <c r="B399" s="87" t="s">
        <v>1873</v>
      </c>
      <c r="C399" s="79">
        <v>9</v>
      </c>
      <c r="D399" s="131">
        <v>0.001674054532707627</v>
      </c>
      <c r="E399" s="131">
        <v>1.4186694935307818</v>
      </c>
      <c r="F399" s="79" t="s">
        <v>1469</v>
      </c>
      <c r="G399" s="79" t="b">
        <v>0</v>
      </c>
      <c r="H399" s="79" t="b">
        <v>0</v>
      </c>
      <c r="I399" s="79" t="b">
        <v>0</v>
      </c>
      <c r="J399" s="79" t="b">
        <v>0</v>
      </c>
      <c r="K399" s="79" t="b">
        <v>0</v>
      </c>
      <c r="L399" s="79" t="b">
        <v>0</v>
      </c>
    </row>
    <row r="400" spans="1:12" ht="15">
      <c r="A400" s="87" t="s">
        <v>1873</v>
      </c>
      <c r="B400" s="87" t="s">
        <v>1866</v>
      </c>
      <c r="C400" s="79">
        <v>9</v>
      </c>
      <c r="D400" s="131">
        <v>0.001674054532707627</v>
      </c>
      <c r="E400" s="131">
        <v>1.4186694935307818</v>
      </c>
      <c r="F400" s="79" t="s">
        <v>1469</v>
      </c>
      <c r="G400" s="79" t="b">
        <v>0</v>
      </c>
      <c r="H400" s="79" t="b">
        <v>0</v>
      </c>
      <c r="I400" s="79" t="b">
        <v>0</v>
      </c>
      <c r="J400" s="79" t="b">
        <v>0</v>
      </c>
      <c r="K400" s="79" t="b">
        <v>0</v>
      </c>
      <c r="L400" s="79" t="b">
        <v>0</v>
      </c>
    </row>
    <row r="401" spans="1:12" ht="15">
      <c r="A401" s="87" t="s">
        <v>1866</v>
      </c>
      <c r="B401" s="87" t="s">
        <v>1874</v>
      </c>
      <c r="C401" s="79">
        <v>9</v>
      </c>
      <c r="D401" s="131">
        <v>0.001674054532707627</v>
      </c>
      <c r="E401" s="131">
        <v>1.4186694935307818</v>
      </c>
      <c r="F401" s="79" t="s">
        <v>1469</v>
      </c>
      <c r="G401" s="79" t="b">
        <v>0</v>
      </c>
      <c r="H401" s="79" t="b">
        <v>0</v>
      </c>
      <c r="I401" s="79" t="b">
        <v>0</v>
      </c>
      <c r="J401" s="79" t="b">
        <v>0</v>
      </c>
      <c r="K401" s="79" t="b">
        <v>0</v>
      </c>
      <c r="L401" s="79" t="b">
        <v>0</v>
      </c>
    </row>
    <row r="402" spans="1:12" ht="15">
      <c r="A402" s="87" t="s">
        <v>1874</v>
      </c>
      <c r="B402" s="87" t="s">
        <v>1875</v>
      </c>
      <c r="C402" s="79">
        <v>9</v>
      </c>
      <c r="D402" s="131">
        <v>0.001674054532707627</v>
      </c>
      <c r="E402" s="131">
        <v>1.4186694935307818</v>
      </c>
      <c r="F402" s="79" t="s">
        <v>1469</v>
      </c>
      <c r="G402" s="79" t="b">
        <v>0</v>
      </c>
      <c r="H402" s="79" t="b">
        <v>0</v>
      </c>
      <c r="I402" s="79" t="b">
        <v>0</v>
      </c>
      <c r="J402" s="79" t="b">
        <v>0</v>
      </c>
      <c r="K402" s="79" t="b">
        <v>0</v>
      </c>
      <c r="L402" s="79" t="b">
        <v>0</v>
      </c>
    </row>
    <row r="403" spans="1:12" ht="15">
      <c r="A403" s="87" t="s">
        <v>1875</v>
      </c>
      <c r="B403" s="87" t="s">
        <v>1876</v>
      </c>
      <c r="C403" s="79">
        <v>9</v>
      </c>
      <c r="D403" s="131">
        <v>0.001674054532707627</v>
      </c>
      <c r="E403" s="131">
        <v>1.4186694935307818</v>
      </c>
      <c r="F403" s="79" t="s">
        <v>1469</v>
      </c>
      <c r="G403" s="79" t="b">
        <v>0</v>
      </c>
      <c r="H403" s="79" t="b">
        <v>0</v>
      </c>
      <c r="I403" s="79" t="b">
        <v>0</v>
      </c>
      <c r="J403" s="79" t="b">
        <v>0</v>
      </c>
      <c r="K403" s="79" t="b">
        <v>0</v>
      </c>
      <c r="L403" s="79" t="b">
        <v>0</v>
      </c>
    </row>
    <row r="404" spans="1:12" ht="15">
      <c r="A404" s="87" t="s">
        <v>1876</v>
      </c>
      <c r="B404" s="87" t="s">
        <v>1877</v>
      </c>
      <c r="C404" s="79">
        <v>9</v>
      </c>
      <c r="D404" s="131">
        <v>0.001674054532707627</v>
      </c>
      <c r="E404" s="131">
        <v>1.4186694935307818</v>
      </c>
      <c r="F404" s="79" t="s">
        <v>1469</v>
      </c>
      <c r="G404" s="79" t="b">
        <v>0</v>
      </c>
      <c r="H404" s="79" t="b">
        <v>0</v>
      </c>
      <c r="I404" s="79" t="b">
        <v>0</v>
      </c>
      <c r="J404" s="79" t="b">
        <v>0</v>
      </c>
      <c r="K404" s="79" t="b">
        <v>0</v>
      </c>
      <c r="L404" s="79" t="b">
        <v>0</v>
      </c>
    </row>
    <row r="405" spans="1:12" ht="15">
      <c r="A405" s="87" t="s">
        <v>1877</v>
      </c>
      <c r="B405" s="87" t="s">
        <v>1878</v>
      </c>
      <c r="C405" s="79">
        <v>9</v>
      </c>
      <c r="D405" s="131">
        <v>0.001674054532707627</v>
      </c>
      <c r="E405" s="131">
        <v>1.4186694935307818</v>
      </c>
      <c r="F405" s="79" t="s">
        <v>1469</v>
      </c>
      <c r="G405" s="79" t="b">
        <v>0</v>
      </c>
      <c r="H405" s="79" t="b">
        <v>0</v>
      </c>
      <c r="I405" s="79" t="b">
        <v>0</v>
      </c>
      <c r="J405" s="79" t="b">
        <v>0</v>
      </c>
      <c r="K405" s="79" t="b">
        <v>0</v>
      </c>
      <c r="L405" s="79" t="b">
        <v>0</v>
      </c>
    </row>
    <row r="406" spans="1:12" ht="15">
      <c r="A406" s="87" t="s">
        <v>1618</v>
      </c>
      <c r="B406" s="87" t="s">
        <v>261</v>
      </c>
      <c r="C406" s="79">
        <v>5</v>
      </c>
      <c r="D406" s="131">
        <v>0.00419908148500684</v>
      </c>
      <c r="E406" s="131">
        <v>1.5237464668115646</v>
      </c>
      <c r="F406" s="79" t="s">
        <v>1470</v>
      </c>
      <c r="G406" s="79" t="b">
        <v>0</v>
      </c>
      <c r="H406" s="79" t="b">
        <v>0</v>
      </c>
      <c r="I406" s="79" t="b">
        <v>0</v>
      </c>
      <c r="J406" s="79" t="b">
        <v>0</v>
      </c>
      <c r="K406" s="79" t="b">
        <v>0</v>
      </c>
      <c r="L406" s="79" t="b">
        <v>0</v>
      </c>
    </row>
    <row r="407" spans="1:12" ht="15">
      <c r="A407" s="87" t="s">
        <v>261</v>
      </c>
      <c r="B407" s="87" t="s">
        <v>1619</v>
      </c>
      <c r="C407" s="79">
        <v>5</v>
      </c>
      <c r="D407" s="131">
        <v>0.00419908148500684</v>
      </c>
      <c r="E407" s="131">
        <v>1.5237464668115646</v>
      </c>
      <c r="F407" s="79" t="s">
        <v>1470</v>
      </c>
      <c r="G407" s="79" t="b">
        <v>0</v>
      </c>
      <c r="H407" s="79" t="b">
        <v>0</v>
      </c>
      <c r="I407" s="79" t="b">
        <v>0</v>
      </c>
      <c r="J407" s="79" t="b">
        <v>0</v>
      </c>
      <c r="K407" s="79" t="b">
        <v>0</v>
      </c>
      <c r="L407" s="79" t="b">
        <v>0</v>
      </c>
    </row>
    <row r="408" spans="1:12" ht="15">
      <c r="A408" s="87" t="s">
        <v>1619</v>
      </c>
      <c r="B408" s="87" t="s">
        <v>1620</v>
      </c>
      <c r="C408" s="79">
        <v>5</v>
      </c>
      <c r="D408" s="131">
        <v>0.00419908148500684</v>
      </c>
      <c r="E408" s="131">
        <v>1.5237464668115646</v>
      </c>
      <c r="F408" s="79" t="s">
        <v>1470</v>
      </c>
      <c r="G408" s="79" t="b">
        <v>0</v>
      </c>
      <c r="H408" s="79" t="b">
        <v>0</v>
      </c>
      <c r="I408" s="79" t="b">
        <v>0</v>
      </c>
      <c r="J408" s="79" t="b">
        <v>0</v>
      </c>
      <c r="K408" s="79" t="b">
        <v>0</v>
      </c>
      <c r="L408" s="79" t="b">
        <v>0</v>
      </c>
    </row>
    <row r="409" spans="1:12" ht="15">
      <c r="A409" s="87" t="s">
        <v>1620</v>
      </c>
      <c r="B409" s="87" t="s">
        <v>1621</v>
      </c>
      <c r="C409" s="79">
        <v>5</v>
      </c>
      <c r="D409" s="131">
        <v>0.00419908148500684</v>
      </c>
      <c r="E409" s="131">
        <v>1.5237464668115646</v>
      </c>
      <c r="F409" s="79" t="s">
        <v>1470</v>
      </c>
      <c r="G409" s="79" t="b">
        <v>0</v>
      </c>
      <c r="H409" s="79" t="b">
        <v>0</v>
      </c>
      <c r="I409" s="79" t="b">
        <v>0</v>
      </c>
      <c r="J409" s="79" t="b">
        <v>0</v>
      </c>
      <c r="K409" s="79" t="b">
        <v>0</v>
      </c>
      <c r="L409" s="79" t="b">
        <v>0</v>
      </c>
    </row>
    <row r="410" spans="1:12" ht="15">
      <c r="A410" s="87" t="s">
        <v>1621</v>
      </c>
      <c r="B410" s="87" t="s">
        <v>338</v>
      </c>
      <c r="C410" s="79">
        <v>5</v>
      </c>
      <c r="D410" s="131">
        <v>0.00419908148500684</v>
      </c>
      <c r="E410" s="131">
        <v>1.4445652207639397</v>
      </c>
      <c r="F410" s="79" t="s">
        <v>1470</v>
      </c>
      <c r="G410" s="79" t="b">
        <v>0</v>
      </c>
      <c r="H410" s="79" t="b">
        <v>0</v>
      </c>
      <c r="I410" s="79" t="b">
        <v>0</v>
      </c>
      <c r="J410" s="79" t="b">
        <v>0</v>
      </c>
      <c r="K410" s="79" t="b">
        <v>0</v>
      </c>
      <c r="L410" s="79" t="b">
        <v>0</v>
      </c>
    </row>
    <row r="411" spans="1:12" ht="15">
      <c r="A411" s="87" t="s">
        <v>338</v>
      </c>
      <c r="B411" s="87" t="s">
        <v>1906</v>
      </c>
      <c r="C411" s="79">
        <v>5</v>
      </c>
      <c r="D411" s="131">
        <v>0.00419908148500684</v>
      </c>
      <c r="E411" s="131">
        <v>1.4445652207639397</v>
      </c>
      <c r="F411" s="79" t="s">
        <v>1470</v>
      </c>
      <c r="G411" s="79" t="b">
        <v>0</v>
      </c>
      <c r="H411" s="79" t="b">
        <v>0</v>
      </c>
      <c r="I411" s="79" t="b">
        <v>0</v>
      </c>
      <c r="J411" s="79" t="b">
        <v>0</v>
      </c>
      <c r="K411" s="79" t="b">
        <v>0</v>
      </c>
      <c r="L411" s="79" t="b">
        <v>0</v>
      </c>
    </row>
    <row r="412" spans="1:12" ht="15">
      <c r="A412" s="87" t="s">
        <v>1906</v>
      </c>
      <c r="B412" s="87" t="s">
        <v>1903</v>
      </c>
      <c r="C412" s="79">
        <v>5</v>
      </c>
      <c r="D412" s="131">
        <v>0.00419908148500684</v>
      </c>
      <c r="E412" s="131">
        <v>1.5237464668115646</v>
      </c>
      <c r="F412" s="79" t="s">
        <v>1470</v>
      </c>
      <c r="G412" s="79" t="b">
        <v>0</v>
      </c>
      <c r="H412" s="79" t="b">
        <v>0</v>
      </c>
      <c r="I412" s="79" t="b">
        <v>0</v>
      </c>
      <c r="J412" s="79" t="b">
        <v>0</v>
      </c>
      <c r="K412" s="79" t="b">
        <v>0</v>
      </c>
      <c r="L412" s="79" t="b">
        <v>0</v>
      </c>
    </row>
    <row r="413" spans="1:12" ht="15">
      <c r="A413" s="87" t="s">
        <v>1903</v>
      </c>
      <c r="B413" s="87" t="s">
        <v>1608</v>
      </c>
      <c r="C413" s="79">
        <v>5</v>
      </c>
      <c r="D413" s="131">
        <v>0.00419908148500684</v>
      </c>
      <c r="E413" s="131">
        <v>1.5237464668115646</v>
      </c>
      <c r="F413" s="79" t="s">
        <v>1470</v>
      </c>
      <c r="G413" s="79" t="b">
        <v>0</v>
      </c>
      <c r="H413" s="79" t="b">
        <v>0</v>
      </c>
      <c r="I413" s="79" t="b">
        <v>0</v>
      </c>
      <c r="J413" s="79" t="b">
        <v>0</v>
      </c>
      <c r="K413" s="79" t="b">
        <v>0</v>
      </c>
      <c r="L413" s="79" t="b">
        <v>0</v>
      </c>
    </row>
    <row r="414" spans="1:12" ht="15">
      <c r="A414" s="87" t="s">
        <v>1608</v>
      </c>
      <c r="B414" s="87" t="s">
        <v>1581</v>
      </c>
      <c r="C414" s="79">
        <v>5</v>
      </c>
      <c r="D414" s="131">
        <v>0.00419908148500684</v>
      </c>
      <c r="E414" s="131">
        <v>1.3196264841556398</v>
      </c>
      <c r="F414" s="79" t="s">
        <v>1470</v>
      </c>
      <c r="G414" s="79" t="b">
        <v>0</v>
      </c>
      <c r="H414" s="79" t="b">
        <v>0</v>
      </c>
      <c r="I414" s="79" t="b">
        <v>0</v>
      </c>
      <c r="J414" s="79" t="b">
        <v>0</v>
      </c>
      <c r="K414" s="79" t="b">
        <v>0</v>
      </c>
      <c r="L414" s="79" t="b">
        <v>0</v>
      </c>
    </row>
    <row r="415" spans="1:12" ht="15">
      <c r="A415" s="87" t="s">
        <v>1581</v>
      </c>
      <c r="B415" s="87" t="s">
        <v>1556</v>
      </c>
      <c r="C415" s="79">
        <v>5</v>
      </c>
      <c r="D415" s="131">
        <v>0.00419908148500684</v>
      </c>
      <c r="E415" s="131">
        <v>1.3196264841556398</v>
      </c>
      <c r="F415" s="79" t="s">
        <v>1470</v>
      </c>
      <c r="G415" s="79" t="b">
        <v>0</v>
      </c>
      <c r="H415" s="79" t="b">
        <v>0</v>
      </c>
      <c r="I415" s="79" t="b">
        <v>0</v>
      </c>
      <c r="J415" s="79" t="b">
        <v>0</v>
      </c>
      <c r="K415" s="79" t="b">
        <v>0</v>
      </c>
      <c r="L415" s="79" t="b">
        <v>0</v>
      </c>
    </row>
    <row r="416" spans="1:12" ht="15">
      <c r="A416" s="87" t="s">
        <v>1556</v>
      </c>
      <c r="B416" s="87" t="s">
        <v>1616</v>
      </c>
      <c r="C416" s="79">
        <v>5</v>
      </c>
      <c r="D416" s="131">
        <v>0.00419908148500684</v>
      </c>
      <c r="E416" s="131">
        <v>1.4445652207639397</v>
      </c>
      <c r="F416" s="79" t="s">
        <v>1470</v>
      </c>
      <c r="G416" s="79" t="b">
        <v>0</v>
      </c>
      <c r="H416" s="79" t="b">
        <v>0</v>
      </c>
      <c r="I416" s="79" t="b">
        <v>0</v>
      </c>
      <c r="J416" s="79" t="b">
        <v>0</v>
      </c>
      <c r="K416" s="79" t="b">
        <v>0</v>
      </c>
      <c r="L416" s="79" t="b">
        <v>0</v>
      </c>
    </row>
    <row r="417" spans="1:12" ht="15">
      <c r="A417" s="87" t="s">
        <v>1616</v>
      </c>
      <c r="B417" s="87" t="s">
        <v>344</v>
      </c>
      <c r="C417" s="79">
        <v>5</v>
      </c>
      <c r="D417" s="131">
        <v>0.00419908148500684</v>
      </c>
      <c r="E417" s="131">
        <v>1.3653839747163148</v>
      </c>
      <c r="F417" s="79" t="s">
        <v>1470</v>
      </c>
      <c r="G417" s="79" t="b">
        <v>0</v>
      </c>
      <c r="H417" s="79" t="b">
        <v>0</v>
      </c>
      <c r="I417" s="79" t="b">
        <v>0</v>
      </c>
      <c r="J417" s="79" t="b">
        <v>0</v>
      </c>
      <c r="K417" s="79" t="b">
        <v>0</v>
      </c>
      <c r="L417" s="79" t="b">
        <v>0</v>
      </c>
    </row>
    <row r="418" spans="1:12" ht="15">
      <c r="A418" s="87" t="s">
        <v>344</v>
      </c>
      <c r="B418" s="87" t="s">
        <v>1617</v>
      </c>
      <c r="C418" s="79">
        <v>5</v>
      </c>
      <c r="D418" s="131">
        <v>0.00419908148500684</v>
      </c>
      <c r="E418" s="131">
        <v>1.3653839747163148</v>
      </c>
      <c r="F418" s="79" t="s">
        <v>1470</v>
      </c>
      <c r="G418" s="79" t="b">
        <v>0</v>
      </c>
      <c r="H418" s="79" t="b">
        <v>0</v>
      </c>
      <c r="I418" s="79" t="b">
        <v>0</v>
      </c>
      <c r="J418" s="79" t="b">
        <v>0</v>
      </c>
      <c r="K418" s="79" t="b">
        <v>0</v>
      </c>
      <c r="L418" s="79" t="b">
        <v>0</v>
      </c>
    </row>
    <row r="419" spans="1:12" ht="15">
      <c r="A419" s="87" t="s">
        <v>1617</v>
      </c>
      <c r="B419" s="87" t="s">
        <v>1907</v>
      </c>
      <c r="C419" s="79">
        <v>5</v>
      </c>
      <c r="D419" s="131">
        <v>0.00419908148500684</v>
      </c>
      <c r="E419" s="131">
        <v>1.4445652207639397</v>
      </c>
      <c r="F419" s="79" t="s">
        <v>1470</v>
      </c>
      <c r="G419" s="79" t="b">
        <v>0</v>
      </c>
      <c r="H419" s="79" t="b">
        <v>0</v>
      </c>
      <c r="I419" s="79" t="b">
        <v>0</v>
      </c>
      <c r="J419" s="79" t="b">
        <v>0</v>
      </c>
      <c r="K419" s="79" t="b">
        <v>0</v>
      </c>
      <c r="L419" s="79" t="b">
        <v>0</v>
      </c>
    </row>
    <row r="420" spans="1:12" ht="15">
      <c r="A420" s="87" t="s">
        <v>1907</v>
      </c>
      <c r="B420" s="87" t="s">
        <v>1908</v>
      </c>
      <c r="C420" s="79">
        <v>5</v>
      </c>
      <c r="D420" s="131">
        <v>0.00419908148500684</v>
      </c>
      <c r="E420" s="131">
        <v>1.5237464668115646</v>
      </c>
      <c r="F420" s="79" t="s">
        <v>1470</v>
      </c>
      <c r="G420" s="79" t="b">
        <v>0</v>
      </c>
      <c r="H420" s="79" t="b">
        <v>0</v>
      </c>
      <c r="I420" s="79" t="b">
        <v>0</v>
      </c>
      <c r="J420" s="79" t="b">
        <v>0</v>
      </c>
      <c r="K420" s="79" t="b">
        <v>0</v>
      </c>
      <c r="L420" s="79" t="b">
        <v>0</v>
      </c>
    </row>
    <row r="421" spans="1:12" ht="15">
      <c r="A421" s="87" t="s">
        <v>1908</v>
      </c>
      <c r="B421" s="87" t="s">
        <v>1909</v>
      </c>
      <c r="C421" s="79">
        <v>5</v>
      </c>
      <c r="D421" s="131">
        <v>0.00419908148500684</v>
      </c>
      <c r="E421" s="131">
        <v>1.5237464668115646</v>
      </c>
      <c r="F421" s="79" t="s">
        <v>1470</v>
      </c>
      <c r="G421" s="79" t="b">
        <v>0</v>
      </c>
      <c r="H421" s="79" t="b">
        <v>0</v>
      </c>
      <c r="I421" s="79" t="b">
        <v>0</v>
      </c>
      <c r="J421" s="79" t="b">
        <v>0</v>
      </c>
      <c r="K421" s="79" t="b">
        <v>0</v>
      </c>
      <c r="L421" s="79" t="b">
        <v>0</v>
      </c>
    </row>
    <row r="422" spans="1:12" ht="15">
      <c r="A422" s="87" t="s">
        <v>1909</v>
      </c>
      <c r="B422" s="87" t="s">
        <v>1910</v>
      </c>
      <c r="C422" s="79">
        <v>5</v>
      </c>
      <c r="D422" s="131">
        <v>0.00419908148500684</v>
      </c>
      <c r="E422" s="131">
        <v>1.5237464668115646</v>
      </c>
      <c r="F422" s="79" t="s">
        <v>1470</v>
      </c>
      <c r="G422" s="79" t="b">
        <v>0</v>
      </c>
      <c r="H422" s="79" t="b">
        <v>0</v>
      </c>
      <c r="I422" s="79" t="b">
        <v>0</v>
      </c>
      <c r="J422" s="79" t="b">
        <v>0</v>
      </c>
      <c r="K422" s="79" t="b">
        <v>0</v>
      </c>
      <c r="L422" s="79" t="b">
        <v>0</v>
      </c>
    </row>
    <row r="423" spans="1:12" ht="15">
      <c r="A423" s="87" t="s">
        <v>1910</v>
      </c>
      <c r="B423" s="87" t="s">
        <v>1911</v>
      </c>
      <c r="C423" s="79">
        <v>5</v>
      </c>
      <c r="D423" s="131">
        <v>0.00419908148500684</v>
      </c>
      <c r="E423" s="131">
        <v>1.5237464668115646</v>
      </c>
      <c r="F423" s="79" t="s">
        <v>1470</v>
      </c>
      <c r="G423" s="79" t="b">
        <v>0</v>
      </c>
      <c r="H423" s="79" t="b">
        <v>0</v>
      </c>
      <c r="I423" s="79" t="b">
        <v>0</v>
      </c>
      <c r="J423" s="79" t="b">
        <v>0</v>
      </c>
      <c r="K423" s="79" t="b">
        <v>0</v>
      </c>
      <c r="L423" s="79" t="b">
        <v>0</v>
      </c>
    </row>
    <row r="424" spans="1:12" ht="15">
      <c r="A424" s="87" t="s">
        <v>1911</v>
      </c>
      <c r="B424" s="87" t="s">
        <v>1912</v>
      </c>
      <c r="C424" s="79">
        <v>5</v>
      </c>
      <c r="D424" s="131">
        <v>0.00419908148500684</v>
      </c>
      <c r="E424" s="131">
        <v>1.5237464668115646</v>
      </c>
      <c r="F424" s="79" t="s">
        <v>1470</v>
      </c>
      <c r="G424" s="79" t="b">
        <v>0</v>
      </c>
      <c r="H424" s="79" t="b">
        <v>0</v>
      </c>
      <c r="I424" s="79" t="b">
        <v>0</v>
      </c>
      <c r="J424" s="79" t="b">
        <v>0</v>
      </c>
      <c r="K424" s="79" t="b">
        <v>0</v>
      </c>
      <c r="L424" s="79" t="b">
        <v>0</v>
      </c>
    </row>
    <row r="425" spans="1:12" ht="15">
      <c r="A425" s="87" t="s">
        <v>1912</v>
      </c>
      <c r="B425" s="87" t="s">
        <v>280</v>
      </c>
      <c r="C425" s="79">
        <v>5</v>
      </c>
      <c r="D425" s="131">
        <v>0.00419908148500684</v>
      </c>
      <c r="E425" s="131">
        <v>1.4445652207639397</v>
      </c>
      <c r="F425" s="79" t="s">
        <v>1470</v>
      </c>
      <c r="G425" s="79" t="b">
        <v>0</v>
      </c>
      <c r="H425" s="79" t="b">
        <v>0</v>
      </c>
      <c r="I425" s="79" t="b">
        <v>0</v>
      </c>
      <c r="J425" s="79" t="b">
        <v>0</v>
      </c>
      <c r="K425" s="79" t="b">
        <v>0</v>
      </c>
      <c r="L425" s="79" t="b">
        <v>0</v>
      </c>
    </row>
    <row r="426" spans="1:12" ht="15">
      <c r="A426" s="87" t="s">
        <v>280</v>
      </c>
      <c r="B426" s="87" t="s">
        <v>1913</v>
      </c>
      <c r="C426" s="79">
        <v>5</v>
      </c>
      <c r="D426" s="131">
        <v>0.00419908148500684</v>
      </c>
      <c r="E426" s="131">
        <v>1.4445652207639397</v>
      </c>
      <c r="F426" s="79" t="s">
        <v>1470</v>
      </c>
      <c r="G426" s="79" t="b">
        <v>0</v>
      </c>
      <c r="H426" s="79" t="b">
        <v>0</v>
      </c>
      <c r="I426" s="79" t="b">
        <v>0</v>
      </c>
      <c r="J426" s="79" t="b">
        <v>0</v>
      </c>
      <c r="K426" s="79" t="b">
        <v>0</v>
      </c>
      <c r="L426" s="79" t="b">
        <v>0</v>
      </c>
    </row>
    <row r="427" spans="1:12" ht="15">
      <c r="A427" s="87" t="s">
        <v>1913</v>
      </c>
      <c r="B427" s="87" t="s">
        <v>1914</v>
      </c>
      <c r="C427" s="79">
        <v>5</v>
      </c>
      <c r="D427" s="131">
        <v>0.00419908148500684</v>
      </c>
      <c r="E427" s="131">
        <v>1.5237464668115646</v>
      </c>
      <c r="F427" s="79" t="s">
        <v>1470</v>
      </c>
      <c r="G427" s="79" t="b">
        <v>0</v>
      </c>
      <c r="H427" s="79" t="b">
        <v>0</v>
      </c>
      <c r="I427" s="79" t="b">
        <v>0</v>
      </c>
      <c r="J427" s="79" t="b">
        <v>0</v>
      </c>
      <c r="K427" s="79" t="b">
        <v>0</v>
      </c>
      <c r="L427" s="79" t="b">
        <v>0</v>
      </c>
    </row>
    <row r="428" spans="1:12" ht="15">
      <c r="A428" s="87" t="s">
        <v>1914</v>
      </c>
      <c r="B428" s="87" t="s">
        <v>1915</v>
      </c>
      <c r="C428" s="79">
        <v>5</v>
      </c>
      <c r="D428" s="131">
        <v>0.00419908148500684</v>
      </c>
      <c r="E428" s="131">
        <v>1.5237464668115646</v>
      </c>
      <c r="F428" s="79" t="s">
        <v>1470</v>
      </c>
      <c r="G428" s="79" t="b">
        <v>0</v>
      </c>
      <c r="H428" s="79" t="b">
        <v>0</v>
      </c>
      <c r="I428" s="79" t="b">
        <v>0</v>
      </c>
      <c r="J428" s="79" t="b">
        <v>0</v>
      </c>
      <c r="K428" s="79" t="b">
        <v>0</v>
      </c>
      <c r="L428" s="79" t="b">
        <v>0</v>
      </c>
    </row>
    <row r="429" spans="1:12" ht="15">
      <c r="A429" s="87" t="s">
        <v>1915</v>
      </c>
      <c r="B429" s="87" t="s">
        <v>279</v>
      </c>
      <c r="C429" s="79">
        <v>5</v>
      </c>
      <c r="D429" s="131">
        <v>0.00419908148500684</v>
      </c>
      <c r="E429" s="131">
        <v>1.5237464668115646</v>
      </c>
      <c r="F429" s="79" t="s">
        <v>1470</v>
      </c>
      <c r="G429" s="79" t="b">
        <v>0</v>
      </c>
      <c r="H429" s="79" t="b">
        <v>0</v>
      </c>
      <c r="I429" s="79" t="b">
        <v>0</v>
      </c>
      <c r="J429" s="79" t="b">
        <v>0</v>
      </c>
      <c r="K429" s="79" t="b">
        <v>0</v>
      </c>
      <c r="L429" s="79" t="b">
        <v>0</v>
      </c>
    </row>
    <row r="430" spans="1:12" ht="15">
      <c r="A430" s="87" t="s">
        <v>288</v>
      </c>
      <c r="B430" s="87" t="s">
        <v>287</v>
      </c>
      <c r="C430" s="79">
        <v>7</v>
      </c>
      <c r="D430" s="131">
        <v>0.002553104583923315</v>
      </c>
      <c r="E430" s="131">
        <v>1.275886960301226</v>
      </c>
      <c r="F430" s="79" t="s">
        <v>1471</v>
      </c>
      <c r="G430" s="79" t="b">
        <v>0</v>
      </c>
      <c r="H430" s="79" t="b">
        <v>0</v>
      </c>
      <c r="I430" s="79" t="b">
        <v>0</v>
      </c>
      <c r="J430" s="79" t="b">
        <v>0</v>
      </c>
      <c r="K430" s="79" t="b">
        <v>0</v>
      </c>
      <c r="L430" s="79" t="b">
        <v>0</v>
      </c>
    </row>
    <row r="431" spans="1:12" ht="15">
      <c r="A431" s="87" t="s">
        <v>287</v>
      </c>
      <c r="B431" s="87" t="s">
        <v>286</v>
      </c>
      <c r="C431" s="79">
        <v>4</v>
      </c>
      <c r="D431" s="131">
        <v>0.007573081651924055</v>
      </c>
      <c r="E431" s="131">
        <v>1.1789769472931695</v>
      </c>
      <c r="F431" s="79" t="s">
        <v>1471</v>
      </c>
      <c r="G431" s="79" t="b">
        <v>0</v>
      </c>
      <c r="H431" s="79" t="b">
        <v>0</v>
      </c>
      <c r="I431" s="79" t="b">
        <v>0</v>
      </c>
      <c r="J431" s="79" t="b">
        <v>0</v>
      </c>
      <c r="K431" s="79" t="b">
        <v>0</v>
      </c>
      <c r="L431" s="79" t="b">
        <v>0</v>
      </c>
    </row>
    <row r="432" spans="1:12" ht="15">
      <c r="A432" s="87" t="s">
        <v>291</v>
      </c>
      <c r="B432" s="87" t="s">
        <v>288</v>
      </c>
      <c r="C432" s="79">
        <v>4</v>
      </c>
      <c r="D432" s="131">
        <v>0.007573081651924055</v>
      </c>
      <c r="E432" s="131">
        <v>1.3039156839014694</v>
      </c>
      <c r="F432" s="79" t="s">
        <v>1471</v>
      </c>
      <c r="G432" s="79" t="b">
        <v>0</v>
      </c>
      <c r="H432" s="79" t="b">
        <v>0</v>
      </c>
      <c r="I432" s="79" t="b">
        <v>0</v>
      </c>
      <c r="J432" s="79" t="b">
        <v>0</v>
      </c>
      <c r="K432" s="79" t="b">
        <v>0</v>
      </c>
      <c r="L432" s="79" t="b">
        <v>0</v>
      </c>
    </row>
    <row r="433" spans="1:12" ht="15">
      <c r="A433" s="87" t="s">
        <v>289</v>
      </c>
      <c r="B433" s="87" t="s">
        <v>291</v>
      </c>
      <c r="C433" s="79">
        <v>3</v>
      </c>
      <c r="D433" s="131">
        <v>0.008037145891929831</v>
      </c>
      <c r="E433" s="131">
        <v>1.4800069429571505</v>
      </c>
      <c r="F433" s="79" t="s">
        <v>1471</v>
      </c>
      <c r="G433" s="79" t="b">
        <v>0</v>
      </c>
      <c r="H433" s="79" t="b">
        <v>0</v>
      </c>
      <c r="I433" s="79" t="b">
        <v>0</v>
      </c>
      <c r="J433" s="79" t="b">
        <v>0</v>
      </c>
      <c r="K433" s="79" t="b">
        <v>0</v>
      </c>
      <c r="L433" s="79" t="b">
        <v>0</v>
      </c>
    </row>
    <row r="434" spans="1:12" ht="15">
      <c r="A434" s="87" t="s">
        <v>269</v>
      </c>
      <c r="B434" s="87" t="s">
        <v>289</v>
      </c>
      <c r="C434" s="79">
        <v>2</v>
      </c>
      <c r="D434" s="131">
        <v>0.007573081651924055</v>
      </c>
      <c r="E434" s="131">
        <v>1.576916955965207</v>
      </c>
      <c r="F434" s="79" t="s">
        <v>1471</v>
      </c>
      <c r="G434" s="79" t="b">
        <v>0</v>
      </c>
      <c r="H434" s="79" t="b">
        <v>0</v>
      </c>
      <c r="I434" s="79" t="b">
        <v>0</v>
      </c>
      <c r="J434" s="79" t="b">
        <v>0</v>
      </c>
      <c r="K434" s="79" t="b">
        <v>0</v>
      </c>
      <c r="L434" s="79" t="b">
        <v>0</v>
      </c>
    </row>
    <row r="435" spans="1:12" ht="15">
      <c r="A435" s="87" t="s">
        <v>289</v>
      </c>
      <c r="B435" s="87" t="s">
        <v>288</v>
      </c>
      <c r="C435" s="79">
        <v>2</v>
      </c>
      <c r="D435" s="131">
        <v>0.007573081651924055</v>
      </c>
      <c r="E435" s="131">
        <v>1.0028856882374881</v>
      </c>
      <c r="F435" s="79" t="s">
        <v>1471</v>
      </c>
      <c r="G435" s="79" t="b">
        <v>0</v>
      </c>
      <c r="H435" s="79" t="b">
        <v>0</v>
      </c>
      <c r="I435" s="79" t="b">
        <v>0</v>
      </c>
      <c r="J435" s="79" t="b">
        <v>0</v>
      </c>
      <c r="K435" s="79" t="b">
        <v>0</v>
      </c>
      <c r="L435" s="79" t="b">
        <v>0</v>
      </c>
    </row>
    <row r="436" spans="1:12" ht="15">
      <c r="A436" s="87" t="s">
        <v>290</v>
      </c>
      <c r="B436" s="87" t="s">
        <v>289</v>
      </c>
      <c r="C436" s="79">
        <v>2</v>
      </c>
      <c r="D436" s="131">
        <v>0.007573081651924055</v>
      </c>
      <c r="E436" s="131">
        <v>1.4008256969095259</v>
      </c>
      <c r="F436" s="79" t="s">
        <v>1471</v>
      </c>
      <c r="G436" s="79" t="b">
        <v>0</v>
      </c>
      <c r="H436" s="79" t="b">
        <v>0</v>
      </c>
      <c r="I436" s="79" t="b">
        <v>0</v>
      </c>
      <c r="J436" s="79" t="b">
        <v>0</v>
      </c>
      <c r="K436" s="79" t="b">
        <v>0</v>
      </c>
      <c r="L436" s="79" t="b">
        <v>0</v>
      </c>
    </row>
    <row r="437" spans="1:12" ht="15">
      <c r="A437" s="87" t="s">
        <v>1612</v>
      </c>
      <c r="B437" s="87" t="s">
        <v>1613</v>
      </c>
      <c r="C437" s="79">
        <v>2</v>
      </c>
      <c r="D437" s="131">
        <v>0.007662930202116559</v>
      </c>
      <c r="E437" s="131">
        <v>1.8293037728310249</v>
      </c>
      <c r="F437" s="79" t="s">
        <v>1472</v>
      </c>
      <c r="G437" s="79" t="b">
        <v>0</v>
      </c>
      <c r="H437" s="79" t="b">
        <v>0</v>
      </c>
      <c r="I437" s="79" t="b">
        <v>0</v>
      </c>
      <c r="J437" s="79" t="b">
        <v>0</v>
      </c>
      <c r="K437" s="79" t="b">
        <v>0</v>
      </c>
      <c r="L437" s="79" t="b">
        <v>0</v>
      </c>
    </row>
    <row r="438" spans="1:12" ht="15">
      <c r="A438" s="87" t="s">
        <v>284</v>
      </c>
      <c r="B438" s="87" t="s">
        <v>283</v>
      </c>
      <c r="C438" s="79">
        <v>2</v>
      </c>
      <c r="D438" s="131">
        <v>0.005104094465382065</v>
      </c>
      <c r="E438" s="131">
        <v>1.5185139398778875</v>
      </c>
      <c r="F438" s="79" t="s">
        <v>1473</v>
      </c>
      <c r="G438" s="79" t="b">
        <v>0</v>
      </c>
      <c r="H438" s="79" t="b">
        <v>0</v>
      </c>
      <c r="I438" s="79" t="b">
        <v>0</v>
      </c>
      <c r="J438" s="79" t="b">
        <v>0</v>
      </c>
      <c r="K438" s="79" t="b">
        <v>0</v>
      </c>
      <c r="L438" s="79" t="b">
        <v>0</v>
      </c>
    </row>
    <row r="439" spans="1:12" ht="15">
      <c r="A439" s="87" t="s">
        <v>2447</v>
      </c>
      <c r="B439" s="87" t="s">
        <v>1938</v>
      </c>
      <c r="C439" s="79">
        <v>4</v>
      </c>
      <c r="D439" s="131">
        <v>0.007127438509179042</v>
      </c>
      <c r="E439" s="131">
        <v>1.651278013998144</v>
      </c>
      <c r="F439" s="79" t="s">
        <v>1476</v>
      </c>
      <c r="G439" s="79" t="b">
        <v>0</v>
      </c>
      <c r="H439" s="79" t="b">
        <v>0</v>
      </c>
      <c r="I439" s="79" t="b">
        <v>0</v>
      </c>
      <c r="J439" s="79" t="b">
        <v>0</v>
      </c>
      <c r="K439" s="79" t="b">
        <v>0</v>
      </c>
      <c r="L439" s="79" t="b">
        <v>0</v>
      </c>
    </row>
    <row r="440" spans="1:12" ht="15">
      <c r="A440" s="87" t="s">
        <v>1938</v>
      </c>
      <c r="B440" s="87" t="s">
        <v>2605</v>
      </c>
      <c r="C440" s="79">
        <v>4</v>
      </c>
      <c r="D440" s="131">
        <v>0.007127438509179042</v>
      </c>
      <c r="E440" s="131">
        <v>1.7481880270062005</v>
      </c>
      <c r="F440" s="79" t="s">
        <v>1476</v>
      </c>
      <c r="G440" s="79" t="b">
        <v>0</v>
      </c>
      <c r="H440" s="79" t="b">
        <v>0</v>
      </c>
      <c r="I440" s="79" t="b">
        <v>0</v>
      </c>
      <c r="J440" s="79" t="b">
        <v>0</v>
      </c>
      <c r="K440" s="79" t="b">
        <v>0</v>
      </c>
      <c r="L440" s="79" t="b">
        <v>0</v>
      </c>
    </row>
    <row r="441" spans="1:12" ht="15">
      <c r="A441" s="87" t="s">
        <v>1833</v>
      </c>
      <c r="B441" s="87" t="s">
        <v>1865</v>
      </c>
      <c r="C441" s="79">
        <v>3</v>
      </c>
      <c r="D441" s="131">
        <v>0.006640367551411349</v>
      </c>
      <c r="E441" s="131">
        <v>1.4683473304121573</v>
      </c>
      <c r="F441" s="79" t="s">
        <v>1476</v>
      </c>
      <c r="G441" s="79" t="b">
        <v>0</v>
      </c>
      <c r="H441" s="79" t="b">
        <v>0</v>
      </c>
      <c r="I441" s="79" t="b">
        <v>0</v>
      </c>
      <c r="J441" s="79" t="b">
        <v>0</v>
      </c>
      <c r="K441" s="79" t="b">
        <v>0</v>
      </c>
      <c r="L441" s="79" t="b">
        <v>0</v>
      </c>
    </row>
    <row r="442" spans="1:12" ht="15">
      <c r="A442" s="87" t="s">
        <v>1977</v>
      </c>
      <c r="B442" s="87" t="s">
        <v>2621</v>
      </c>
      <c r="C442" s="79">
        <v>3</v>
      </c>
      <c r="D442" s="131">
        <v>0.005345578881884282</v>
      </c>
      <c r="E442" s="131">
        <v>1.9912260756924949</v>
      </c>
      <c r="F442" s="79" t="s">
        <v>1476</v>
      </c>
      <c r="G442" s="79" t="b">
        <v>0</v>
      </c>
      <c r="H442" s="79" t="b">
        <v>0</v>
      </c>
      <c r="I442" s="79" t="b">
        <v>0</v>
      </c>
      <c r="J442" s="79" t="b">
        <v>0</v>
      </c>
      <c r="K442" s="79" t="b">
        <v>0</v>
      </c>
      <c r="L442" s="79" t="b">
        <v>0</v>
      </c>
    </row>
    <row r="443" spans="1:12" ht="15">
      <c r="A443" s="87" t="s">
        <v>1154</v>
      </c>
      <c r="B443" s="87" t="s">
        <v>2591</v>
      </c>
      <c r="C443" s="79">
        <v>3</v>
      </c>
      <c r="D443" s="131">
        <v>0.005345578881884282</v>
      </c>
      <c r="E443" s="131">
        <v>1.5652573434202137</v>
      </c>
      <c r="F443" s="79" t="s">
        <v>1476</v>
      </c>
      <c r="G443" s="79" t="b">
        <v>0</v>
      </c>
      <c r="H443" s="79" t="b">
        <v>0</v>
      </c>
      <c r="I443" s="79" t="b">
        <v>0</v>
      </c>
      <c r="J443" s="79" t="b">
        <v>0</v>
      </c>
      <c r="K443" s="79" t="b">
        <v>0</v>
      </c>
      <c r="L443" s="79" t="b">
        <v>0</v>
      </c>
    </row>
    <row r="444" spans="1:12" ht="15">
      <c r="A444" s="87" t="s">
        <v>1865</v>
      </c>
      <c r="B444" s="87" t="s">
        <v>2694</v>
      </c>
      <c r="C444" s="79">
        <v>2</v>
      </c>
      <c r="D444" s="131">
        <v>0.0044269117009408995</v>
      </c>
      <c r="E444" s="131">
        <v>1.9912260756924949</v>
      </c>
      <c r="F444" s="79" t="s">
        <v>1476</v>
      </c>
      <c r="G444" s="79" t="b">
        <v>0</v>
      </c>
      <c r="H444" s="79" t="b">
        <v>0</v>
      </c>
      <c r="I444" s="79" t="b">
        <v>0</v>
      </c>
      <c r="J444" s="79" t="b">
        <v>0</v>
      </c>
      <c r="K444" s="79" t="b">
        <v>0</v>
      </c>
      <c r="L444" s="79" t="b">
        <v>0</v>
      </c>
    </row>
    <row r="445" spans="1:12" ht="15">
      <c r="A445" s="87" t="s">
        <v>1865</v>
      </c>
      <c r="B445" s="87" t="s">
        <v>1977</v>
      </c>
      <c r="C445" s="79">
        <v>2</v>
      </c>
      <c r="D445" s="131">
        <v>0.0044269117009408995</v>
      </c>
      <c r="E445" s="131">
        <v>1.6901960800285136</v>
      </c>
      <c r="F445" s="79" t="s">
        <v>1476</v>
      </c>
      <c r="G445" s="79" t="b">
        <v>0</v>
      </c>
      <c r="H445" s="79" t="b">
        <v>0</v>
      </c>
      <c r="I445" s="79" t="b">
        <v>0</v>
      </c>
      <c r="J445" s="79" t="b">
        <v>0</v>
      </c>
      <c r="K445" s="79" t="b">
        <v>0</v>
      </c>
      <c r="L445" s="79" t="b">
        <v>0</v>
      </c>
    </row>
    <row r="446" spans="1:12" ht="15">
      <c r="A446" s="87" t="s">
        <v>2690</v>
      </c>
      <c r="B446" s="87" t="s">
        <v>2622</v>
      </c>
      <c r="C446" s="79">
        <v>2</v>
      </c>
      <c r="D446" s="131">
        <v>0.0044269117009408995</v>
      </c>
      <c r="E446" s="131">
        <v>2.1161648123007946</v>
      </c>
      <c r="F446" s="79" t="s">
        <v>1476</v>
      </c>
      <c r="G446" s="79" t="b">
        <v>0</v>
      </c>
      <c r="H446" s="79" t="b">
        <v>0</v>
      </c>
      <c r="I446" s="79" t="b">
        <v>0</v>
      </c>
      <c r="J446" s="79" t="b">
        <v>0</v>
      </c>
      <c r="K446" s="79" t="b">
        <v>0</v>
      </c>
      <c r="L446" s="79" t="b">
        <v>0</v>
      </c>
    </row>
    <row r="447" spans="1:12" ht="15">
      <c r="A447" s="87" t="s">
        <v>2621</v>
      </c>
      <c r="B447" s="87" t="s">
        <v>2448</v>
      </c>
      <c r="C447" s="79">
        <v>2</v>
      </c>
      <c r="D447" s="131">
        <v>0.0044269117009408995</v>
      </c>
      <c r="E447" s="131">
        <v>1.8151348166368135</v>
      </c>
      <c r="F447" s="79" t="s">
        <v>1476</v>
      </c>
      <c r="G447" s="79" t="b">
        <v>0</v>
      </c>
      <c r="H447" s="79" t="b">
        <v>0</v>
      </c>
      <c r="I447" s="79" t="b">
        <v>0</v>
      </c>
      <c r="J447" s="79" t="b">
        <v>0</v>
      </c>
      <c r="K447" s="79" t="b">
        <v>0</v>
      </c>
      <c r="L447" s="79" t="b">
        <v>0</v>
      </c>
    </row>
    <row r="448" spans="1:12" ht="15">
      <c r="A448" s="87" t="s">
        <v>2626</v>
      </c>
      <c r="B448" s="87" t="s">
        <v>2689</v>
      </c>
      <c r="C448" s="79">
        <v>2</v>
      </c>
      <c r="D448" s="131">
        <v>0.0044269117009408995</v>
      </c>
      <c r="E448" s="131">
        <v>2.1161648123007946</v>
      </c>
      <c r="F448" s="79" t="s">
        <v>1476</v>
      </c>
      <c r="G448" s="79" t="b">
        <v>0</v>
      </c>
      <c r="H448" s="79" t="b">
        <v>0</v>
      </c>
      <c r="I448" s="79" t="b">
        <v>0</v>
      </c>
      <c r="J448" s="79" t="b">
        <v>0</v>
      </c>
      <c r="K448" s="79" t="b">
        <v>0</v>
      </c>
      <c r="L448" s="79" t="b">
        <v>0</v>
      </c>
    </row>
    <row r="449" spans="1:12" ht="15">
      <c r="A449" s="87" t="s">
        <v>2679</v>
      </c>
      <c r="B449" s="87" t="s">
        <v>1977</v>
      </c>
      <c r="C449" s="79">
        <v>2</v>
      </c>
      <c r="D449" s="131">
        <v>0.005902548934587867</v>
      </c>
      <c r="E449" s="131">
        <v>1.9912260756924949</v>
      </c>
      <c r="F449" s="79" t="s">
        <v>1476</v>
      </c>
      <c r="G449" s="79" t="b">
        <v>0</v>
      </c>
      <c r="H449" s="79" t="b">
        <v>0</v>
      </c>
      <c r="I449" s="79" t="b">
        <v>0</v>
      </c>
      <c r="J449" s="79" t="b">
        <v>0</v>
      </c>
      <c r="K449" s="79" t="b">
        <v>0</v>
      </c>
      <c r="L449" s="79" t="b">
        <v>0</v>
      </c>
    </row>
    <row r="450" spans="1:12" ht="15">
      <c r="A450" s="87" t="s">
        <v>1938</v>
      </c>
      <c r="B450" s="87" t="s">
        <v>2604</v>
      </c>
      <c r="C450" s="79">
        <v>2</v>
      </c>
      <c r="D450" s="131">
        <v>0.0044269117009408995</v>
      </c>
      <c r="E450" s="131">
        <v>1.7481880270062005</v>
      </c>
      <c r="F450" s="79" t="s">
        <v>1476</v>
      </c>
      <c r="G450" s="79" t="b">
        <v>0</v>
      </c>
      <c r="H450" s="79" t="b">
        <v>0</v>
      </c>
      <c r="I450" s="79" t="b">
        <v>0</v>
      </c>
      <c r="J450" s="79" t="b">
        <v>0</v>
      </c>
      <c r="K450" s="79" t="b">
        <v>0</v>
      </c>
      <c r="L450" s="79" t="b">
        <v>0</v>
      </c>
    </row>
    <row r="451" spans="1:12" ht="15">
      <c r="A451" s="87" t="s">
        <v>1942</v>
      </c>
      <c r="B451" s="87" t="s">
        <v>1943</v>
      </c>
      <c r="C451" s="79">
        <v>2</v>
      </c>
      <c r="D451" s="131">
        <v>0.004048074920820258</v>
      </c>
      <c r="E451" s="131">
        <v>1.6232492903979006</v>
      </c>
      <c r="F451" s="79" t="s">
        <v>1477</v>
      </c>
      <c r="G451" s="79" t="b">
        <v>0</v>
      </c>
      <c r="H451" s="79" t="b">
        <v>0</v>
      </c>
      <c r="I451" s="79" t="b">
        <v>0</v>
      </c>
      <c r="J451" s="79" t="b">
        <v>0</v>
      </c>
      <c r="K451" s="79" t="b">
        <v>0</v>
      </c>
      <c r="L451" s="79" t="b">
        <v>0</v>
      </c>
    </row>
    <row r="452" spans="1:12" ht="15">
      <c r="A452" s="87" t="s">
        <v>1943</v>
      </c>
      <c r="B452" s="87" t="s">
        <v>1944</v>
      </c>
      <c r="C452" s="79">
        <v>2</v>
      </c>
      <c r="D452" s="131">
        <v>0.004048074920820258</v>
      </c>
      <c r="E452" s="131">
        <v>1.6232492903979006</v>
      </c>
      <c r="F452" s="79" t="s">
        <v>1477</v>
      </c>
      <c r="G452" s="79" t="b">
        <v>0</v>
      </c>
      <c r="H452" s="79" t="b">
        <v>0</v>
      </c>
      <c r="I452" s="79" t="b">
        <v>0</v>
      </c>
      <c r="J452" s="79" t="b">
        <v>0</v>
      </c>
      <c r="K452" s="79" t="b">
        <v>0</v>
      </c>
      <c r="L452" s="79" t="b">
        <v>0</v>
      </c>
    </row>
    <row r="453" spans="1:12" ht="15">
      <c r="A453" s="87" t="s">
        <v>1944</v>
      </c>
      <c r="B453" s="87" t="s">
        <v>1945</v>
      </c>
      <c r="C453" s="79">
        <v>2</v>
      </c>
      <c r="D453" s="131">
        <v>0.004048074920820258</v>
      </c>
      <c r="E453" s="131">
        <v>1.6232492903979006</v>
      </c>
      <c r="F453" s="79" t="s">
        <v>1477</v>
      </c>
      <c r="G453" s="79" t="b">
        <v>0</v>
      </c>
      <c r="H453" s="79" t="b">
        <v>0</v>
      </c>
      <c r="I453" s="79" t="b">
        <v>0</v>
      </c>
      <c r="J453" s="79" t="b">
        <v>0</v>
      </c>
      <c r="K453" s="79" t="b">
        <v>0</v>
      </c>
      <c r="L453" s="79" t="b">
        <v>0</v>
      </c>
    </row>
    <row r="454" spans="1:12" ht="15">
      <c r="A454" s="87" t="s">
        <v>1945</v>
      </c>
      <c r="B454" s="87" t="s">
        <v>1946</v>
      </c>
      <c r="C454" s="79">
        <v>2</v>
      </c>
      <c r="D454" s="131">
        <v>0.004048074920820258</v>
      </c>
      <c r="E454" s="131">
        <v>1.6232492903979006</v>
      </c>
      <c r="F454" s="79" t="s">
        <v>1477</v>
      </c>
      <c r="G454" s="79" t="b">
        <v>0</v>
      </c>
      <c r="H454" s="79" t="b">
        <v>0</v>
      </c>
      <c r="I454" s="79" t="b">
        <v>0</v>
      </c>
      <c r="J454" s="79" t="b">
        <v>0</v>
      </c>
      <c r="K454" s="79" t="b">
        <v>0</v>
      </c>
      <c r="L454" s="79" t="b">
        <v>0</v>
      </c>
    </row>
    <row r="455" spans="1:12" ht="15">
      <c r="A455" s="87" t="s">
        <v>1946</v>
      </c>
      <c r="B455" s="87" t="s">
        <v>344</v>
      </c>
      <c r="C455" s="79">
        <v>2</v>
      </c>
      <c r="D455" s="131">
        <v>0.004048074920820258</v>
      </c>
      <c r="E455" s="131">
        <v>1.3222192947339193</v>
      </c>
      <c r="F455" s="79" t="s">
        <v>1477</v>
      </c>
      <c r="G455" s="79" t="b">
        <v>0</v>
      </c>
      <c r="H455" s="79" t="b">
        <v>0</v>
      </c>
      <c r="I455" s="79" t="b">
        <v>0</v>
      </c>
      <c r="J455" s="79" t="b">
        <v>0</v>
      </c>
      <c r="K455" s="79" t="b">
        <v>0</v>
      </c>
      <c r="L455" s="79" t="b">
        <v>0</v>
      </c>
    </row>
    <row r="456" spans="1:12" ht="15">
      <c r="A456" s="87" t="s">
        <v>344</v>
      </c>
      <c r="B456" s="87" t="s">
        <v>1947</v>
      </c>
      <c r="C456" s="79">
        <v>2</v>
      </c>
      <c r="D456" s="131">
        <v>0.004048074920820258</v>
      </c>
      <c r="E456" s="131">
        <v>1.3222192947339193</v>
      </c>
      <c r="F456" s="79" t="s">
        <v>1477</v>
      </c>
      <c r="G456" s="79" t="b">
        <v>0</v>
      </c>
      <c r="H456" s="79" t="b">
        <v>0</v>
      </c>
      <c r="I456" s="79" t="b">
        <v>0</v>
      </c>
      <c r="J456" s="79" t="b">
        <v>0</v>
      </c>
      <c r="K456" s="79" t="b">
        <v>0</v>
      </c>
      <c r="L456" s="79" t="b">
        <v>0</v>
      </c>
    </row>
    <row r="457" spans="1:12" ht="15">
      <c r="A457" s="87" t="s">
        <v>1947</v>
      </c>
      <c r="B457" s="87" t="s">
        <v>1581</v>
      </c>
      <c r="C457" s="79">
        <v>2</v>
      </c>
      <c r="D457" s="131">
        <v>0.004048074920820258</v>
      </c>
      <c r="E457" s="131">
        <v>1.4471580313422192</v>
      </c>
      <c r="F457" s="79" t="s">
        <v>1477</v>
      </c>
      <c r="G457" s="79" t="b">
        <v>0</v>
      </c>
      <c r="H457" s="79" t="b">
        <v>0</v>
      </c>
      <c r="I457" s="79" t="b">
        <v>0</v>
      </c>
      <c r="J457" s="79" t="b">
        <v>0</v>
      </c>
      <c r="K457" s="79" t="b">
        <v>0</v>
      </c>
      <c r="L457" s="79" t="b">
        <v>0</v>
      </c>
    </row>
    <row r="458" spans="1:12" ht="15">
      <c r="A458" s="87" t="s">
        <v>1581</v>
      </c>
      <c r="B458" s="87" t="s">
        <v>1991</v>
      </c>
      <c r="C458" s="79">
        <v>2</v>
      </c>
      <c r="D458" s="131">
        <v>0.004048074920820258</v>
      </c>
      <c r="E458" s="131">
        <v>1.4471580313422192</v>
      </c>
      <c r="F458" s="79" t="s">
        <v>1477</v>
      </c>
      <c r="G458" s="79" t="b">
        <v>0</v>
      </c>
      <c r="H458" s="79" t="b">
        <v>0</v>
      </c>
      <c r="I458" s="79" t="b">
        <v>0</v>
      </c>
      <c r="J458" s="79" t="b">
        <v>0</v>
      </c>
      <c r="K458" s="79" t="b">
        <v>0</v>
      </c>
      <c r="L458" s="79" t="b">
        <v>0</v>
      </c>
    </row>
    <row r="459" spans="1:12" ht="15">
      <c r="A459" s="87" t="s">
        <v>1991</v>
      </c>
      <c r="B459" s="87" t="s">
        <v>1992</v>
      </c>
      <c r="C459" s="79">
        <v>2</v>
      </c>
      <c r="D459" s="131">
        <v>0.004048074920820258</v>
      </c>
      <c r="E459" s="131">
        <v>1.6232492903979006</v>
      </c>
      <c r="F459" s="79" t="s">
        <v>1477</v>
      </c>
      <c r="G459" s="79" t="b">
        <v>0</v>
      </c>
      <c r="H459" s="79" t="b">
        <v>0</v>
      </c>
      <c r="I459" s="79" t="b">
        <v>0</v>
      </c>
      <c r="J459" s="79" t="b">
        <v>0</v>
      </c>
      <c r="K459" s="79" t="b">
        <v>0</v>
      </c>
      <c r="L459" s="79" t="b">
        <v>0</v>
      </c>
    </row>
    <row r="460" spans="1:12" ht="15">
      <c r="A460" s="87" t="s">
        <v>1992</v>
      </c>
      <c r="B460" s="87" t="s">
        <v>1614</v>
      </c>
      <c r="C460" s="79">
        <v>2</v>
      </c>
      <c r="D460" s="131">
        <v>0.004048074920820258</v>
      </c>
      <c r="E460" s="131">
        <v>1.6232492903979006</v>
      </c>
      <c r="F460" s="79" t="s">
        <v>1477</v>
      </c>
      <c r="G460" s="79" t="b">
        <v>0</v>
      </c>
      <c r="H460" s="79" t="b">
        <v>0</v>
      </c>
      <c r="I460" s="79" t="b">
        <v>0</v>
      </c>
      <c r="J460" s="79" t="b">
        <v>0</v>
      </c>
      <c r="K460" s="79" t="b">
        <v>0</v>
      </c>
      <c r="L460" s="79" t="b">
        <v>0</v>
      </c>
    </row>
    <row r="461" spans="1:12" ht="15">
      <c r="A461" s="87" t="s">
        <v>1614</v>
      </c>
      <c r="B461" s="87" t="s">
        <v>1948</v>
      </c>
      <c r="C461" s="79">
        <v>2</v>
      </c>
      <c r="D461" s="131">
        <v>0.004048074920820258</v>
      </c>
      <c r="E461" s="131">
        <v>1.6232492903979006</v>
      </c>
      <c r="F461" s="79" t="s">
        <v>1477</v>
      </c>
      <c r="G461" s="79" t="b">
        <v>0</v>
      </c>
      <c r="H461" s="79" t="b">
        <v>0</v>
      </c>
      <c r="I461" s="79" t="b">
        <v>0</v>
      </c>
      <c r="J461" s="79" t="b">
        <v>0</v>
      </c>
      <c r="K461" s="79" t="b">
        <v>0</v>
      </c>
      <c r="L461" s="79" t="b">
        <v>0</v>
      </c>
    </row>
    <row r="462" spans="1:12" ht="15">
      <c r="A462" s="87" t="s">
        <v>1948</v>
      </c>
      <c r="B462" s="87" t="s">
        <v>1949</v>
      </c>
      <c r="C462" s="79">
        <v>2</v>
      </c>
      <c r="D462" s="131">
        <v>0.004048074920820258</v>
      </c>
      <c r="E462" s="131">
        <v>1.6232492903979006</v>
      </c>
      <c r="F462" s="79" t="s">
        <v>1477</v>
      </c>
      <c r="G462" s="79" t="b">
        <v>0</v>
      </c>
      <c r="H462" s="79" t="b">
        <v>0</v>
      </c>
      <c r="I462" s="79" t="b">
        <v>0</v>
      </c>
      <c r="J462" s="79" t="b">
        <v>0</v>
      </c>
      <c r="K462" s="79" t="b">
        <v>0</v>
      </c>
      <c r="L462" s="79" t="b">
        <v>0</v>
      </c>
    </row>
    <row r="463" spans="1:12" ht="15">
      <c r="A463" s="87" t="s">
        <v>1949</v>
      </c>
      <c r="B463" s="87" t="s">
        <v>1950</v>
      </c>
      <c r="C463" s="79">
        <v>2</v>
      </c>
      <c r="D463" s="131">
        <v>0.004048074920820258</v>
      </c>
      <c r="E463" s="131">
        <v>1.6232492903979006</v>
      </c>
      <c r="F463" s="79" t="s">
        <v>1477</v>
      </c>
      <c r="G463" s="79" t="b">
        <v>0</v>
      </c>
      <c r="H463" s="79" t="b">
        <v>0</v>
      </c>
      <c r="I463" s="79" t="b">
        <v>0</v>
      </c>
      <c r="J463" s="79" t="b">
        <v>0</v>
      </c>
      <c r="K463" s="79" t="b">
        <v>0</v>
      </c>
      <c r="L463" s="79" t="b">
        <v>0</v>
      </c>
    </row>
    <row r="464" spans="1:12" ht="15">
      <c r="A464" s="87" t="s">
        <v>1950</v>
      </c>
      <c r="B464" s="87" t="s">
        <v>1951</v>
      </c>
      <c r="C464" s="79">
        <v>2</v>
      </c>
      <c r="D464" s="131">
        <v>0.004048074920820258</v>
      </c>
      <c r="E464" s="131">
        <v>1.6232492903979006</v>
      </c>
      <c r="F464" s="79" t="s">
        <v>1477</v>
      </c>
      <c r="G464" s="79" t="b">
        <v>0</v>
      </c>
      <c r="H464" s="79" t="b">
        <v>0</v>
      </c>
      <c r="I464" s="79" t="b">
        <v>0</v>
      </c>
      <c r="J464" s="79" t="b">
        <v>0</v>
      </c>
      <c r="K464" s="79" t="b">
        <v>0</v>
      </c>
      <c r="L464" s="79" t="b">
        <v>0</v>
      </c>
    </row>
    <row r="465" spans="1:12" ht="15">
      <c r="A465" s="87" t="s">
        <v>1951</v>
      </c>
      <c r="B465" s="87" t="s">
        <v>1993</v>
      </c>
      <c r="C465" s="79">
        <v>2</v>
      </c>
      <c r="D465" s="131">
        <v>0.004048074920820258</v>
      </c>
      <c r="E465" s="131">
        <v>1.6232492903979006</v>
      </c>
      <c r="F465" s="79" t="s">
        <v>1477</v>
      </c>
      <c r="G465" s="79" t="b">
        <v>0</v>
      </c>
      <c r="H465" s="79" t="b">
        <v>0</v>
      </c>
      <c r="I465" s="79" t="b">
        <v>0</v>
      </c>
      <c r="J465" s="79" t="b">
        <v>0</v>
      </c>
      <c r="K465" s="79" t="b">
        <v>0</v>
      </c>
      <c r="L465" s="79" t="b">
        <v>0</v>
      </c>
    </row>
    <row r="466" spans="1:12" ht="15">
      <c r="A466" s="87" t="s">
        <v>1993</v>
      </c>
      <c r="B466" s="87" t="s">
        <v>1952</v>
      </c>
      <c r="C466" s="79">
        <v>2</v>
      </c>
      <c r="D466" s="131">
        <v>0.004048074920820258</v>
      </c>
      <c r="E466" s="131">
        <v>1.6232492903979006</v>
      </c>
      <c r="F466" s="79" t="s">
        <v>1477</v>
      </c>
      <c r="G466" s="79" t="b">
        <v>0</v>
      </c>
      <c r="H466" s="79" t="b">
        <v>0</v>
      </c>
      <c r="I466" s="79" t="b">
        <v>0</v>
      </c>
      <c r="J466" s="79" t="b">
        <v>0</v>
      </c>
      <c r="K466" s="79" t="b">
        <v>0</v>
      </c>
      <c r="L466" s="79" t="b">
        <v>0</v>
      </c>
    </row>
    <row r="467" spans="1:12" ht="15">
      <c r="A467" s="87" t="s">
        <v>1952</v>
      </c>
      <c r="B467" s="87" t="s">
        <v>1953</v>
      </c>
      <c r="C467" s="79">
        <v>2</v>
      </c>
      <c r="D467" s="131">
        <v>0.004048074920820258</v>
      </c>
      <c r="E467" s="131">
        <v>1.6232492903979006</v>
      </c>
      <c r="F467" s="79" t="s">
        <v>1477</v>
      </c>
      <c r="G467" s="79" t="b">
        <v>0</v>
      </c>
      <c r="H467" s="79" t="b">
        <v>0</v>
      </c>
      <c r="I467" s="79" t="b">
        <v>0</v>
      </c>
      <c r="J467" s="79" t="b">
        <v>0</v>
      </c>
      <c r="K467" s="79" t="b">
        <v>0</v>
      </c>
      <c r="L467" s="79" t="b">
        <v>0</v>
      </c>
    </row>
    <row r="468" spans="1:12" ht="15">
      <c r="A468" s="87" t="s">
        <v>1953</v>
      </c>
      <c r="B468" s="87" t="s">
        <v>1994</v>
      </c>
      <c r="C468" s="79">
        <v>2</v>
      </c>
      <c r="D468" s="131">
        <v>0.004048074920820258</v>
      </c>
      <c r="E468" s="131">
        <v>1.6232492903979006</v>
      </c>
      <c r="F468" s="79" t="s">
        <v>1477</v>
      </c>
      <c r="G468" s="79" t="b">
        <v>0</v>
      </c>
      <c r="H468" s="79" t="b">
        <v>0</v>
      </c>
      <c r="I468" s="79" t="b">
        <v>0</v>
      </c>
      <c r="J468" s="79" t="b">
        <v>0</v>
      </c>
      <c r="K468" s="79" t="b">
        <v>0</v>
      </c>
      <c r="L468" s="79" t="b">
        <v>0</v>
      </c>
    </row>
    <row r="469" spans="1:12" ht="15">
      <c r="A469" s="87" t="s">
        <v>1994</v>
      </c>
      <c r="B469" s="87" t="s">
        <v>1995</v>
      </c>
      <c r="C469" s="79">
        <v>2</v>
      </c>
      <c r="D469" s="131">
        <v>0.004048074920820258</v>
      </c>
      <c r="E469" s="131">
        <v>1.6232492903979006</v>
      </c>
      <c r="F469" s="79" t="s">
        <v>1477</v>
      </c>
      <c r="G469" s="79" t="b">
        <v>0</v>
      </c>
      <c r="H469" s="79" t="b">
        <v>0</v>
      </c>
      <c r="I469" s="79" t="b">
        <v>0</v>
      </c>
      <c r="J469" s="79" t="b">
        <v>0</v>
      </c>
      <c r="K469" s="79" t="b">
        <v>0</v>
      </c>
      <c r="L469" s="79" t="b">
        <v>0</v>
      </c>
    </row>
    <row r="470" spans="1:12" ht="15">
      <c r="A470" s="87" t="s">
        <v>1995</v>
      </c>
      <c r="B470" s="87" t="s">
        <v>1954</v>
      </c>
      <c r="C470" s="79">
        <v>2</v>
      </c>
      <c r="D470" s="131">
        <v>0.004048074920820258</v>
      </c>
      <c r="E470" s="131">
        <v>1.6232492903979006</v>
      </c>
      <c r="F470" s="79" t="s">
        <v>1477</v>
      </c>
      <c r="G470" s="79" t="b">
        <v>0</v>
      </c>
      <c r="H470" s="79" t="b">
        <v>0</v>
      </c>
      <c r="I470" s="79" t="b">
        <v>0</v>
      </c>
      <c r="J470" s="79" t="b">
        <v>0</v>
      </c>
      <c r="K470" s="79" t="b">
        <v>0</v>
      </c>
      <c r="L470" s="79" t="b">
        <v>0</v>
      </c>
    </row>
    <row r="471" spans="1:12" ht="15">
      <c r="A471" s="87" t="s">
        <v>1954</v>
      </c>
      <c r="B471" s="87" t="s">
        <v>1955</v>
      </c>
      <c r="C471" s="79">
        <v>2</v>
      </c>
      <c r="D471" s="131">
        <v>0.004048074920820258</v>
      </c>
      <c r="E471" s="131">
        <v>1.6232492903979006</v>
      </c>
      <c r="F471" s="79" t="s">
        <v>1477</v>
      </c>
      <c r="G471" s="79" t="b">
        <v>0</v>
      </c>
      <c r="H471" s="79" t="b">
        <v>0</v>
      </c>
      <c r="I471" s="79" t="b">
        <v>0</v>
      </c>
      <c r="J471" s="79" t="b">
        <v>0</v>
      </c>
      <c r="K471" s="79" t="b">
        <v>0</v>
      </c>
      <c r="L471" s="79" t="b">
        <v>0</v>
      </c>
    </row>
    <row r="472" spans="1:12" ht="15">
      <c r="A472" s="87" t="s">
        <v>1955</v>
      </c>
      <c r="B472" s="87" t="s">
        <v>1902</v>
      </c>
      <c r="C472" s="79">
        <v>2</v>
      </c>
      <c r="D472" s="131">
        <v>0.004048074920820258</v>
      </c>
      <c r="E472" s="131">
        <v>1.6232492903979006</v>
      </c>
      <c r="F472" s="79" t="s">
        <v>1477</v>
      </c>
      <c r="G472" s="79" t="b">
        <v>0</v>
      </c>
      <c r="H472" s="79" t="b">
        <v>0</v>
      </c>
      <c r="I472" s="79" t="b">
        <v>0</v>
      </c>
      <c r="J472" s="79" t="b">
        <v>0</v>
      </c>
      <c r="K472" s="79" t="b">
        <v>0</v>
      </c>
      <c r="L472" s="79" t="b">
        <v>0</v>
      </c>
    </row>
    <row r="473" spans="1:12" ht="15">
      <c r="A473" s="87" t="s">
        <v>1902</v>
      </c>
      <c r="B473" s="87" t="s">
        <v>1956</v>
      </c>
      <c r="C473" s="79">
        <v>2</v>
      </c>
      <c r="D473" s="131">
        <v>0.004048074920820258</v>
      </c>
      <c r="E473" s="131">
        <v>1.6232492903979006</v>
      </c>
      <c r="F473" s="79" t="s">
        <v>1477</v>
      </c>
      <c r="G473" s="79" t="b">
        <v>0</v>
      </c>
      <c r="H473" s="79" t="b">
        <v>0</v>
      </c>
      <c r="I473" s="79" t="b">
        <v>0</v>
      </c>
      <c r="J473" s="79" t="b">
        <v>0</v>
      </c>
      <c r="K473" s="79" t="b">
        <v>0</v>
      </c>
      <c r="L473" s="79" t="b">
        <v>0</v>
      </c>
    </row>
    <row r="474" spans="1:12" ht="15">
      <c r="A474" s="87" t="s">
        <v>1956</v>
      </c>
      <c r="B474" s="87" t="s">
        <v>1957</v>
      </c>
      <c r="C474" s="79">
        <v>2</v>
      </c>
      <c r="D474" s="131">
        <v>0.004048074920820258</v>
      </c>
      <c r="E474" s="131">
        <v>1.6232492903979006</v>
      </c>
      <c r="F474" s="79" t="s">
        <v>1477</v>
      </c>
      <c r="G474" s="79" t="b">
        <v>0</v>
      </c>
      <c r="H474" s="79" t="b">
        <v>0</v>
      </c>
      <c r="I474" s="79" t="b">
        <v>0</v>
      </c>
      <c r="J474" s="79" t="b">
        <v>0</v>
      </c>
      <c r="K474" s="79" t="b">
        <v>0</v>
      </c>
      <c r="L474" s="79" t="b">
        <v>0</v>
      </c>
    </row>
    <row r="475" spans="1:12" ht="15">
      <c r="A475" s="87" t="s">
        <v>1957</v>
      </c>
      <c r="B475" s="87" t="s">
        <v>1996</v>
      </c>
      <c r="C475" s="79">
        <v>2</v>
      </c>
      <c r="D475" s="131">
        <v>0.004048074920820258</v>
      </c>
      <c r="E475" s="131">
        <v>1.6232492903979006</v>
      </c>
      <c r="F475" s="79" t="s">
        <v>1477</v>
      </c>
      <c r="G475" s="79" t="b">
        <v>0</v>
      </c>
      <c r="H475" s="79" t="b">
        <v>0</v>
      </c>
      <c r="I475" s="79" t="b">
        <v>0</v>
      </c>
      <c r="J475" s="79" t="b">
        <v>0</v>
      </c>
      <c r="K475" s="79" t="b">
        <v>0</v>
      </c>
      <c r="L475" s="79" t="b">
        <v>0</v>
      </c>
    </row>
    <row r="476" spans="1:12" ht="15">
      <c r="A476" s="87" t="s">
        <v>1996</v>
      </c>
      <c r="B476" s="87" t="s">
        <v>1997</v>
      </c>
      <c r="C476" s="79">
        <v>2</v>
      </c>
      <c r="D476" s="131">
        <v>0.004048074920820258</v>
      </c>
      <c r="E476" s="131">
        <v>1.6232492903979006</v>
      </c>
      <c r="F476" s="79" t="s">
        <v>1477</v>
      </c>
      <c r="G476" s="79" t="b">
        <v>0</v>
      </c>
      <c r="H476" s="79" t="b">
        <v>0</v>
      </c>
      <c r="I476" s="79" t="b">
        <v>0</v>
      </c>
      <c r="J476" s="79" t="b">
        <v>0</v>
      </c>
      <c r="K476" s="79" t="b">
        <v>0</v>
      </c>
      <c r="L476" s="79" t="b">
        <v>0</v>
      </c>
    </row>
    <row r="477" spans="1:12" ht="15">
      <c r="A477" s="87" t="s">
        <v>1997</v>
      </c>
      <c r="B477" s="87" t="s">
        <v>1958</v>
      </c>
      <c r="C477" s="79">
        <v>2</v>
      </c>
      <c r="D477" s="131">
        <v>0.004048074920820258</v>
      </c>
      <c r="E477" s="131">
        <v>1.6232492903979006</v>
      </c>
      <c r="F477" s="79" t="s">
        <v>1477</v>
      </c>
      <c r="G477" s="79" t="b">
        <v>0</v>
      </c>
      <c r="H477" s="79" t="b">
        <v>0</v>
      </c>
      <c r="I477" s="79" t="b">
        <v>0</v>
      </c>
      <c r="J477" s="79" t="b">
        <v>0</v>
      </c>
      <c r="K477" s="79" t="b">
        <v>0</v>
      </c>
      <c r="L477" s="79" t="b">
        <v>0</v>
      </c>
    </row>
    <row r="478" spans="1:12" ht="15">
      <c r="A478" s="87" t="s">
        <v>1958</v>
      </c>
      <c r="B478" s="87" t="s">
        <v>1998</v>
      </c>
      <c r="C478" s="79">
        <v>2</v>
      </c>
      <c r="D478" s="131">
        <v>0.004048074920820258</v>
      </c>
      <c r="E478" s="131">
        <v>1.6232492903979006</v>
      </c>
      <c r="F478" s="79" t="s">
        <v>1477</v>
      </c>
      <c r="G478" s="79" t="b">
        <v>0</v>
      </c>
      <c r="H478" s="79" t="b">
        <v>0</v>
      </c>
      <c r="I478" s="79" t="b">
        <v>0</v>
      </c>
      <c r="J478" s="79" t="b">
        <v>0</v>
      </c>
      <c r="K478" s="79" t="b">
        <v>0</v>
      </c>
      <c r="L478" s="79" t="b">
        <v>0</v>
      </c>
    </row>
    <row r="479" spans="1:12" ht="15">
      <c r="A479" s="87" t="s">
        <v>1998</v>
      </c>
      <c r="B479" s="87" t="s">
        <v>1999</v>
      </c>
      <c r="C479" s="79">
        <v>2</v>
      </c>
      <c r="D479" s="131">
        <v>0.004048074920820258</v>
      </c>
      <c r="E479" s="131">
        <v>1.6232492903979006</v>
      </c>
      <c r="F479" s="79" t="s">
        <v>1477</v>
      </c>
      <c r="G479" s="79" t="b">
        <v>0</v>
      </c>
      <c r="H479" s="79" t="b">
        <v>0</v>
      </c>
      <c r="I479" s="79" t="b">
        <v>0</v>
      </c>
      <c r="J479" s="79" t="b">
        <v>0</v>
      </c>
      <c r="K479" s="79" t="b">
        <v>0</v>
      </c>
      <c r="L479" s="79" t="b">
        <v>0</v>
      </c>
    </row>
    <row r="480" spans="1:12" ht="15">
      <c r="A480" s="87" t="s">
        <v>1999</v>
      </c>
      <c r="B480" s="87" t="s">
        <v>338</v>
      </c>
      <c r="C480" s="79">
        <v>2</v>
      </c>
      <c r="D480" s="131">
        <v>0.004048074920820258</v>
      </c>
      <c r="E480" s="131">
        <v>1.4471580313422192</v>
      </c>
      <c r="F480" s="79" t="s">
        <v>1477</v>
      </c>
      <c r="G480" s="79" t="b">
        <v>0</v>
      </c>
      <c r="H480" s="79" t="b">
        <v>0</v>
      </c>
      <c r="I480" s="79" t="b">
        <v>0</v>
      </c>
      <c r="J480" s="79" t="b">
        <v>0</v>
      </c>
      <c r="K480" s="79" t="b">
        <v>0</v>
      </c>
      <c r="L480" s="79" t="b">
        <v>0</v>
      </c>
    </row>
    <row r="481" spans="1:12" ht="15">
      <c r="A481" s="87" t="s">
        <v>338</v>
      </c>
      <c r="B481" s="87" t="s">
        <v>2000</v>
      </c>
      <c r="C481" s="79">
        <v>2</v>
      </c>
      <c r="D481" s="131">
        <v>0.004048074920820258</v>
      </c>
      <c r="E481" s="131">
        <v>1.4471580313422192</v>
      </c>
      <c r="F481" s="79" t="s">
        <v>1477</v>
      </c>
      <c r="G481" s="79" t="b">
        <v>0</v>
      </c>
      <c r="H481" s="79" t="b">
        <v>0</v>
      </c>
      <c r="I481" s="79" t="b">
        <v>0</v>
      </c>
      <c r="J481" s="79" t="b">
        <v>0</v>
      </c>
      <c r="K481" s="79" t="b">
        <v>0</v>
      </c>
      <c r="L481" s="79" t="b">
        <v>0</v>
      </c>
    </row>
    <row r="482" spans="1:12" ht="15">
      <c r="A482" s="87" t="s">
        <v>1612</v>
      </c>
      <c r="B482" s="87" t="s">
        <v>1613</v>
      </c>
      <c r="C482" s="79">
        <v>2</v>
      </c>
      <c r="D482" s="131">
        <v>0.010358309356216544</v>
      </c>
      <c r="E482" s="131">
        <v>1.0142404391146103</v>
      </c>
      <c r="F482" s="79" t="s">
        <v>1478</v>
      </c>
      <c r="G482" s="79" t="b">
        <v>0</v>
      </c>
      <c r="H482" s="79" t="b">
        <v>0</v>
      </c>
      <c r="I482" s="79" t="b">
        <v>0</v>
      </c>
      <c r="J482" s="79" t="b">
        <v>0</v>
      </c>
      <c r="K482" s="79" t="b">
        <v>0</v>
      </c>
      <c r="L482" s="79" t="b">
        <v>0</v>
      </c>
    </row>
    <row r="483" spans="1:12" ht="15">
      <c r="A483" s="87" t="s">
        <v>1613</v>
      </c>
      <c r="B483" s="87" t="s">
        <v>1834</v>
      </c>
      <c r="C483" s="79">
        <v>2</v>
      </c>
      <c r="D483" s="131">
        <v>0.010358309356216544</v>
      </c>
      <c r="E483" s="131">
        <v>1.0142404391146103</v>
      </c>
      <c r="F483" s="79" t="s">
        <v>1478</v>
      </c>
      <c r="G483" s="79" t="b">
        <v>0</v>
      </c>
      <c r="H483" s="79" t="b">
        <v>0</v>
      </c>
      <c r="I483" s="79" t="b">
        <v>0</v>
      </c>
      <c r="J483" s="79" t="b">
        <v>0</v>
      </c>
      <c r="K483" s="79" t="b">
        <v>0</v>
      </c>
      <c r="L483" s="79" t="b">
        <v>0</v>
      </c>
    </row>
    <row r="484" spans="1:12" ht="15">
      <c r="A484" s="87" t="s">
        <v>1834</v>
      </c>
      <c r="B484" s="87" t="s">
        <v>1592</v>
      </c>
      <c r="C484" s="79">
        <v>2</v>
      </c>
      <c r="D484" s="131">
        <v>0.010358309356216544</v>
      </c>
      <c r="E484" s="131">
        <v>1.1903316981702916</v>
      </c>
      <c r="F484" s="79" t="s">
        <v>1478</v>
      </c>
      <c r="G484" s="79" t="b">
        <v>0</v>
      </c>
      <c r="H484" s="79" t="b">
        <v>0</v>
      </c>
      <c r="I484" s="79" t="b">
        <v>0</v>
      </c>
      <c r="J484" s="79" t="b">
        <v>0</v>
      </c>
      <c r="K484" s="79" t="b">
        <v>0</v>
      </c>
      <c r="L484" s="79" t="b">
        <v>0</v>
      </c>
    </row>
    <row r="485" spans="1:12" ht="15">
      <c r="A485" s="87" t="s">
        <v>1592</v>
      </c>
      <c r="B485" s="87" t="s">
        <v>2001</v>
      </c>
      <c r="C485" s="79">
        <v>2</v>
      </c>
      <c r="D485" s="131">
        <v>0.010358309356216544</v>
      </c>
      <c r="E485" s="131">
        <v>1.1903316981702916</v>
      </c>
      <c r="F485" s="79" t="s">
        <v>1478</v>
      </c>
      <c r="G485" s="79" t="b">
        <v>0</v>
      </c>
      <c r="H485" s="79" t="b">
        <v>0</v>
      </c>
      <c r="I485" s="79" t="b">
        <v>0</v>
      </c>
      <c r="J485" s="79" t="b">
        <v>0</v>
      </c>
      <c r="K485" s="79" t="b">
        <v>0</v>
      </c>
      <c r="L485" s="79" t="b">
        <v>0</v>
      </c>
    </row>
    <row r="486" spans="1:12" ht="15">
      <c r="A486" s="87" t="s">
        <v>2001</v>
      </c>
      <c r="B486" s="87" t="s">
        <v>2002</v>
      </c>
      <c r="C486" s="79">
        <v>2</v>
      </c>
      <c r="D486" s="131">
        <v>0.010358309356216544</v>
      </c>
      <c r="E486" s="131">
        <v>1.1903316981702916</v>
      </c>
      <c r="F486" s="79" t="s">
        <v>1478</v>
      </c>
      <c r="G486" s="79" t="b">
        <v>0</v>
      </c>
      <c r="H486" s="79" t="b">
        <v>0</v>
      </c>
      <c r="I486" s="79" t="b">
        <v>0</v>
      </c>
      <c r="J486" s="79" t="b">
        <v>0</v>
      </c>
      <c r="K486" s="79" t="b">
        <v>0</v>
      </c>
      <c r="L486" s="79" t="b">
        <v>0</v>
      </c>
    </row>
    <row r="487" spans="1:12" ht="15">
      <c r="A487" s="87" t="s">
        <v>2002</v>
      </c>
      <c r="B487" s="87" t="s">
        <v>2003</v>
      </c>
      <c r="C487" s="79">
        <v>2</v>
      </c>
      <c r="D487" s="131">
        <v>0.010358309356216544</v>
      </c>
      <c r="E487" s="131">
        <v>1.1903316981702916</v>
      </c>
      <c r="F487" s="79" t="s">
        <v>1478</v>
      </c>
      <c r="G487" s="79" t="b">
        <v>0</v>
      </c>
      <c r="H487" s="79" t="b">
        <v>0</v>
      </c>
      <c r="I487" s="79" t="b">
        <v>0</v>
      </c>
      <c r="J487" s="79" t="b">
        <v>0</v>
      </c>
      <c r="K487" s="79" t="b">
        <v>0</v>
      </c>
      <c r="L487" s="79" t="b">
        <v>0</v>
      </c>
    </row>
    <row r="488" spans="1:12" ht="15">
      <c r="A488" s="87" t="s">
        <v>2003</v>
      </c>
      <c r="B488" s="87" t="s">
        <v>2004</v>
      </c>
      <c r="C488" s="79">
        <v>2</v>
      </c>
      <c r="D488" s="131">
        <v>0.010358309356216544</v>
      </c>
      <c r="E488" s="131">
        <v>1.1903316981702916</v>
      </c>
      <c r="F488" s="79" t="s">
        <v>1478</v>
      </c>
      <c r="G488" s="79" t="b">
        <v>0</v>
      </c>
      <c r="H488" s="79" t="b">
        <v>0</v>
      </c>
      <c r="I488" s="79" t="b">
        <v>0</v>
      </c>
      <c r="J488" s="79" t="b">
        <v>0</v>
      </c>
      <c r="K488" s="79" t="b">
        <v>1</v>
      </c>
      <c r="L488" s="79" t="b">
        <v>0</v>
      </c>
    </row>
    <row r="489" spans="1:12" ht="15">
      <c r="A489" s="87" t="s">
        <v>2004</v>
      </c>
      <c r="B489" s="87" t="s">
        <v>2005</v>
      </c>
      <c r="C489" s="79">
        <v>2</v>
      </c>
      <c r="D489" s="131">
        <v>0.010358309356216544</v>
      </c>
      <c r="E489" s="131">
        <v>1.1903316981702916</v>
      </c>
      <c r="F489" s="79" t="s">
        <v>1478</v>
      </c>
      <c r="G489" s="79" t="b">
        <v>0</v>
      </c>
      <c r="H489" s="79" t="b">
        <v>1</v>
      </c>
      <c r="I489" s="79" t="b">
        <v>0</v>
      </c>
      <c r="J489" s="79" t="b">
        <v>0</v>
      </c>
      <c r="K489" s="79" t="b">
        <v>0</v>
      </c>
      <c r="L489" s="79" t="b">
        <v>0</v>
      </c>
    </row>
    <row r="490" spans="1:12" ht="15">
      <c r="A490" s="87" t="s">
        <v>2005</v>
      </c>
      <c r="B490" s="87" t="s">
        <v>1147</v>
      </c>
      <c r="C490" s="79">
        <v>2</v>
      </c>
      <c r="D490" s="131">
        <v>0.010358309356216544</v>
      </c>
      <c r="E490" s="131">
        <v>1.0142404391146103</v>
      </c>
      <c r="F490" s="79" t="s">
        <v>1478</v>
      </c>
      <c r="G490" s="79" t="b">
        <v>0</v>
      </c>
      <c r="H490" s="79" t="b">
        <v>0</v>
      </c>
      <c r="I490" s="79" t="b">
        <v>0</v>
      </c>
      <c r="J490" s="79" t="b">
        <v>0</v>
      </c>
      <c r="K490" s="79" t="b">
        <v>0</v>
      </c>
      <c r="L490" s="79" t="b">
        <v>0</v>
      </c>
    </row>
    <row r="491" spans="1:12" ht="15">
      <c r="A491" s="87" t="s">
        <v>1959</v>
      </c>
      <c r="B491" s="87" t="s">
        <v>338</v>
      </c>
      <c r="C491" s="79">
        <v>3</v>
      </c>
      <c r="D491" s="131">
        <v>0</v>
      </c>
      <c r="E491" s="131">
        <v>0.9030899869919435</v>
      </c>
      <c r="F491" s="79" t="s">
        <v>1479</v>
      </c>
      <c r="G491" s="79" t="b">
        <v>0</v>
      </c>
      <c r="H491" s="79" t="b">
        <v>0</v>
      </c>
      <c r="I491" s="79" t="b">
        <v>0</v>
      </c>
      <c r="J491" s="79" t="b">
        <v>0</v>
      </c>
      <c r="K491" s="79" t="b">
        <v>0</v>
      </c>
      <c r="L491" s="79" t="b">
        <v>0</v>
      </c>
    </row>
    <row r="492" spans="1:12" ht="15">
      <c r="A492" s="87" t="s">
        <v>338</v>
      </c>
      <c r="B492" s="87" t="s">
        <v>1960</v>
      </c>
      <c r="C492" s="79">
        <v>3</v>
      </c>
      <c r="D492" s="131">
        <v>0</v>
      </c>
      <c r="E492" s="131">
        <v>0.9030899869919435</v>
      </c>
      <c r="F492" s="79" t="s">
        <v>1479</v>
      </c>
      <c r="G492" s="79" t="b">
        <v>0</v>
      </c>
      <c r="H492" s="79" t="b">
        <v>0</v>
      </c>
      <c r="I492" s="79" t="b">
        <v>0</v>
      </c>
      <c r="J492" s="79" t="b">
        <v>0</v>
      </c>
      <c r="K492" s="79" t="b">
        <v>0</v>
      </c>
      <c r="L492" s="79" t="b">
        <v>0</v>
      </c>
    </row>
    <row r="493" spans="1:12" ht="15">
      <c r="A493" s="87" t="s">
        <v>1960</v>
      </c>
      <c r="B493" s="87" t="s">
        <v>1961</v>
      </c>
      <c r="C493" s="79">
        <v>3</v>
      </c>
      <c r="D493" s="131">
        <v>0</v>
      </c>
      <c r="E493" s="131">
        <v>0.9030899869919435</v>
      </c>
      <c r="F493" s="79" t="s">
        <v>1479</v>
      </c>
      <c r="G493" s="79" t="b">
        <v>0</v>
      </c>
      <c r="H493" s="79" t="b">
        <v>0</v>
      </c>
      <c r="I493" s="79" t="b">
        <v>0</v>
      </c>
      <c r="J493" s="79" t="b">
        <v>0</v>
      </c>
      <c r="K493" s="79" t="b">
        <v>0</v>
      </c>
      <c r="L493" s="79" t="b">
        <v>0</v>
      </c>
    </row>
    <row r="494" spans="1:12" ht="15">
      <c r="A494" s="87" t="s">
        <v>1961</v>
      </c>
      <c r="B494" s="87" t="s">
        <v>1962</v>
      </c>
      <c r="C494" s="79">
        <v>3</v>
      </c>
      <c r="D494" s="131">
        <v>0</v>
      </c>
      <c r="E494" s="131">
        <v>0.9030899869919435</v>
      </c>
      <c r="F494" s="79" t="s">
        <v>1479</v>
      </c>
      <c r="G494" s="79" t="b">
        <v>0</v>
      </c>
      <c r="H494" s="79" t="b">
        <v>0</v>
      </c>
      <c r="I494" s="79" t="b">
        <v>0</v>
      </c>
      <c r="J494" s="79" t="b">
        <v>0</v>
      </c>
      <c r="K494" s="79" t="b">
        <v>0</v>
      </c>
      <c r="L494" s="79" t="b">
        <v>0</v>
      </c>
    </row>
    <row r="495" spans="1:12" ht="15">
      <c r="A495" s="87" t="s">
        <v>1962</v>
      </c>
      <c r="B495" s="87" t="s">
        <v>344</v>
      </c>
      <c r="C495" s="79">
        <v>3</v>
      </c>
      <c r="D495" s="131">
        <v>0</v>
      </c>
      <c r="E495" s="131">
        <v>0.9030899869919435</v>
      </c>
      <c r="F495" s="79" t="s">
        <v>1479</v>
      </c>
      <c r="G495" s="79" t="b">
        <v>0</v>
      </c>
      <c r="H495" s="79" t="b">
        <v>0</v>
      </c>
      <c r="I495" s="79" t="b">
        <v>0</v>
      </c>
      <c r="J495" s="79" t="b">
        <v>0</v>
      </c>
      <c r="K495" s="79" t="b">
        <v>0</v>
      </c>
      <c r="L495" s="79" t="b">
        <v>0</v>
      </c>
    </row>
    <row r="496" spans="1:12" ht="15">
      <c r="A496" s="87" t="s">
        <v>344</v>
      </c>
      <c r="B496" s="87" t="s">
        <v>1963</v>
      </c>
      <c r="C496" s="79">
        <v>3</v>
      </c>
      <c r="D496" s="131">
        <v>0</v>
      </c>
      <c r="E496" s="131">
        <v>0.9030899869919435</v>
      </c>
      <c r="F496" s="79" t="s">
        <v>1479</v>
      </c>
      <c r="G496" s="79" t="b">
        <v>0</v>
      </c>
      <c r="H496" s="79" t="b">
        <v>0</v>
      </c>
      <c r="I496" s="79" t="b">
        <v>0</v>
      </c>
      <c r="J496" s="79" t="b">
        <v>0</v>
      </c>
      <c r="K496" s="79" t="b">
        <v>0</v>
      </c>
      <c r="L496" s="79" t="b">
        <v>0</v>
      </c>
    </row>
    <row r="497" spans="1:12" ht="15">
      <c r="A497" s="87" t="s">
        <v>1963</v>
      </c>
      <c r="B497" s="87" t="s">
        <v>1964</v>
      </c>
      <c r="C497" s="79">
        <v>3</v>
      </c>
      <c r="D497" s="131">
        <v>0</v>
      </c>
      <c r="E497" s="131">
        <v>0.9030899869919435</v>
      </c>
      <c r="F497" s="79" t="s">
        <v>1479</v>
      </c>
      <c r="G497" s="79" t="b">
        <v>0</v>
      </c>
      <c r="H497" s="79" t="b">
        <v>0</v>
      </c>
      <c r="I497" s="79" t="b">
        <v>0</v>
      </c>
      <c r="J497" s="79" t="b">
        <v>0</v>
      </c>
      <c r="K497" s="79" t="b">
        <v>0</v>
      </c>
      <c r="L497" s="79" t="b">
        <v>0</v>
      </c>
    </row>
    <row r="498" spans="1:12" ht="15">
      <c r="A498" s="87" t="s">
        <v>1964</v>
      </c>
      <c r="B498" s="87" t="s">
        <v>1965</v>
      </c>
      <c r="C498" s="79">
        <v>3</v>
      </c>
      <c r="D498" s="131">
        <v>0</v>
      </c>
      <c r="E498" s="131">
        <v>0.9030899869919435</v>
      </c>
      <c r="F498" s="79" t="s">
        <v>1479</v>
      </c>
      <c r="G498" s="79" t="b">
        <v>0</v>
      </c>
      <c r="H498" s="79" t="b">
        <v>0</v>
      </c>
      <c r="I498" s="79" t="b">
        <v>0</v>
      </c>
      <c r="J498" s="79" t="b">
        <v>0</v>
      </c>
      <c r="K498" s="79" t="b">
        <v>0</v>
      </c>
      <c r="L498" s="79" t="b">
        <v>0</v>
      </c>
    </row>
    <row r="499" spans="1:12" ht="15">
      <c r="A499" s="87" t="s">
        <v>2586</v>
      </c>
      <c r="B499" s="87" t="s">
        <v>2635</v>
      </c>
      <c r="C499" s="79">
        <v>2</v>
      </c>
      <c r="D499" s="131">
        <v>0.0056800149371388385</v>
      </c>
      <c r="E499" s="131">
        <v>1.9084850188786497</v>
      </c>
      <c r="F499" s="79" t="s">
        <v>1480</v>
      </c>
      <c r="G499" s="79" t="b">
        <v>0</v>
      </c>
      <c r="H499" s="79" t="b">
        <v>0</v>
      </c>
      <c r="I499" s="79" t="b">
        <v>0</v>
      </c>
      <c r="J499" s="79" t="b">
        <v>0</v>
      </c>
      <c r="K499" s="79" t="b">
        <v>0</v>
      </c>
      <c r="L499" s="79" t="b">
        <v>0</v>
      </c>
    </row>
    <row r="500" spans="1:12" ht="15">
      <c r="A500" s="87" t="s">
        <v>1833</v>
      </c>
      <c r="B500" s="87" t="s">
        <v>1849</v>
      </c>
      <c r="C500" s="79">
        <v>2</v>
      </c>
      <c r="D500" s="131">
        <v>0.0056800149371388385</v>
      </c>
      <c r="E500" s="131">
        <v>1.6074550232146687</v>
      </c>
      <c r="F500" s="79" t="s">
        <v>1480</v>
      </c>
      <c r="G500" s="79" t="b">
        <v>0</v>
      </c>
      <c r="H500" s="79" t="b">
        <v>0</v>
      </c>
      <c r="I500" s="79" t="b">
        <v>0</v>
      </c>
      <c r="J500" s="79" t="b">
        <v>0</v>
      </c>
      <c r="K500" s="79" t="b">
        <v>0</v>
      </c>
      <c r="L500"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BF599-378A-4B33-9F16-D97B91B179B5}">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2035</v>
      </c>
      <c r="B2" s="135" t="s">
        <v>2036</v>
      </c>
      <c r="C2" s="52" t="s">
        <v>2037</v>
      </c>
    </row>
    <row r="3" spans="1:3" ht="15">
      <c r="A3" s="134" t="s">
        <v>1467</v>
      </c>
      <c r="B3" s="134" t="s">
        <v>1467</v>
      </c>
      <c r="C3" s="34">
        <v>65</v>
      </c>
    </row>
    <row r="4" spans="1:3" ht="15">
      <c r="A4" s="148" t="s">
        <v>1468</v>
      </c>
      <c r="B4" s="147" t="s">
        <v>1468</v>
      </c>
      <c r="C4" s="34">
        <v>77</v>
      </c>
    </row>
    <row r="5" spans="1:3" ht="15">
      <c r="A5" s="148" t="s">
        <v>1469</v>
      </c>
      <c r="B5" s="147" t="s">
        <v>1467</v>
      </c>
      <c r="C5" s="34">
        <v>1</v>
      </c>
    </row>
    <row r="6" spans="1:3" ht="15">
      <c r="A6" s="148" t="s">
        <v>1469</v>
      </c>
      <c r="B6" s="147" t="s">
        <v>1469</v>
      </c>
      <c r="C6" s="34">
        <v>9</v>
      </c>
    </row>
    <row r="7" spans="1:3" ht="15">
      <c r="A7" s="148" t="s">
        <v>1470</v>
      </c>
      <c r="B7" s="147" t="s">
        <v>1470</v>
      </c>
      <c r="C7" s="34">
        <v>21</v>
      </c>
    </row>
    <row r="8" spans="1:3" ht="15">
      <c r="A8" s="148" t="s">
        <v>1471</v>
      </c>
      <c r="B8" s="147" t="s">
        <v>1471</v>
      </c>
      <c r="C8" s="34">
        <v>36</v>
      </c>
    </row>
    <row r="9" spans="1:3" ht="15">
      <c r="A9" s="148" t="s">
        <v>1472</v>
      </c>
      <c r="B9" s="147" t="s">
        <v>1472</v>
      </c>
      <c r="C9" s="34">
        <v>7</v>
      </c>
    </row>
    <row r="10" spans="1:3" ht="15">
      <c r="A10" s="148" t="s">
        <v>1473</v>
      </c>
      <c r="B10" s="147" t="s">
        <v>1473</v>
      </c>
      <c r="C10" s="34">
        <v>6</v>
      </c>
    </row>
    <row r="11" spans="1:3" ht="15">
      <c r="A11" s="148" t="s">
        <v>1474</v>
      </c>
      <c r="B11" s="147" t="s">
        <v>1474</v>
      </c>
      <c r="C11" s="34">
        <v>4</v>
      </c>
    </row>
    <row r="12" spans="1:3" ht="15">
      <c r="A12" s="148" t="s">
        <v>1475</v>
      </c>
      <c r="B12" s="147" t="s">
        <v>1475</v>
      </c>
      <c r="C12" s="34">
        <v>5</v>
      </c>
    </row>
    <row r="13" spans="1:3" ht="15">
      <c r="A13" s="148" t="s">
        <v>1476</v>
      </c>
      <c r="B13" s="147" t="s">
        <v>1476</v>
      </c>
      <c r="C13" s="34">
        <v>17</v>
      </c>
    </row>
    <row r="14" spans="1:3" ht="15">
      <c r="A14" s="148" t="s">
        <v>1477</v>
      </c>
      <c r="B14" s="147" t="s">
        <v>1477</v>
      </c>
      <c r="C14" s="34">
        <v>3</v>
      </c>
    </row>
    <row r="15" spans="1:3" ht="15">
      <c r="A15" s="148" t="s">
        <v>1478</v>
      </c>
      <c r="B15" s="147" t="s">
        <v>1478</v>
      </c>
      <c r="C15" s="34">
        <v>3</v>
      </c>
    </row>
    <row r="16" spans="1:3" ht="15">
      <c r="A16" s="148" t="s">
        <v>1479</v>
      </c>
      <c r="B16" s="147" t="s">
        <v>1479</v>
      </c>
      <c r="C16" s="34">
        <v>3</v>
      </c>
    </row>
    <row r="17" spans="1:3" ht="15">
      <c r="A17" s="148" t="s">
        <v>1480</v>
      </c>
      <c r="B17" s="147" t="s">
        <v>1480</v>
      </c>
      <c r="C17" s="34">
        <v>6</v>
      </c>
    </row>
    <row r="18" spans="1:3" ht="15">
      <c r="A18" s="148" t="s">
        <v>1481</v>
      </c>
      <c r="B18" s="147" t="s">
        <v>1481</v>
      </c>
      <c r="C18" s="34">
        <v>2</v>
      </c>
    </row>
    <row r="19" spans="1:3" ht="15">
      <c r="A19" s="148" t="s">
        <v>1482</v>
      </c>
      <c r="B19" s="147" t="s">
        <v>1482</v>
      </c>
      <c r="C19" s="34">
        <v>1</v>
      </c>
    </row>
    <row r="20" spans="1:3" ht="15">
      <c r="A20" s="148" t="s">
        <v>1483</v>
      </c>
      <c r="B20" s="147" t="s">
        <v>1483</v>
      </c>
      <c r="C20" s="34">
        <v>3</v>
      </c>
    </row>
    <row r="21" spans="1:3" ht="15">
      <c r="A21" s="148" t="s">
        <v>1484</v>
      </c>
      <c r="B21" s="147" t="s">
        <v>1484</v>
      </c>
      <c r="C21" s="34">
        <v>2</v>
      </c>
    </row>
    <row r="22" spans="1:3" ht="15">
      <c r="A22" s="148" t="s">
        <v>1485</v>
      </c>
      <c r="B22" s="147" t="s">
        <v>1485</v>
      </c>
      <c r="C22" s="34">
        <v>1</v>
      </c>
    </row>
    <row r="23" spans="1:3" ht="15">
      <c r="A23" s="148" t="s">
        <v>1486</v>
      </c>
      <c r="B23" s="147" t="s">
        <v>1486</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5408F-76FB-47EF-A70C-1A2EFDD29A0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2056</v>
      </c>
      <c r="B1" s="13" t="s">
        <v>17</v>
      </c>
    </row>
    <row r="2" spans="1:2" ht="15">
      <c r="A2" s="79" t="s">
        <v>2057</v>
      </c>
      <c r="B2" s="79" t="s">
        <v>2063</v>
      </c>
    </row>
    <row r="3" spans="1:2" ht="15">
      <c r="A3" s="79" t="s">
        <v>2058</v>
      </c>
      <c r="B3" s="79" t="s">
        <v>2064</v>
      </c>
    </row>
    <row r="4" spans="1:2" ht="15">
      <c r="A4" s="79" t="s">
        <v>2059</v>
      </c>
      <c r="B4" s="79" t="s">
        <v>2065</v>
      </c>
    </row>
    <row r="5" spans="1:2" ht="15">
      <c r="A5" s="79" t="s">
        <v>2060</v>
      </c>
      <c r="B5" s="79" t="s">
        <v>2066</v>
      </c>
    </row>
    <row r="6" spans="1:2" ht="15">
      <c r="A6" s="79" t="s">
        <v>2061</v>
      </c>
      <c r="B6" s="79" t="s">
        <v>2067</v>
      </c>
    </row>
    <row r="7" spans="1:2" ht="15">
      <c r="A7" s="79" t="s">
        <v>2062</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7413-61FB-45C9-A361-9C1F143A723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2068</v>
      </c>
      <c r="B1" s="13" t="s">
        <v>34</v>
      </c>
    </row>
    <row r="2" spans="1:2" ht="15">
      <c r="A2" s="128" t="s">
        <v>270</v>
      </c>
      <c r="B2" s="79">
        <v>1257</v>
      </c>
    </row>
    <row r="3" spans="1:2" ht="15">
      <c r="A3" s="128" t="s">
        <v>258</v>
      </c>
      <c r="B3" s="79">
        <v>512</v>
      </c>
    </row>
    <row r="4" spans="1:2" ht="15">
      <c r="A4" s="128" t="s">
        <v>257</v>
      </c>
      <c r="B4" s="79">
        <v>504</v>
      </c>
    </row>
    <row r="5" spans="1:2" ht="15">
      <c r="A5" s="128" t="s">
        <v>278</v>
      </c>
      <c r="B5" s="79">
        <v>189</v>
      </c>
    </row>
    <row r="6" spans="1:2" ht="15">
      <c r="A6" s="128" t="s">
        <v>267</v>
      </c>
      <c r="B6" s="79">
        <v>78</v>
      </c>
    </row>
    <row r="7" spans="1:2" ht="15">
      <c r="A7" s="128" t="s">
        <v>1146</v>
      </c>
      <c r="B7" s="79">
        <v>32.666667</v>
      </c>
    </row>
    <row r="8" spans="1:2" ht="15">
      <c r="A8" s="128" t="s">
        <v>1151</v>
      </c>
      <c r="B8" s="79">
        <v>18</v>
      </c>
    </row>
    <row r="9" spans="1:2" ht="15">
      <c r="A9" s="128" t="s">
        <v>260</v>
      </c>
      <c r="B9" s="79">
        <v>11</v>
      </c>
    </row>
    <row r="10" spans="1:2" ht="15">
      <c r="A10" s="128" t="s">
        <v>224</v>
      </c>
      <c r="B10" s="79">
        <v>2</v>
      </c>
    </row>
    <row r="11" spans="1:2" ht="15">
      <c r="A11" s="128" t="s">
        <v>269</v>
      </c>
      <c r="B11" s="79">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477C-320E-498D-90CB-BA16C7F8C011}">
  <dimension ref="A1:BN276"/>
  <sheetViews>
    <sheetView workbookViewId="0" topLeftCell="A1">
      <pane xSplit="2" ySplit="2" topLeftCell="C85"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1466</v>
      </c>
      <c r="BD2" s="13" t="s">
        <v>1500</v>
      </c>
      <c r="BE2" s="13" t="s">
        <v>1501</v>
      </c>
      <c r="BF2" s="52" t="s">
        <v>2024</v>
      </c>
      <c r="BG2" s="52" t="s">
        <v>2025</v>
      </c>
      <c r="BH2" s="52" t="s">
        <v>2026</v>
      </c>
      <c r="BI2" s="52" t="s">
        <v>2027</v>
      </c>
      <c r="BJ2" s="52" t="s">
        <v>2028</v>
      </c>
      <c r="BK2" s="52" t="s">
        <v>2029</v>
      </c>
      <c r="BL2" s="52" t="s">
        <v>2030</v>
      </c>
      <c r="BM2" s="52" t="s">
        <v>2031</v>
      </c>
      <c r="BN2" s="52" t="s">
        <v>2032</v>
      </c>
    </row>
    <row r="3" spans="1:66" ht="15" customHeight="1">
      <c r="A3" s="65" t="s">
        <v>1128</v>
      </c>
      <c r="B3" s="65" t="s">
        <v>1128</v>
      </c>
      <c r="C3" s="66" t="s">
        <v>2098</v>
      </c>
      <c r="D3" s="67">
        <v>3</v>
      </c>
      <c r="E3" s="68" t="s">
        <v>132</v>
      </c>
      <c r="F3" s="69">
        <v>32</v>
      </c>
      <c r="G3" s="66"/>
      <c r="H3" s="70"/>
      <c r="I3" s="71"/>
      <c r="J3" s="71"/>
      <c r="K3" s="34" t="s">
        <v>65</v>
      </c>
      <c r="L3" s="72">
        <v>3</v>
      </c>
      <c r="M3" s="72"/>
      <c r="N3" s="73"/>
      <c r="O3" s="79" t="s">
        <v>178</v>
      </c>
      <c r="P3" s="81">
        <v>43946.760034722225</v>
      </c>
      <c r="Q3" s="79" t="s">
        <v>1160</v>
      </c>
      <c r="R3" s="83"/>
      <c r="S3" s="79"/>
      <c r="T3" s="79" t="s">
        <v>1198</v>
      </c>
      <c r="U3" s="79"/>
      <c r="V3" s="83" t="s">
        <v>1204</v>
      </c>
      <c r="W3" s="81">
        <v>43946.760034722225</v>
      </c>
      <c r="X3" s="85">
        <v>43946</v>
      </c>
      <c r="Y3" s="87" t="s">
        <v>1220</v>
      </c>
      <c r="Z3" s="83" t="s">
        <v>1238</v>
      </c>
      <c r="AA3" s="79"/>
      <c r="AB3" s="79"/>
      <c r="AC3" s="87" t="s">
        <v>1256</v>
      </c>
      <c r="AD3" s="79"/>
      <c r="AE3" s="79" t="b">
        <v>0</v>
      </c>
      <c r="AF3" s="79">
        <v>0</v>
      </c>
      <c r="AG3" s="87" t="s">
        <v>622</v>
      </c>
      <c r="AH3" s="79" t="b">
        <v>0</v>
      </c>
      <c r="AI3" s="79" t="s">
        <v>632</v>
      </c>
      <c r="AJ3" s="79"/>
      <c r="AK3" s="87" t="s">
        <v>622</v>
      </c>
      <c r="AL3" s="79" t="b">
        <v>0</v>
      </c>
      <c r="AM3" s="79">
        <v>0</v>
      </c>
      <c r="AN3" s="87" t="s">
        <v>622</v>
      </c>
      <c r="AO3" s="79" t="s">
        <v>642</v>
      </c>
      <c r="AP3" s="79" t="b">
        <v>0</v>
      </c>
      <c r="AQ3" s="87" t="s">
        <v>1256</v>
      </c>
      <c r="AR3" s="79" t="s">
        <v>178</v>
      </c>
      <c r="AS3" s="79">
        <v>0</v>
      </c>
      <c r="AT3" s="79">
        <v>0</v>
      </c>
      <c r="AU3" s="79"/>
      <c r="AV3" s="79"/>
      <c r="AW3" s="79"/>
      <c r="AX3" s="79"/>
      <c r="AY3" s="79"/>
      <c r="AZ3" s="79"/>
      <c r="BA3" s="79"/>
      <c r="BB3" s="79"/>
      <c r="BC3" s="79">
        <v>1</v>
      </c>
      <c r="BD3" s="79" t="str">
        <f>REPLACE(INDEX(GroupVertices[Group],MATCH(Edges35[[#This Row],[Vertex 1]],GroupVertices[Vertex],0)),1,1,"")</f>
        <v>6</v>
      </c>
      <c r="BE3" s="79" t="str">
        <f>REPLACE(INDEX(GroupVertices[Group],MATCH(Edges35[[#This Row],[Vertex 2]],GroupVertices[Vertex],0)),1,1,"")</f>
        <v>6</v>
      </c>
      <c r="BF3" s="48">
        <v>0</v>
      </c>
      <c r="BG3" s="49">
        <v>0</v>
      </c>
      <c r="BH3" s="48">
        <v>0</v>
      </c>
      <c r="BI3" s="49">
        <v>0</v>
      </c>
      <c r="BJ3" s="48">
        <v>0</v>
      </c>
      <c r="BK3" s="49">
        <v>0</v>
      </c>
      <c r="BL3" s="48">
        <v>9</v>
      </c>
      <c r="BM3" s="49">
        <v>100</v>
      </c>
      <c r="BN3" s="48">
        <v>9</v>
      </c>
    </row>
    <row r="4" spans="1:66" ht="15" customHeight="1">
      <c r="A4" s="65" t="s">
        <v>1129</v>
      </c>
      <c r="B4" s="65" t="s">
        <v>1144</v>
      </c>
      <c r="C4" s="66" t="s">
        <v>2098</v>
      </c>
      <c r="D4" s="67">
        <v>3</v>
      </c>
      <c r="E4" s="68" t="s">
        <v>132</v>
      </c>
      <c r="F4" s="69">
        <v>32</v>
      </c>
      <c r="G4" s="66"/>
      <c r="H4" s="70"/>
      <c r="I4" s="71"/>
      <c r="J4" s="71"/>
      <c r="K4" s="34" t="s">
        <v>65</v>
      </c>
      <c r="L4" s="78">
        <v>4</v>
      </c>
      <c r="M4" s="78"/>
      <c r="N4" s="73"/>
      <c r="O4" s="80" t="s">
        <v>293</v>
      </c>
      <c r="P4" s="82">
        <v>43947.227372685185</v>
      </c>
      <c r="Q4" s="80" t="s">
        <v>1161</v>
      </c>
      <c r="R4" s="80"/>
      <c r="S4" s="80"/>
      <c r="T4" s="80"/>
      <c r="U4" s="80"/>
      <c r="V4" s="84" t="s">
        <v>1205</v>
      </c>
      <c r="W4" s="82">
        <v>43947.227372685185</v>
      </c>
      <c r="X4" s="86">
        <v>43947</v>
      </c>
      <c r="Y4" s="88" t="s">
        <v>1221</v>
      </c>
      <c r="Z4" s="84" t="s">
        <v>1239</v>
      </c>
      <c r="AA4" s="80"/>
      <c r="AB4" s="80"/>
      <c r="AC4" s="88" t="s">
        <v>1257</v>
      </c>
      <c r="AD4" s="88" t="s">
        <v>1274</v>
      </c>
      <c r="AE4" s="80" t="b">
        <v>0</v>
      </c>
      <c r="AF4" s="80">
        <v>0</v>
      </c>
      <c r="AG4" s="88" t="s">
        <v>1281</v>
      </c>
      <c r="AH4" s="80" t="b">
        <v>0</v>
      </c>
      <c r="AI4" s="80" t="s">
        <v>632</v>
      </c>
      <c r="AJ4" s="80"/>
      <c r="AK4" s="88" t="s">
        <v>622</v>
      </c>
      <c r="AL4" s="80" t="b">
        <v>0</v>
      </c>
      <c r="AM4" s="80">
        <v>0</v>
      </c>
      <c r="AN4" s="88" t="s">
        <v>622</v>
      </c>
      <c r="AO4" s="80" t="s">
        <v>637</v>
      </c>
      <c r="AP4" s="80" t="b">
        <v>0</v>
      </c>
      <c r="AQ4" s="88" t="s">
        <v>1274</v>
      </c>
      <c r="AR4" s="80" t="s">
        <v>178</v>
      </c>
      <c r="AS4" s="80">
        <v>0</v>
      </c>
      <c r="AT4" s="80">
        <v>0</v>
      </c>
      <c r="AU4" s="80"/>
      <c r="AV4" s="80"/>
      <c r="AW4" s="80"/>
      <c r="AX4" s="80"/>
      <c r="AY4" s="80"/>
      <c r="AZ4" s="80"/>
      <c r="BA4" s="80"/>
      <c r="BB4" s="80"/>
      <c r="BC4" s="79">
        <v>1</v>
      </c>
      <c r="BD4" s="79" t="str">
        <f>REPLACE(INDEX(GroupVertices[Group],MATCH(Edges35[[#This Row],[Vertex 1]],GroupVertices[Vertex],0)),1,1,"")</f>
        <v>20</v>
      </c>
      <c r="BE4" s="79" t="str">
        <f>REPLACE(INDEX(GroupVertices[Group],MATCH(Edges35[[#This Row],[Vertex 2]],GroupVertices[Vertex],0)),1,1,"")</f>
        <v>20</v>
      </c>
      <c r="BF4" s="48">
        <v>0</v>
      </c>
      <c r="BG4" s="49">
        <v>0</v>
      </c>
      <c r="BH4" s="48">
        <v>0</v>
      </c>
      <c r="BI4" s="49">
        <v>0</v>
      </c>
      <c r="BJ4" s="48">
        <v>0</v>
      </c>
      <c r="BK4" s="49">
        <v>0</v>
      </c>
      <c r="BL4" s="48">
        <v>10</v>
      </c>
      <c r="BM4" s="49">
        <v>100</v>
      </c>
      <c r="BN4" s="48">
        <v>10</v>
      </c>
    </row>
    <row r="5" spans="1:66" ht="15">
      <c r="A5" s="65" t="s">
        <v>1130</v>
      </c>
      <c r="B5" s="65" t="s">
        <v>1130</v>
      </c>
      <c r="C5" s="66" t="s">
        <v>2098</v>
      </c>
      <c r="D5" s="67">
        <v>3</v>
      </c>
      <c r="E5" s="68" t="s">
        <v>132</v>
      </c>
      <c r="F5" s="69">
        <v>32</v>
      </c>
      <c r="G5" s="66"/>
      <c r="H5" s="70"/>
      <c r="I5" s="71"/>
      <c r="J5" s="71"/>
      <c r="K5" s="34" t="s">
        <v>65</v>
      </c>
      <c r="L5" s="78">
        <v>5</v>
      </c>
      <c r="M5" s="78"/>
      <c r="N5" s="73"/>
      <c r="O5" s="80" t="s">
        <v>178</v>
      </c>
      <c r="P5" s="82">
        <v>43947.62673611111</v>
      </c>
      <c r="Q5" s="80" t="s">
        <v>1162</v>
      </c>
      <c r="R5" s="84" t="s">
        <v>1177</v>
      </c>
      <c r="S5" s="80" t="s">
        <v>1189</v>
      </c>
      <c r="T5" s="80"/>
      <c r="U5" s="80"/>
      <c r="V5" s="84" t="s">
        <v>1206</v>
      </c>
      <c r="W5" s="82">
        <v>43947.62673611111</v>
      </c>
      <c r="X5" s="86">
        <v>43947</v>
      </c>
      <c r="Y5" s="88" t="s">
        <v>1222</v>
      </c>
      <c r="Z5" s="84" t="s">
        <v>1240</v>
      </c>
      <c r="AA5" s="80"/>
      <c r="AB5" s="80"/>
      <c r="AC5" s="88" t="s">
        <v>1258</v>
      </c>
      <c r="AD5" s="80"/>
      <c r="AE5" s="80" t="b">
        <v>0</v>
      </c>
      <c r="AF5" s="80">
        <v>7</v>
      </c>
      <c r="AG5" s="88" t="s">
        <v>622</v>
      </c>
      <c r="AH5" s="80" t="b">
        <v>0</v>
      </c>
      <c r="AI5" s="80" t="s">
        <v>632</v>
      </c>
      <c r="AJ5" s="80"/>
      <c r="AK5" s="88" t="s">
        <v>622</v>
      </c>
      <c r="AL5" s="80" t="b">
        <v>0</v>
      </c>
      <c r="AM5" s="80">
        <v>0</v>
      </c>
      <c r="AN5" s="88" t="s">
        <v>622</v>
      </c>
      <c r="AO5" s="80" t="s">
        <v>636</v>
      </c>
      <c r="AP5" s="80" t="b">
        <v>0</v>
      </c>
      <c r="AQ5" s="88" t="s">
        <v>1258</v>
      </c>
      <c r="AR5" s="80" t="s">
        <v>178</v>
      </c>
      <c r="AS5" s="80">
        <v>0</v>
      </c>
      <c r="AT5" s="80">
        <v>0</v>
      </c>
      <c r="AU5" s="80"/>
      <c r="AV5" s="80"/>
      <c r="AW5" s="80"/>
      <c r="AX5" s="80"/>
      <c r="AY5" s="80"/>
      <c r="AZ5" s="80"/>
      <c r="BA5" s="80"/>
      <c r="BB5" s="80"/>
      <c r="BC5" s="79">
        <v>1</v>
      </c>
      <c r="BD5" s="79" t="str">
        <f>REPLACE(INDEX(GroupVertices[Group],MATCH(Edges35[[#This Row],[Vertex 1]],GroupVertices[Vertex],0)),1,1,"")</f>
        <v>6</v>
      </c>
      <c r="BE5" s="79" t="str">
        <f>REPLACE(INDEX(GroupVertices[Group],MATCH(Edges35[[#This Row],[Vertex 2]],GroupVertices[Vertex],0)),1,1,"")</f>
        <v>6</v>
      </c>
      <c r="BF5" s="48">
        <v>0</v>
      </c>
      <c r="BG5" s="49">
        <v>0</v>
      </c>
      <c r="BH5" s="48">
        <v>0</v>
      </c>
      <c r="BI5" s="49">
        <v>0</v>
      </c>
      <c r="BJ5" s="48">
        <v>0</v>
      </c>
      <c r="BK5" s="49">
        <v>0</v>
      </c>
      <c r="BL5" s="48">
        <v>14</v>
      </c>
      <c r="BM5" s="49">
        <v>100</v>
      </c>
      <c r="BN5" s="48">
        <v>14</v>
      </c>
    </row>
    <row r="6" spans="1:66" ht="15">
      <c r="A6" s="65" t="s">
        <v>1131</v>
      </c>
      <c r="B6" s="65" t="s">
        <v>1131</v>
      </c>
      <c r="C6" s="66" t="s">
        <v>2098</v>
      </c>
      <c r="D6" s="67">
        <v>3</v>
      </c>
      <c r="E6" s="68" t="s">
        <v>132</v>
      </c>
      <c r="F6" s="69">
        <v>32</v>
      </c>
      <c r="G6" s="66"/>
      <c r="H6" s="70"/>
      <c r="I6" s="71"/>
      <c r="J6" s="71"/>
      <c r="K6" s="34" t="s">
        <v>65</v>
      </c>
      <c r="L6" s="78">
        <v>6</v>
      </c>
      <c r="M6" s="78"/>
      <c r="N6" s="73"/>
      <c r="O6" s="80" t="s">
        <v>178</v>
      </c>
      <c r="P6" s="82">
        <v>43947.89108796296</v>
      </c>
      <c r="Q6" s="80" t="s">
        <v>1163</v>
      </c>
      <c r="R6" s="84" t="s">
        <v>1178</v>
      </c>
      <c r="S6" s="80" t="s">
        <v>1190</v>
      </c>
      <c r="T6" s="80"/>
      <c r="U6" s="80"/>
      <c r="V6" s="84" t="s">
        <v>1207</v>
      </c>
      <c r="W6" s="82">
        <v>43947.89108796296</v>
      </c>
      <c r="X6" s="86">
        <v>43947</v>
      </c>
      <c r="Y6" s="88" t="s">
        <v>1223</v>
      </c>
      <c r="Z6" s="84" t="s">
        <v>1241</v>
      </c>
      <c r="AA6" s="80"/>
      <c r="AB6" s="80"/>
      <c r="AC6" s="88" t="s">
        <v>1259</v>
      </c>
      <c r="AD6" s="80"/>
      <c r="AE6" s="80" t="b">
        <v>0</v>
      </c>
      <c r="AF6" s="80">
        <v>13</v>
      </c>
      <c r="AG6" s="88" t="s">
        <v>622</v>
      </c>
      <c r="AH6" s="80" t="b">
        <v>0</v>
      </c>
      <c r="AI6" s="80" t="s">
        <v>632</v>
      </c>
      <c r="AJ6" s="80"/>
      <c r="AK6" s="88" t="s">
        <v>622</v>
      </c>
      <c r="AL6" s="80" t="b">
        <v>0</v>
      </c>
      <c r="AM6" s="80">
        <v>0</v>
      </c>
      <c r="AN6" s="88" t="s">
        <v>622</v>
      </c>
      <c r="AO6" s="80" t="s">
        <v>636</v>
      </c>
      <c r="AP6" s="80" t="b">
        <v>0</v>
      </c>
      <c r="AQ6" s="88" t="s">
        <v>1259</v>
      </c>
      <c r="AR6" s="80" t="s">
        <v>178</v>
      </c>
      <c r="AS6" s="80">
        <v>0</v>
      </c>
      <c r="AT6" s="80">
        <v>0</v>
      </c>
      <c r="AU6" s="80"/>
      <c r="AV6" s="80"/>
      <c r="AW6" s="80"/>
      <c r="AX6" s="80"/>
      <c r="AY6" s="80"/>
      <c r="AZ6" s="80"/>
      <c r="BA6" s="80"/>
      <c r="BB6" s="80"/>
      <c r="BC6" s="79">
        <v>1</v>
      </c>
      <c r="BD6" s="79" t="str">
        <f>REPLACE(INDEX(GroupVertices[Group],MATCH(Edges35[[#This Row],[Vertex 1]],GroupVertices[Vertex],0)),1,1,"")</f>
        <v>6</v>
      </c>
      <c r="BE6" s="79" t="str">
        <f>REPLACE(INDEX(GroupVertices[Group],MATCH(Edges35[[#This Row],[Vertex 2]],GroupVertices[Vertex],0)),1,1,"")</f>
        <v>6</v>
      </c>
      <c r="BF6" s="48">
        <v>0</v>
      </c>
      <c r="BG6" s="49">
        <v>0</v>
      </c>
      <c r="BH6" s="48">
        <v>0</v>
      </c>
      <c r="BI6" s="49">
        <v>0</v>
      </c>
      <c r="BJ6" s="48">
        <v>0</v>
      </c>
      <c r="BK6" s="49">
        <v>0</v>
      </c>
      <c r="BL6" s="48">
        <v>13</v>
      </c>
      <c r="BM6" s="49">
        <v>100</v>
      </c>
      <c r="BN6" s="48">
        <v>13</v>
      </c>
    </row>
    <row r="7" spans="1:66" ht="15">
      <c r="A7" s="65" t="s">
        <v>216</v>
      </c>
      <c r="B7" s="65" t="s">
        <v>275</v>
      </c>
      <c r="C7" s="66" t="s">
        <v>2098</v>
      </c>
      <c r="D7" s="67">
        <v>3</v>
      </c>
      <c r="E7" s="68" t="s">
        <v>132</v>
      </c>
      <c r="F7" s="69">
        <v>32</v>
      </c>
      <c r="G7" s="66"/>
      <c r="H7" s="70"/>
      <c r="I7" s="71"/>
      <c r="J7" s="71"/>
      <c r="K7" s="34" t="s">
        <v>65</v>
      </c>
      <c r="L7" s="78">
        <v>7</v>
      </c>
      <c r="M7" s="78"/>
      <c r="N7" s="73"/>
      <c r="O7" s="80" t="s">
        <v>292</v>
      </c>
      <c r="P7" s="82">
        <v>43948.35074074074</v>
      </c>
      <c r="Q7" s="80" t="s">
        <v>296</v>
      </c>
      <c r="R7" s="84" t="s">
        <v>317</v>
      </c>
      <c r="S7" s="80" t="s">
        <v>328</v>
      </c>
      <c r="T7" s="80" t="s">
        <v>335</v>
      </c>
      <c r="U7" s="80"/>
      <c r="V7" s="84" t="s">
        <v>345</v>
      </c>
      <c r="W7" s="82">
        <v>43948.35074074074</v>
      </c>
      <c r="X7" s="86">
        <v>43948</v>
      </c>
      <c r="Y7" s="88" t="s">
        <v>403</v>
      </c>
      <c r="Z7" s="84" t="s">
        <v>473</v>
      </c>
      <c r="AA7" s="80"/>
      <c r="AB7" s="80"/>
      <c r="AC7" s="88" t="s">
        <v>543</v>
      </c>
      <c r="AD7" s="80"/>
      <c r="AE7" s="80" t="b">
        <v>0</v>
      </c>
      <c r="AF7" s="80">
        <v>9</v>
      </c>
      <c r="AG7" s="88" t="s">
        <v>622</v>
      </c>
      <c r="AH7" s="80" t="b">
        <v>0</v>
      </c>
      <c r="AI7" s="80" t="s">
        <v>632</v>
      </c>
      <c r="AJ7" s="80"/>
      <c r="AK7" s="88" t="s">
        <v>622</v>
      </c>
      <c r="AL7" s="80" t="b">
        <v>0</v>
      </c>
      <c r="AM7" s="80">
        <v>0</v>
      </c>
      <c r="AN7" s="88" t="s">
        <v>622</v>
      </c>
      <c r="AO7" s="80" t="s">
        <v>636</v>
      </c>
      <c r="AP7" s="80" t="b">
        <v>0</v>
      </c>
      <c r="AQ7" s="88" t="s">
        <v>543</v>
      </c>
      <c r="AR7" s="80" t="s">
        <v>178</v>
      </c>
      <c r="AS7" s="80">
        <v>0</v>
      </c>
      <c r="AT7" s="80">
        <v>0</v>
      </c>
      <c r="AU7" s="80"/>
      <c r="AV7" s="80"/>
      <c r="AW7" s="80"/>
      <c r="AX7" s="80"/>
      <c r="AY7" s="80"/>
      <c r="AZ7" s="80"/>
      <c r="BA7" s="80"/>
      <c r="BB7" s="80"/>
      <c r="BC7" s="79">
        <v>1</v>
      </c>
      <c r="BD7" s="79" t="str">
        <f>REPLACE(INDEX(GroupVertices[Group],MATCH(Edges35[[#This Row],[Vertex 1]],GroupVertices[Vertex],0)),1,1,"")</f>
        <v>19</v>
      </c>
      <c r="BE7" s="79" t="str">
        <f>REPLACE(INDEX(GroupVertices[Group],MATCH(Edges35[[#This Row],[Vertex 2]],GroupVertices[Vertex],0)),1,1,"")</f>
        <v>19</v>
      </c>
      <c r="BF7" s="48">
        <v>0</v>
      </c>
      <c r="BG7" s="49">
        <v>0</v>
      </c>
      <c r="BH7" s="48">
        <v>0</v>
      </c>
      <c r="BI7" s="49">
        <v>0</v>
      </c>
      <c r="BJ7" s="48">
        <v>0</v>
      </c>
      <c r="BK7" s="49">
        <v>0</v>
      </c>
      <c r="BL7" s="48">
        <v>27</v>
      </c>
      <c r="BM7" s="49">
        <v>100</v>
      </c>
      <c r="BN7" s="48">
        <v>27</v>
      </c>
    </row>
    <row r="8" spans="1:66" ht="15">
      <c r="A8" s="65" t="s">
        <v>1132</v>
      </c>
      <c r="B8" s="65" t="s">
        <v>1145</v>
      </c>
      <c r="C8" s="66" t="s">
        <v>2098</v>
      </c>
      <c r="D8" s="67">
        <v>3</v>
      </c>
      <c r="E8" s="68" t="s">
        <v>132</v>
      </c>
      <c r="F8" s="69">
        <v>32</v>
      </c>
      <c r="G8" s="66"/>
      <c r="H8" s="70"/>
      <c r="I8" s="71"/>
      <c r="J8" s="71"/>
      <c r="K8" s="34" t="s">
        <v>65</v>
      </c>
      <c r="L8" s="78">
        <v>8</v>
      </c>
      <c r="M8" s="78"/>
      <c r="N8" s="73"/>
      <c r="O8" s="80" t="s">
        <v>292</v>
      </c>
      <c r="P8" s="82">
        <v>43948.88298611111</v>
      </c>
      <c r="Q8" s="80" t="s">
        <v>1164</v>
      </c>
      <c r="R8" s="84" t="s">
        <v>1179</v>
      </c>
      <c r="S8" s="80" t="s">
        <v>1191</v>
      </c>
      <c r="T8" s="80"/>
      <c r="U8" s="80"/>
      <c r="V8" s="84" t="s">
        <v>1208</v>
      </c>
      <c r="W8" s="82">
        <v>43948.88298611111</v>
      </c>
      <c r="X8" s="86">
        <v>43948</v>
      </c>
      <c r="Y8" s="88" t="s">
        <v>1224</v>
      </c>
      <c r="Z8" s="84" t="s">
        <v>1242</v>
      </c>
      <c r="AA8" s="80"/>
      <c r="AB8" s="80"/>
      <c r="AC8" s="88" t="s">
        <v>1260</v>
      </c>
      <c r="AD8" s="88" t="s">
        <v>1275</v>
      </c>
      <c r="AE8" s="80" t="b">
        <v>0</v>
      </c>
      <c r="AF8" s="80">
        <v>2</v>
      </c>
      <c r="AG8" s="88" t="s">
        <v>1282</v>
      </c>
      <c r="AH8" s="80" t="b">
        <v>0</v>
      </c>
      <c r="AI8" s="80" t="s">
        <v>632</v>
      </c>
      <c r="AJ8" s="80"/>
      <c r="AK8" s="88" t="s">
        <v>622</v>
      </c>
      <c r="AL8" s="80" t="b">
        <v>0</v>
      </c>
      <c r="AM8" s="80">
        <v>0</v>
      </c>
      <c r="AN8" s="88" t="s">
        <v>622</v>
      </c>
      <c r="AO8" s="80" t="s">
        <v>636</v>
      </c>
      <c r="AP8" s="80" t="b">
        <v>0</v>
      </c>
      <c r="AQ8" s="88" t="s">
        <v>1275</v>
      </c>
      <c r="AR8" s="80" t="s">
        <v>178</v>
      </c>
      <c r="AS8" s="80">
        <v>0</v>
      </c>
      <c r="AT8" s="80">
        <v>0</v>
      </c>
      <c r="AU8" s="80"/>
      <c r="AV8" s="80"/>
      <c r="AW8" s="80"/>
      <c r="AX8" s="80"/>
      <c r="AY8" s="80"/>
      <c r="AZ8" s="80"/>
      <c r="BA8" s="80"/>
      <c r="BB8" s="80"/>
      <c r="BC8" s="79">
        <v>2</v>
      </c>
      <c r="BD8" s="79" t="str">
        <f>REPLACE(INDEX(GroupVertices[Group],MATCH(Edges35[[#This Row],[Vertex 1]],GroupVertices[Vertex],0)),1,1,"")</f>
        <v>2</v>
      </c>
      <c r="BE8" s="79" t="str">
        <f>REPLACE(INDEX(GroupVertices[Group],MATCH(Edges35[[#This Row],[Vertex 2]],GroupVertices[Vertex],0)),1,1,"")</f>
        <v>2</v>
      </c>
      <c r="BF8" s="48"/>
      <c r="BG8" s="49"/>
      <c r="BH8" s="48"/>
      <c r="BI8" s="49"/>
      <c r="BJ8" s="48"/>
      <c r="BK8" s="49"/>
      <c r="BL8" s="48"/>
      <c r="BM8" s="49"/>
      <c r="BN8" s="48"/>
    </row>
    <row r="9" spans="1:66" ht="15">
      <c r="A9" s="65" t="s">
        <v>217</v>
      </c>
      <c r="B9" s="65" t="s">
        <v>217</v>
      </c>
      <c r="C9" s="66" t="s">
        <v>2098</v>
      </c>
      <c r="D9" s="67">
        <v>3</v>
      </c>
      <c r="E9" s="68" t="s">
        <v>132</v>
      </c>
      <c r="F9" s="69">
        <v>32</v>
      </c>
      <c r="G9" s="66"/>
      <c r="H9" s="70"/>
      <c r="I9" s="71"/>
      <c r="J9" s="71"/>
      <c r="K9" s="34" t="s">
        <v>65</v>
      </c>
      <c r="L9" s="78">
        <v>10</v>
      </c>
      <c r="M9" s="78"/>
      <c r="N9" s="73"/>
      <c r="O9" s="80" t="s">
        <v>178</v>
      </c>
      <c r="P9" s="82">
        <v>43949.20144675926</v>
      </c>
      <c r="Q9" s="80" t="s">
        <v>297</v>
      </c>
      <c r="R9" s="84" t="s">
        <v>318</v>
      </c>
      <c r="S9" s="80" t="s">
        <v>329</v>
      </c>
      <c r="T9" s="80" t="s">
        <v>336</v>
      </c>
      <c r="U9" s="80"/>
      <c r="V9" s="84" t="s">
        <v>346</v>
      </c>
      <c r="W9" s="82">
        <v>43949.20144675926</v>
      </c>
      <c r="X9" s="86">
        <v>43949</v>
      </c>
      <c r="Y9" s="88" t="s">
        <v>404</v>
      </c>
      <c r="Z9" s="84" t="s">
        <v>474</v>
      </c>
      <c r="AA9" s="80"/>
      <c r="AB9" s="80"/>
      <c r="AC9" s="88" t="s">
        <v>544</v>
      </c>
      <c r="AD9" s="80"/>
      <c r="AE9" s="80" t="b">
        <v>0</v>
      </c>
      <c r="AF9" s="80">
        <v>0</v>
      </c>
      <c r="AG9" s="88" t="s">
        <v>622</v>
      </c>
      <c r="AH9" s="80" t="b">
        <v>0</v>
      </c>
      <c r="AI9" s="80" t="s">
        <v>632</v>
      </c>
      <c r="AJ9" s="80"/>
      <c r="AK9" s="88" t="s">
        <v>622</v>
      </c>
      <c r="AL9" s="80" t="b">
        <v>0</v>
      </c>
      <c r="AM9" s="80">
        <v>0</v>
      </c>
      <c r="AN9" s="88" t="s">
        <v>622</v>
      </c>
      <c r="AO9" s="80" t="s">
        <v>637</v>
      </c>
      <c r="AP9" s="80" t="b">
        <v>0</v>
      </c>
      <c r="AQ9" s="88" t="s">
        <v>544</v>
      </c>
      <c r="AR9" s="80" t="s">
        <v>178</v>
      </c>
      <c r="AS9" s="80">
        <v>0</v>
      </c>
      <c r="AT9" s="80">
        <v>0</v>
      </c>
      <c r="AU9" s="80"/>
      <c r="AV9" s="80"/>
      <c r="AW9" s="80"/>
      <c r="AX9" s="80"/>
      <c r="AY9" s="80"/>
      <c r="AZ9" s="80"/>
      <c r="BA9" s="80"/>
      <c r="BB9" s="80"/>
      <c r="BC9" s="79">
        <v>1</v>
      </c>
      <c r="BD9" s="79" t="str">
        <f>REPLACE(INDEX(GroupVertices[Group],MATCH(Edges35[[#This Row],[Vertex 1]],GroupVertices[Vertex],0)),1,1,"")</f>
        <v>6</v>
      </c>
      <c r="BE9" s="79" t="str">
        <f>REPLACE(INDEX(GroupVertices[Group],MATCH(Edges35[[#This Row],[Vertex 2]],GroupVertices[Vertex],0)),1,1,"")</f>
        <v>6</v>
      </c>
      <c r="BF9" s="48">
        <v>0</v>
      </c>
      <c r="BG9" s="49">
        <v>0</v>
      </c>
      <c r="BH9" s="48">
        <v>0</v>
      </c>
      <c r="BI9" s="49">
        <v>0</v>
      </c>
      <c r="BJ9" s="48">
        <v>0</v>
      </c>
      <c r="BK9" s="49">
        <v>0</v>
      </c>
      <c r="BL9" s="48">
        <v>30</v>
      </c>
      <c r="BM9" s="49">
        <v>100</v>
      </c>
      <c r="BN9" s="48">
        <v>30</v>
      </c>
    </row>
    <row r="10" spans="1:66" ht="15">
      <c r="A10" s="65" t="s">
        <v>218</v>
      </c>
      <c r="B10" s="65" t="s">
        <v>276</v>
      </c>
      <c r="C10" s="66" t="s">
        <v>2098</v>
      </c>
      <c r="D10" s="67">
        <v>3</v>
      </c>
      <c r="E10" s="68" t="s">
        <v>132</v>
      </c>
      <c r="F10" s="69">
        <v>32</v>
      </c>
      <c r="G10" s="66"/>
      <c r="H10" s="70"/>
      <c r="I10" s="71"/>
      <c r="J10" s="71"/>
      <c r="K10" s="34" t="s">
        <v>65</v>
      </c>
      <c r="L10" s="78">
        <v>11</v>
      </c>
      <c r="M10" s="78"/>
      <c r="N10" s="73"/>
      <c r="O10" s="80" t="s">
        <v>293</v>
      </c>
      <c r="P10" s="82">
        <v>43949.24224537037</v>
      </c>
      <c r="Q10" s="80" t="s">
        <v>298</v>
      </c>
      <c r="R10" s="80"/>
      <c r="S10" s="80"/>
      <c r="T10" s="80"/>
      <c r="U10" s="80"/>
      <c r="V10" s="84" t="s">
        <v>347</v>
      </c>
      <c r="W10" s="82">
        <v>43949.24224537037</v>
      </c>
      <c r="X10" s="86">
        <v>43949</v>
      </c>
      <c r="Y10" s="88" t="s">
        <v>405</v>
      </c>
      <c r="Z10" s="84" t="s">
        <v>475</v>
      </c>
      <c r="AA10" s="80"/>
      <c r="AB10" s="80"/>
      <c r="AC10" s="88" t="s">
        <v>545</v>
      </c>
      <c r="AD10" s="88" t="s">
        <v>613</v>
      </c>
      <c r="AE10" s="80" t="b">
        <v>0</v>
      </c>
      <c r="AF10" s="80">
        <v>16</v>
      </c>
      <c r="AG10" s="88" t="s">
        <v>623</v>
      </c>
      <c r="AH10" s="80" t="b">
        <v>0</v>
      </c>
      <c r="AI10" s="80" t="s">
        <v>632</v>
      </c>
      <c r="AJ10" s="80"/>
      <c r="AK10" s="88" t="s">
        <v>622</v>
      </c>
      <c r="AL10" s="80" t="b">
        <v>0</v>
      </c>
      <c r="AM10" s="80">
        <v>0</v>
      </c>
      <c r="AN10" s="88" t="s">
        <v>622</v>
      </c>
      <c r="AO10" s="80" t="s">
        <v>636</v>
      </c>
      <c r="AP10" s="80" t="b">
        <v>0</v>
      </c>
      <c r="AQ10" s="88" t="s">
        <v>613</v>
      </c>
      <c r="AR10" s="80" t="s">
        <v>178</v>
      </c>
      <c r="AS10" s="80">
        <v>0</v>
      </c>
      <c r="AT10" s="80">
        <v>0</v>
      </c>
      <c r="AU10" s="80"/>
      <c r="AV10" s="80"/>
      <c r="AW10" s="80"/>
      <c r="AX10" s="80"/>
      <c r="AY10" s="80"/>
      <c r="AZ10" s="80"/>
      <c r="BA10" s="80"/>
      <c r="BB10" s="80"/>
      <c r="BC10" s="79">
        <v>1</v>
      </c>
      <c r="BD10" s="79" t="str">
        <f>REPLACE(INDEX(GroupVertices[Group],MATCH(Edges35[[#This Row],[Vertex 1]],GroupVertices[Vertex],0)),1,1,"")</f>
        <v>18</v>
      </c>
      <c r="BE10" s="79" t="str">
        <f>REPLACE(INDEX(GroupVertices[Group],MATCH(Edges35[[#This Row],[Vertex 2]],GroupVertices[Vertex],0)),1,1,"")</f>
        <v>18</v>
      </c>
      <c r="BF10" s="48">
        <v>0</v>
      </c>
      <c r="BG10" s="49">
        <v>0</v>
      </c>
      <c r="BH10" s="48">
        <v>0</v>
      </c>
      <c r="BI10" s="49">
        <v>0</v>
      </c>
      <c r="BJ10" s="48">
        <v>0</v>
      </c>
      <c r="BK10" s="49">
        <v>0</v>
      </c>
      <c r="BL10" s="48">
        <v>24</v>
      </c>
      <c r="BM10" s="49">
        <v>100</v>
      </c>
      <c r="BN10" s="48">
        <v>24</v>
      </c>
    </row>
    <row r="11" spans="1:66" ht="15">
      <c r="A11" s="65" t="s">
        <v>219</v>
      </c>
      <c r="B11" s="65" t="s">
        <v>224</v>
      </c>
      <c r="C11" s="66" t="s">
        <v>2098</v>
      </c>
      <c r="D11" s="67">
        <v>3</v>
      </c>
      <c r="E11" s="68" t="s">
        <v>132</v>
      </c>
      <c r="F11" s="69">
        <v>32</v>
      </c>
      <c r="G11" s="66"/>
      <c r="H11" s="70"/>
      <c r="I11" s="71"/>
      <c r="J11" s="71"/>
      <c r="K11" s="34" t="s">
        <v>65</v>
      </c>
      <c r="L11" s="78">
        <v>12</v>
      </c>
      <c r="M11" s="78"/>
      <c r="N11" s="73"/>
      <c r="O11" s="80" t="s">
        <v>294</v>
      </c>
      <c r="P11" s="82">
        <v>43949.31947916667</v>
      </c>
      <c r="Q11" s="80" t="s">
        <v>299</v>
      </c>
      <c r="R11" s="84" t="s">
        <v>319</v>
      </c>
      <c r="S11" s="80" t="s">
        <v>330</v>
      </c>
      <c r="T11" s="80"/>
      <c r="U11" s="80"/>
      <c r="V11" s="84" t="s">
        <v>348</v>
      </c>
      <c r="W11" s="82">
        <v>43949.31947916667</v>
      </c>
      <c r="X11" s="86">
        <v>43949</v>
      </c>
      <c r="Y11" s="88" t="s">
        <v>406</v>
      </c>
      <c r="Z11" s="84" t="s">
        <v>476</v>
      </c>
      <c r="AA11" s="80"/>
      <c r="AB11" s="80"/>
      <c r="AC11" s="88" t="s">
        <v>546</v>
      </c>
      <c r="AD11" s="80"/>
      <c r="AE11" s="80" t="b">
        <v>0</v>
      </c>
      <c r="AF11" s="80">
        <v>0</v>
      </c>
      <c r="AG11" s="88" t="s">
        <v>622</v>
      </c>
      <c r="AH11" s="80" t="b">
        <v>0</v>
      </c>
      <c r="AI11" s="80" t="s">
        <v>632</v>
      </c>
      <c r="AJ11" s="80"/>
      <c r="AK11" s="88" t="s">
        <v>622</v>
      </c>
      <c r="AL11" s="80" t="b">
        <v>0</v>
      </c>
      <c r="AM11" s="80">
        <v>2</v>
      </c>
      <c r="AN11" s="88" t="s">
        <v>551</v>
      </c>
      <c r="AO11" s="80" t="s">
        <v>636</v>
      </c>
      <c r="AP11" s="80" t="b">
        <v>0</v>
      </c>
      <c r="AQ11" s="88" t="s">
        <v>551</v>
      </c>
      <c r="AR11" s="80" t="s">
        <v>178</v>
      </c>
      <c r="AS11" s="80">
        <v>0</v>
      </c>
      <c r="AT11" s="80">
        <v>0</v>
      </c>
      <c r="AU11" s="80"/>
      <c r="AV11" s="80"/>
      <c r="AW11" s="80"/>
      <c r="AX11" s="80"/>
      <c r="AY11" s="80"/>
      <c r="AZ11" s="80"/>
      <c r="BA11" s="80"/>
      <c r="BB11" s="80"/>
      <c r="BC11" s="79">
        <v>1</v>
      </c>
      <c r="BD11" s="79" t="str">
        <f>REPLACE(INDEX(GroupVertices[Group],MATCH(Edges35[[#This Row],[Vertex 1]],GroupVertices[Vertex],0)),1,1,"")</f>
        <v>13</v>
      </c>
      <c r="BE11" s="79" t="str">
        <f>REPLACE(INDEX(GroupVertices[Group],MATCH(Edges35[[#This Row],[Vertex 2]],GroupVertices[Vertex],0)),1,1,"")</f>
        <v>13</v>
      </c>
      <c r="BF11" s="48">
        <v>0</v>
      </c>
      <c r="BG11" s="49">
        <v>0</v>
      </c>
      <c r="BH11" s="48">
        <v>0</v>
      </c>
      <c r="BI11" s="49">
        <v>0</v>
      </c>
      <c r="BJ11" s="48">
        <v>0</v>
      </c>
      <c r="BK11" s="49">
        <v>0</v>
      </c>
      <c r="BL11" s="48">
        <v>9</v>
      </c>
      <c r="BM11" s="49">
        <v>100</v>
      </c>
      <c r="BN11" s="48">
        <v>9</v>
      </c>
    </row>
    <row r="12" spans="1:66" ht="15">
      <c r="A12" s="65" t="s">
        <v>220</v>
      </c>
      <c r="B12" s="65" t="s">
        <v>257</v>
      </c>
      <c r="C12" s="66" t="s">
        <v>2098</v>
      </c>
      <c r="D12" s="67">
        <v>3</v>
      </c>
      <c r="E12" s="68" t="s">
        <v>132</v>
      </c>
      <c r="F12" s="69">
        <v>32</v>
      </c>
      <c r="G12" s="66"/>
      <c r="H12" s="70"/>
      <c r="I12" s="71"/>
      <c r="J12" s="71"/>
      <c r="K12" s="34" t="s">
        <v>65</v>
      </c>
      <c r="L12" s="78">
        <v>13</v>
      </c>
      <c r="M12" s="78"/>
      <c r="N12" s="73"/>
      <c r="O12" s="80" t="s">
        <v>294</v>
      </c>
      <c r="P12" s="82">
        <v>43949.38842592593</v>
      </c>
      <c r="Q12" s="80" t="s">
        <v>300</v>
      </c>
      <c r="R12" s="80"/>
      <c r="S12" s="80"/>
      <c r="T12" s="80" t="s">
        <v>337</v>
      </c>
      <c r="U12" s="80"/>
      <c r="V12" s="84" t="s">
        <v>349</v>
      </c>
      <c r="W12" s="82">
        <v>43949.38842592593</v>
      </c>
      <c r="X12" s="86">
        <v>43949</v>
      </c>
      <c r="Y12" s="88" t="s">
        <v>407</v>
      </c>
      <c r="Z12" s="84" t="s">
        <v>477</v>
      </c>
      <c r="AA12" s="80"/>
      <c r="AB12" s="80"/>
      <c r="AC12" s="88" t="s">
        <v>547</v>
      </c>
      <c r="AD12" s="80"/>
      <c r="AE12" s="80" t="b">
        <v>0</v>
      </c>
      <c r="AF12" s="80">
        <v>0</v>
      </c>
      <c r="AG12" s="88" t="s">
        <v>622</v>
      </c>
      <c r="AH12" s="80" t="b">
        <v>0</v>
      </c>
      <c r="AI12" s="80" t="s">
        <v>632</v>
      </c>
      <c r="AJ12" s="80"/>
      <c r="AK12" s="88" t="s">
        <v>622</v>
      </c>
      <c r="AL12" s="80" t="b">
        <v>0</v>
      </c>
      <c r="AM12" s="80">
        <v>9</v>
      </c>
      <c r="AN12" s="88" t="s">
        <v>587</v>
      </c>
      <c r="AO12" s="80" t="s">
        <v>636</v>
      </c>
      <c r="AP12" s="80" t="b">
        <v>0</v>
      </c>
      <c r="AQ12" s="88" t="s">
        <v>587</v>
      </c>
      <c r="AR12" s="80" t="s">
        <v>178</v>
      </c>
      <c r="AS12" s="80">
        <v>0</v>
      </c>
      <c r="AT12" s="80">
        <v>0</v>
      </c>
      <c r="AU12" s="80"/>
      <c r="AV12" s="80"/>
      <c r="AW12" s="80"/>
      <c r="AX12" s="80"/>
      <c r="AY12" s="80"/>
      <c r="AZ12" s="80"/>
      <c r="BA12" s="80"/>
      <c r="BB12" s="80"/>
      <c r="BC12" s="79">
        <v>1</v>
      </c>
      <c r="BD12" s="79" t="str">
        <f>REPLACE(INDEX(GroupVertices[Group],MATCH(Edges35[[#This Row],[Vertex 1]],GroupVertices[Vertex],0)),1,1,"")</f>
        <v>3</v>
      </c>
      <c r="BE12" s="79" t="str">
        <f>REPLACE(INDEX(GroupVertices[Group],MATCH(Edges35[[#This Row],[Vertex 2]],GroupVertices[Vertex],0)),1,1,"")</f>
        <v>3</v>
      </c>
      <c r="BF12" s="48">
        <v>0</v>
      </c>
      <c r="BG12" s="49">
        <v>0</v>
      </c>
      <c r="BH12" s="48">
        <v>0</v>
      </c>
      <c r="BI12" s="49">
        <v>0</v>
      </c>
      <c r="BJ12" s="48">
        <v>0</v>
      </c>
      <c r="BK12" s="49">
        <v>0</v>
      </c>
      <c r="BL12" s="48">
        <v>25</v>
      </c>
      <c r="BM12" s="49">
        <v>100</v>
      </c>
      <c r="BN12" s="48">
        <v>25</v>
      </c>
    </row>
    <row r="13" spans="1:66" ht="15">
      <c r="A13" s="65" t="s">
        <v>221</v>
      </c>
      <c r="B13" s="65" t="s">
        <v>257</v>
      </c>
      <c r="C13" s="66" t="s">
        <v>2098</v>
      </c>
      <c r="D13" s="67">
        <v>3</v>
      </c>
      <c r="E13" s="68" t="s">
        <v>132</v>
      </c>
      <c r="F13" s="69">
        <v>32</v>
      </c>
      <c r="G13" s="66"/>
      <c r="H13" s="70"/>
      <c r="I13" s="71"/>
      <c r="J13" s="71"/>
      <c r="K13" s="34" t="s">
        <v>65</v>
      </c>
      <c r="L13" s="78">
        <v>14</v>
      </c>
      <c r="M13" s="78"/>
      <c r="N13" s="73"/>
      <c r="O13" s="80" t="s">
        <v>294</v>
      </c>
      <c r="P13" s="82">
        <v>43949.413935185185</v>
      </c>
      <c r="Q13" s="80" t="s">
        <v>300</v>
      </c>
      <c r="R13" s="80"/>
      <c r="S13" s="80"/>
      <c r="T13" s="80" t="s">
        <v>337</v>
      </c>
      <c r="U13" s="80"/>
      <c r="V13" s="84" t="s">
        <v>350</v>
      </c>
      <c r="W13" s="82">
        <v>43949.413935185185</v>
      </c>
      <c r="X13" s="86">
        <v>43949</v>
      </c>
      <c r="Y13" s="88" t="s">
        <v>408</v>
      </c>
      <c r="Z13" s="84" t="s">
        <v>478</v>
      </c>
      <c r="AA13" s="80"/>
      <c r="AB13" s="80"/>
      <c r="AC13" s="88" t="s">
        <v>548</v>
      </c>
      <c r="AD13" s="80"/>
      <c r="AE13" s="80" t="b">
        <v>0</v>
      </c>
      <c r="AF13" s="80">
        <v>0</v>
      </c>
      <c r="AG13" s="88" t="s">
        <v>622</v>
      </c>
      <c r="AH13" s="80" t="b">
        <v>0</v>
      </c>
      <c r="AI13" s="80" t="s">
        <v>632</v>
      </c>
      <c r="AJ13" s="80"/>
      <c r="AK13" s="88" t="s">
        <v>622</v>
      </c>
      <c r="AL13" s="80" t="b">
        <v>0</v>
      </c>
      <c r="AM13" s="80">
        <v>9</v>
      </c>
      <c r="AN13" s="88" t="s">
        <v>587</v>
      </c>
      <c r="AO13" s="80" t="s">
        <v>636</v>
      </c>
      <c r="AP13" s="80" t="b">
        <v>0</v>
      </c>
      <c r="AQ13" s="88" t="s">
        <v>587</v>
      </c>
      <c r="AR13" s="80" t="s">
        <v>178</v>
      </c>
      <c r="AS13" s="80">
        <v>0</v>
      </c>
      <c r="AT13" s="80">
        <v>0</v>
      </c>
      <c r="AU13" s="80"/>
      <c r="AV13" s="80"/>
      <c r="AW13" s="80"/>
      <c r="AX13" s="80"/>
      <c r="AY13" s="80"/>
      <c r="AZ13" s="80"/>
      <c r="BA13" s="80"/>
      <c r="BB13" s="80"/>
      <c r="BC13" s="79">
        <v>1</v>
      </c>
      <c r="BD13" s="79" t="str">
        <f>REPLACE(INDEX(GroupVertices[Group],MATCH(Edges35[[#This Row],[Vertex 1]],GroupVertices[Vertex],0)),1,1,"")</f>
        <v>3</v>
      </c>
      <c r="BE13" s="79" t="str">
        <f>REPLACE(INDEX(GroupVertices[Group],MATCH(Edges35[[#This Row],[Vertex 2]],GroupVertices[Vertex],0)),1,1,"")</f>
        <v>3</v>
      </c>
      <c r="BF13" s="48">
        <v>0</v>
      </c>
      <c r="BG13" s="49">
        <v>0</v>
      </c>
      <c r="BH13" s="48">
        <v>0</v>
      </c>
      <c r="BI13" s="49">
        <v>0</v>
      </c>
      <c r="BJ13" s="48">
        <v>0</v>
      </c>
      <c r="BK13" s="49">
        <v>0</v>
      </c>
      <c r="BL13" s="48">
        <v>25</v>
      </c>
      <c r="BM13" s="49">
        <v>100</v>
      </c>
      <c r="BN13" s="48">
        <v>25</v>
      </c>
    </row>
    <row r="14" spans="1:66" ht="15">
      <c r="A14" s="65" t="s">
        <v>222</v>
      </c>
      <c r="B14" s="65" t="s">
        <v>257</v>
      </c>
      <c r="C14" s="66" t="s">
        <v>2098</v>
      </c>
      <c r="D14" s="67">
        <v>3</v>
      </c>
      <c r="E14" s="68" t="s">
        <v>132</v>
      </c>
      <c r="F14" s="69">
        <v>32</v>
      </c>
      <c r="G14" s="66"/>
      <c r="H14" s="70"/>
      <c r="I14" s="71"/>
      <c r="J14" s="71"/>
      <c r="K14" s="34" t="s">
        <v>65</v>
      </c>
      <c r="L14" s="78">
        <v>15</v>
      </c>
      <c r="M14" s="78"/>
      <c r="N14" s="73"/>
      <c r="O14" s="80" t="s">
        <v>294</v>
      </c>
      <c r="P14" s="82">
        <v>43949.433333333334</v>
      </c>
      <c r="Q14" s="80" t="s">
        <v>300</v>
      </c>
      <c r="R14" s="80"/>
      <c r="S14" s="80"/>
      <c r="T14" s="80" t="s">
        <v>337</v>
      </c>
      <c r="U14" s="80"/>
      <c r="V14" s="84" t="s">
        <v>351</v>
      </c>
      <c r="W14" s="82">
        <v>43949.433333333334</v>
      </c>
      <c r="X14" s="86">
        <v>43949</v>
      </c>
      <c r="Y14" s="88" t="s">
        <v>409</v>
      </c>
      <c r="Z14" s="84" t="s">
        <v>479</v>
      </c>
      <c r="AA14" s="80"/>
      <c r="AB14" s="80"/>
      <c r="AC14" s="88" t="s">
        <v>549</v>
      </c>
      <c r="AD14" s="80"/>
      <c r="AE14" s="80" t="b">
        <v>0</v>
      </c>
      <c r="AF14" s="80">
        <v>0</v>
      </c>
      <c r="AG14" s="88" t="s">
        <v>622</v>
      </c>
      <c r="AH14" s="80" t="b">
        <v>0</v>
      </c>
      <c r="AI14" s="80" t="s">
        <v>632</v>
      </c>
      <c r="AJ14" s="80"/>
      <c r="AK14" s="88" t="s">
        <v>622</v>
      </c>
      <c r="AL14" s="80" t="b">
        <v>0</v>
      </c>
      <c r="AM14" s="80">
        <v>9</v>
      </c>
      <c r="AN14" s="88" t="s">
        <v>587</v>
      </c>
      <c r="AO14" s="80" t="s">
        <v>638</v>
      </c>
      <c r="AP14" s="80" t="b">
        <v>0</v>
      </c>
      <c r="AQ14" s="88" t="s">
        <v>587</v>
      </c>
      <c r="AR14" s="80" t="s">
        <v>178</v>
      </c>
      <c r="AS14" s="80">
        <v>0</v>
      </c>
      <c r="AT14" s="80">
        <v>0</v>
      </c>
      <c r="AU14" s="80"/>
      <c r="AV14" s="80"/>
      <c r="AW14" s="80"/>
      <c r="AX14" s="80"/>
      <c r="AY14" s="80"/>
      <c r="AZ14" s="80"/>
      <c r="BA14" s="80"/>
      <c r="BB14" s="80"/>
      <c r="BC14" s="79">
        <v>1</v>
      </c>
      <c r="BD14" s="79" t="str">
        <f>REPLACE(INDEX(GroupVertices[Group],MATCH(Edges35[[#This Row],[Vertex 1]],GroupVertices[Vertex],0)),1,1,"")</f>
        <v>3</v>
      </c>
      <c r="BE14" s="79" t="str">
        <f>REPLACE(INDEX(GroupVertices[Group],MATCH(Edges35[[#This Row],[Vertex 2]],GroupVertices[Vertex],0)),1,1,"")</f>
        <v>3</v>
      </c>
      <c r="BF14" s="48">
        <v>0</v>
      </c>
      <c r="BG14" s="49">
        <v>0</v>
      </c>
      <c r="BH14" s="48">
        <v>0</v>
      </c>
      <c r="BI14" s="49">
        <v>0</v>
      </c>
      <c r="BJ14" s="48">
        <v>0</v>
      </c>
      <c r="BK14" s="49">
        <v>0</v>
      </c>
      <c r="BL14" s="48">
        <v>25</v>
      </c>
      <c r="BM14" s="49">
        <v>100</v>
      </c>
      <c r="BN14" s="48">
        <v>25</v>
      </c>
    </row>
    <row r="15" spans="1:66" ht="15">
      <c r="A15" s="65" t="s">
        <v>223</v>
      </c>
      <c r="B15" s="65" t="s">
        <v>257</v>
      </c>
      <c r="C15" s="66" t="s">
        <v>2098</v>
      </c>
      <c r="D15" s="67">
        <v>3</v>
      </c>
      <c r="E15" s="68" t="s">
        <v>132</v>
      </c>
      <c r="F15" s="69">
        <v>32</v>
      </c>
      <c r="G15" s="66"/>
      <c r="H15" s="70"/>
      <c r="I15" s="71"/>
      <c r="J15" s="71"/>
      <c r="K15" s="34" t="s">
        <v>65</v>
      </c>
      <c r="L15" s="78">
        <v>16</v>
      </c>
      <c r="M15" s="78"/>
      <c r="N15" s="73"/>
      <c r="O15" s="80" t="s">
        <v>294</v>
      </c>
      <c r="P15" s="82">
        <v>43949.447071759256</v>
      </c>
      <c r="Q15" s="80" t="s">
        <v>300</v>
      </c>
      <c r="R15" s="80"/>
      <c r="S15" s="80"/>
      <c r="T15" s="80" t="s">
        <v>337</v>
      </c>
      <c r="U15" s="80"/>
      <c r="V15" s="84" t="s">
        <v>352</v>
      </c>
      <c r="W15" s="82">
        <v>43949.447071759256</v>
      </c>
      <c r="X15" s="86">
        <v>43949</v>
      </c>
      <c r="Y15" s="88" t="s">
        <v>410</v>
      </c>
      <c r="Z15" s="84" t="s">
        <v>480</v>
      </c>
      <c r="AA15" s="80"/>
      <c r="AB15" s="80"/>
      <c r="AC15" s="88" t="s">
        <v>550</v>
      </c>
      <c r="AD15" s="80"/>
      <c r="AE15" s="80" t="b">
        <v>0</v>
      </c>
      <c r="AF15" s="80">
        <v>0</v>
      </c>
      <c r="AG15" s="88" t="s">
        <v>622</v>
      </c>
      <c r="AH15" s="80" t="b">
        <v>0</v>
      </c>
      <c r="AI15" s="80" t="s">
        <v>632</v>
      </c>
      <c r="AJ15" s="80"/>
      <c r="AK15" s="88" t="s">
        <v>622</v>
      </c>
      <c r="AL15" s="80" t="b">
        <v>0</v>
      </c>
      <c r="AM15" s="80">
        <v>9</v>
      </c>
      <c r="AN15" s="88" t="s">
        <v>587</v>
      </c>
      <c r="AO15" s="80" t="s">
        <v>636</v>
      </c>
      <c r="AP15" s="80" t="b">
        <v>0</v>
      </c>
      <c r="AQ15" s="88" t="s">
        <v>587</v>
      </c>
      <c r="AR15" s="80" t="s">
        <v>178</v>
      </c>
      <c r="AS15" s="80">
        <v>0</v>
      </c>
      <c r="AT15" s="80">
        <v>0</v>
      </c>
      <c r="AU15" s="80"/>
      <c r="AV15" s="80"/>
      <c r="AW15" s="80"/>
      <c r="AX15" s="80"/>
      <c r="AY15" s="80"/>
      <c r="AZ15" s="80"/>
      <c r="BA15" s="80"/>
      <c r="BB15" s="80"/>
      <c r="BC15" s="79">
        <v>1</v>
      </c>
      <c r="BD15" s="79" t="str">
        <f>REPLACE(INDEX(GroupVertices[Group],MATCH(Edges35[[#This Row],[Vertex 1]],GroupVertices[Vertex],0)),1,1,"")</f>
        <v>3</v>
      </c>
      <c r="BE15" s="79" t="str">
        <f>REPLACE(INDEX(GroupVertices[Group],MATCH(Edges35[[#This Row],[Vertex 2]],GroupVertices[Vertex],0)),1,1,"")</f>
        <v>3</v>
      </c>
      <c r="BF15" s="48">
        <v>0</v>
      </c>
      <c r="BG15" s="49">
        <v>0</v>
      </c>
      <c r="BH15" s="48">
        <v>0</v>
      </c>
      <c r="BI15" s="49">
        <v>0</v>
      </c>
      <c r="BJ15" s="48">
        <v>0</v>
      </c>
      <c r="BK15" s="49">
        <v>0</v>
      </c>
      <c r="BL15" s="48">
        <v>25</v>
      </c>
      <c r="BM15" s="49">
        <v>100</v>
      </c>
      <c r="BN15" s="48">
        <v>25</v>
      </c>
    </row>
    <row r="16" spans="1:66" ht="15">
      <c r="A16" s="65" t="s">
        <v>224</v>
      </c>
      <c r="B16" s="65" t="s">
        <v>224</v>
      </c>
      <c r="C16" s="66" t="s">
        <v>2098</v>
      </c>
      <c r="D16" s="67">
        <v>3</v>
      </c>
      <c r="E16" s="68" t="s">
        <v>132</v>
      </c>
      <c r="F16" s="69">
        <v>32</v>
      </c>
      <c r="G16" s="66"/>
      <c r="H16" s="70"/>
      <c r="I16" s="71"/>
      <c r="J16" s="71"/>
      <c r="K16" s="34" t="s">
        <v>65</v>
      </c>
      <c r="L16" s="78">
        <v>17</v>
      </c>
      <c r="M16" s="78"/>
      <c r="N16" s="73"/>
      <c r="O16" s="80" t="s">
        <v>178</v>
      </c>
      <c r="P16" s="82">
        <v>43949.31831018518</v>
      </c>
      <c r="Q16" s="80" t="s">
        <v>299</v>
      </c>
      <c r="R16" s="84" t="s">
        <v>319</v>
      </c>
      <c r="S16" s="80" t="s">
        <v>330</v>
      </c>
      <c r="T16" s="80"/>
      <c r="U16" s="80"/>
      <c r="V16" s="84" t="s">
        <v>353</v>
      </c>
      <c r="W16" s="82">
        <v>43949.31831018518</v>
      </c>
      <c r="X16" s="86">
        <v>43949</v>
      </c>
      <c r="Y16" s="88" t="s">
        <v>411</v>
      </c>
      <c r="Z16" s="84" t="s">
        <v>481</v>
      </c>
      <c r="AA16" s="80"/>
      <c r="AB16" s="80"/>
      <c r="AC16" s="88" t="s">
        <v>551</v>
      </c>
      <c r="AD16" s="80"/>
      <c r="AE16" s="80" t="b">
        <v>0</v>
      </c>
      <c r="AF16" s="80">
        <v>1</v>
      </c>
      <c r="AG16" s="88" t="s">
        <v>622</v>
      </c>
      <c r="AH16" s="80" t="b">
        <v>0</v>
      </c>
      <c r="AI16" s="80" t="s">
        <v>632</v>
      </c>
      <c r="AJ16" s="80"/>
      <c r="AK16" s="88" t="s">
        <v>622</v>
      </c>
      <c r="AL16" s="80" t="b">
        <v>0</v>
      </c>
      <c r="AM16" s="80">
        <v>2</v>
      </c>
      <c r="AN16" s="88" t="s">
        <v>622</v>
      </c>
      <c r="AO16" s="80" t="s">
        <v>639</v>
      </c>
      <c r="AP16" s="80" t="b">
        <v>0</v>
      </c>
      <c r="AQ16" s="88" t="s">
        <v>551</v>
      </c>
      <c r="AR16" s="80" t="s">
        <v>178</v>
      </c>
      <c r="AS16" s="80">
        <v>0</v>
      </c>
      <c r="AT16" s="80">
        <v>0</v>
      </c>
      <c r="AU16" s="80"/>
      <c r="AV16" s="80"/>
      <c r="AW16" s="80"/>
      <c r="AX16" s="80"/>
      <c r="AY16" s="80"/>
      <c r="AZ16" s="80"/>
      <c r="BA16" s="80"/>
      <c r="BB16" s="80"/>
      <c r="BC16" s="79">
        <v>1</v>
      </c>
      <c r="BD16" s="79" t="str">
        <f>REPLACE(INDEX(GroupVertices[Group],MATCH(Edges35[[#This Row],[Vertex 1]],GroupVertices[Vertex],0)),1,1,"")</f>
        <v>13</v>
      </c>
      <c r="BE16" s="79" t="str">
        <f>REPLACE(INDEX(GroupVertices[Group],MATCH(Edges35[[#This Row],[Vertex 2]],GroupVertices[Vertex],0)),1,1,"")</f>
        <v>13</v>
      </c>
      <c r="BF16" s="48">
        <v>0</v>
      </c>
      <c r="BG16" s="49">
        <v>0</v>
      </c>
      <c r="BH16" s="48">
        <v>0</v>
      </c>
      <c r="BI16" s="49">
        <v>0</v>
      </c>
      <c r="BJ16" s="48">
        <v>0</v>
      </c>
      <c r="BK16" s="49">
        <v>0</v>
      </c>
      <c r="BL16" s="48">
        <v>9</v>
      </c>
      <c r="BM16" s="49">
        <v>100</v>
      </c>
      <c r="BN16" s="48">
        <v>9</v>
      </c>
    </row>
    <row r="17" spans="1:66" ht="15">
      <c r="A17" s="65" t="s">
        <v>225</v>
      </c>
      <c r="B17" s="65" t="s">
        <v>224</v>
      </c>
      <c r="C17" s="66" t="s">
        <v>2098</v>
      </c>
      <c r="D17" s="67">
        <v>3</v>
      </c>
      <c r="E17" s="68" t="s">
        <v>132</v>
      </c>
      <c r="F17" s="69">
        <v>32</v>
      </c>
      <c r="G17" s="66"/>
      <c r="H17" s="70"/>
      <c r="I17" s="71"/>
      <c r="J17" s="71"/>
      <c r="K17" s="34" t="s">
        <v>65</v>
      </c>
      <c r="L17" s="78">
        <v>18</v>
      </c>
      <c r="M17" s="78"/>
      <c r="N17" s="73"/>
      <c r="O17" s="80" t="s">
        <v>294</v>
      </c>
      <c r="P17" s="82">
        <v>43949.45701388889</v>
      </c>
      <c r="Q17" s="80" t="s">
        <v>299</v>
      </c>
      <c r="R17" s="84" t="s">
        <v>319</v>
      </c>
      <c r="S17" s="80" t="s">
        <v>330</v>
      </c>
      <c r="T17" s="80"/>
      <c r="U17" s="80"/>
      <c r="V17" s="84" t="s">
        <v>354</v>
      </c>
      <c r="W17" s="82">
        <v>43949.45701388889</v>
      </c>
      <c r="X17" s="86">
        <v>43949</v>
      </c>
      <c r="Y17" s="88" t="s">
        <v>412</v>
      </c>
      <c r="Z17" s="84" t="s">
        <v>482</v>
      </c>
      <c r="AA17" s="80"/>
      <c r="AB17" s="80"/>
      <c r="AC17" s="88" t="s">
        <v>552</v>
      </c>
      <c r="AD17" s="80"/>
      <c r="AE17" s="80" t="b">
        <v>0</v>
      </c>
      <c r="AF17" s="80">
        <v>0</v>
      </c>
      <c r="AG17" s="88" t="s">
        <v>622</v>
      </c>
      <c r="AH17" s="80" t="b">
        <v>0</v>
      </c>
      <c r="AI17" s="80" t="s">
        <v>632</v>
      </c>
      <c r="AJ17" s="80"/>
      <c r="AK17" s="88" t="s">
        <v>622</v>
      </c>
      <c r="AL17" s="80" t="b">
        <v>0</v>
      </c>
      <c r="AM17" s="80">
        <v>2</v>
      </c>
      <c r="AN17" s="88" t="s">
        <v>551</v>
      </c>
      <c r="AO17" s="80" t="s">
        <v>640</v>
      </c>
      <c r="AP17" s="80" t="b">
        <v>0</v>
      </c>
      <c r="AQ17" s="88" t="s">
        <v>551</v>
      </c>
      <c r="AR17" s="80" t="s">
        <v>178</v>
      </c>
      <c r="AS17" s="80">
        <v>0</v>
      </c>
      <c r="AT17" s="80">
        <v>0</v>
      </c>
      <c r="AU17" s="80"/>
      <c r="AV17" s="80"/>
      <c r="AW17" s="80"/>
      <c r="AX17" s="80"/>
      <c r="AY17" s="80"/>
      <c r="AZ17" s="80"/>
      <c r="BA17" s="80"/>
      <c r="BB17" s="80"/>
      <c r="BC17" s="79">
        <v>1</v>
      </c>
      <c r="BD17" s="79" t="str">
        <f>REPLACE(INDEX(GroupVertices[Group],MATCH(Edges35[[#This Row],[Vertex 1]],GroupVertices[Vertex],0)),1,1,"")</f>
        <v>13</v>
      </c>
      <c r="BE17" s="79" t="str">
        <f>REPLACE(INDEX(GroupVertices[Group],MATCH(Edges35[[#This Row],[Vertex 2]],GroupVertices[Vertex],0)),1,1,"")</f>
        <v>13</v>
      </c>
      <c r="BF17" s="48">
        <v>0</v>
      </c>
      <c r="BG17" s="49">
        <v>0</v>
      </c>
      <c r="BH17" s="48">
        <v>0</v>
      </c>
      <c r="BI17" s="49">
        <v>0</v>
      </c>
      <c r="BJ17" s="48">
        <v>0</v>
      </c>
      <c r="BK17" s="49">
        <v>0</v>
      </c>
      <c r="BL17" s="48">
        <v>9</v>
      </c>
      <c r="BM17" s="49">
        <v>100</v>
      </c>
      <c r="BN17" s="48">
        <v>9</v>
      </c>
    </row>
    <row r="18" spans="1:66" ht="15">
      <c r="A18" s="65" t="s">
        <v>226</v>
      </c>
      <c r="B18" s="65" t="s">
        <v>257</v>
      </c>
      <c r="C18" s="66" t="s">
        <v>2098</v>
      </c>
      <c r="D18" s="67">
        <v>3</v>
      </c>
      <c r="E18" s="68" t="s">
        <v>132</v>
      </c>
      <c r="F18" s="69">
        <v>32</v>
      </c>
      <c r="G18" s="66"/>
      <c r="H18" s="70"/>
      <c r="I18" s="71"/>
      <c r="J18" s="71"/>
      <c r="K18" s="34" t="s">
        <v>65</v>
      </c>
      <c r="L18" s="78">
        <v>19</v>
      </c>
      <c r="M18" s="78"/>
      <c r="N18" s="73"/>
      <c r="O18" s="80" t="s">
        <v>294</v>
      </c>
      <c r="P18" s="82">
        <v>43949.47693287037</v>
      </c>
      <c r="Q18" s="80" t="s">
        <v>300</v>
      </c>
      <c r="R18" s="80"/>
      <c r="S18" s="80"/>
      <c r="T18" s="80" t="s">
        <v>337</v>
      </c>
      <c r="U18" s="80"/>
      <c r="V18" s="84" t="s">
        <v>355</v>
      </c>
      <c r="W18" s="82">
        <v>43949.47693287037</v>
      </c>
      <c r="X18" s="86">
        <v>43949</v>
      </c>
      <c r="Y18" s="88" t="s">
        <v>413</v>
      </c>
      <c r="Z18" s="84" t="s">
        <v>483</v>
      </c>
      <c r="AA18" s="80"/>
      <c r="AB18" s="80"/>
      <c r="AC18" s="88" t="s">
        <v>553</v>
      </c>
      <c r="AD18" s="80"/>
      <c r="AE18" s="80" t="b">
        <v>0</v>
      </c>
      <c r="AF18" s="80">
        <v>0</v>
      </c>
      <c r="AG18" s="88" t="s">
        <v>622</v>
      </c>
      <c r="AH18" s="80" t="b">
        <v>0</v>
      </c>
      <c r="AI18" s="80" t="s">
        <v>632</v>
      </c>
      <c r="AJ18" s="80"/>
      <c r="AK18" s="88" t="s">
        <v>622</v>
      </c>
      <c r="AL18" s="80" t="b">
        <v>0</v>
      </c>
      <c r="AM18" s="80">
        <v>9</v>
      </c>
      <c r="AN18" s="88" t="s">
        <v>587</v>
      </c>
      <c r="AO18" s="80" t="s">
        <v>638</v>
      </c>
      <c r="AP18" s="80" t="b">
        <v>0</v>
      </c>
      <c r="AQ18" s="88" t="s">
        <v>587</v>
      </c>
      <c r="AR18" s="80" t="s">
        <v>178</v>
      </c>
      <c r="AS18" s="80">
        <v>0</v>
      </c>
      <c r="AT18" s="80">
        <v>0</v>
      </c>
      <c r="AU18" s="80"/>
      <c r="AV18" s="80"/>
      <c r="AW18" s="80"/>
      <c r="AX18" s="80"/>
      <c r="AY18" s="80"/>
      <c r="AZ18" s="80"/>
      <c r="BA18" s="80"/>
      <c r="BB18" s="80"/>
      <c r="BC18" s="79">
        <v>1</v>
      </c>
      <c r="BD18" s="79" t="str">
        <f>REPLACE(INDEX(GroupVertices[Group],MATCH(Edges35[[#This Row],[Vertex 1]],GroupVertices[Vertex],0)),1,1,"")</f>
        <v>3</v>
      </c>
      <c r="BE18" s="79" t="str">
        <f>REPLACE(INDEX(GroupVertices[Group],MATCH(Edges35[[#This Row],[Vertex 2]],GroupVertices[Vertex],0)),1,1,"")</f>
        <v>3</v>
      </c>
      <c r="BF18" s="48">
        <v>0</v>
      </c>
      <c r="BG18" s="49">
        <v>0</v>
      </c>
      <c r="BH18" s="48">
        <v>0</v>
      </c>
      <c r="BI18" s="49">
        <v>0</v>
      </c>
      <c r="BJ18" s="48">
        <v>0</v>
      </c>
      <c r="BK18" s="49">
        <v>0</v>
      </c>
      <c r="BL18" s="48">
        <v>25</v>
      </c>
      <c r="BM18" s="49">
        <v>100</v>
      </c>
      <c r="BN18" s="48">
        <v>25</v>
      </c>
    </row>
    <row r="19" spans="1:66" ht="15">
      <c r="A19" s="65" t="s">
        <v>227</v>
      </c>
      <c r="B19" s="65" t="s">
        <v>257</v>
      </c>
      <c r="C19" s="66" t="s">
        <v>2098</v>
      </c>
      <c r="D19" s="67">
        <v>3</v>
      </c>
      <c r="E19" s="68" t="s">
        <v>132</v>
      </c>
      <c r="F19" s="69">
        <v>32</v>
      </c>
      <c r="G19" s="66"/>
      <c r="H19" s="70"/>
      <c r="I19" s="71"/>
      <c r="J19" s="71"/>
      <c r="K19" s="34" t="s">
        <v>65</v>
      </c>
      <c r="L19" s="78">
        <v>20</v>
      </c>
      <c r="M19" s="78"/>
      <c r="N19" s="73"/>
      <c r="O19" s="80" t="s">
        <v>294</v>
      </c>
      <c r="P19" s="82">
        <v>43949.50814814815</v>
      </c>
      <c r="Q19" s="80" t="s">
        <v>300</v>
      </c>
      <c r="R19" s="80"/>
      <c r="S19" s="80"/>
      <c r="T19" s="80" t="s">
        <v>337</v>
      </c>
      <c r="U19" s="80"/>
      <c r="V19" s="84" t="s">
        <v>356</v>
      </c>
      <c r="W19" s="82">
        <v>43949.50814814815</v>
      </c>
      <c r="X19" s="86">
        <v>43949</v>
      </c>
      <c r="Y19" s="88" t="s">
        <v>414</v>
      </c>
      <c r="Z19" s="84" t="s">
        <v>484</v>
      </c>
      <c r="AA19" s="80"/>
      <c r="AB19" s="80"/>
      <c r="AC19" s="88" t="s">
        <v>554</v>
      </c>
      <c r="AD19" s="80"/>
      <c r="AE19" s="80" t="b">
        <v>0</v>
      </c>
      <c r="AF19" s="80">
        <v>0</v>
      </c>
      <c r="AG19" s="88" t="s">
        <v>622</v>
      </c>
      <c r="AH19" s="80" t="b">
        <v>0</v>
      </c>
      <c r="AI19" s="80" t="s">
        <v>632</v>
      </c>
      <c r="AJ19" s="80"/>
      <c r="AK19" s="88" t="s">
        <v>622</v>
      </c>
      <c r="AL19" s="80" t="b">
        <v>0</v>
      </c>
      <c r="AM19" s="80">
        <v>9</v>
      </c>
      <c r="AN19" s="88" t="s">
        <v>587</v>
      </c>
      <c r="AO19" s="80" t="s">
        <v>636</v>
      </c>
      <c r="AP19" s="80" t="b">
        <v>0</v>
      </c>
      <c r="AQ19" s="88" t="s">
        <v>587</v>
      </c>
      <c r="AR19" s="80" t="s">
        <v>178</v>
      </c>
      <c r="AS19" s="80">
        <v>0</v>
      </c>
      <c r="AT19" s="80">
        <v>0</v>
      </c>
      <c r="AU19" s="80"/>
      <c r="AV19" s="80"/>
      <c r="AW19" s="80"/>
      <c r="AX19" s="80"/>
      <c r="AY19" s="80"/>
      <c r="AZ19" s="80"/>
      <c r="BA19" s="80"/>
      <c r="BB19" s="80"/>
      <c r="BC19" s="79">
        <v>1</v>
      </c>
      <c r="BD19" s="79" t="str">
        <f>REPLACE(INDEX(GroupVertices[Group],MATCH(Edges35[[#This Row],[Vertex 1]],GroupVertices[Vertex],0)),1,1,"")</f>
        <v>3</v>
      </c>
      <c r="BE19" s="79" t="str">
        <f>REPLACE(INDEX(GroupVertices[Group],MATCH(Edges35[[#This Row],[Vertex 2]],GroupVertices[Vertex],0)),1,1,"")</f>
        <v>3</v>
      </c>
      <c r="BF19" s="48">
        <v>0</v>
      </c>
      <c r="BG19" s="49">
        <v>0</v>
      </c>
      <c r="BH19" s="48">
        <v>0</v>
      </c>
      <c r="BI19" s="49">
        <v>0</v>
      </c>
      <c r="BJ19" s="48">
        <v>0</v>
      </c>
      <c r="BK19" s="49">
        <v>0</v>
      </c>
      <c r="BL19" s="48">
        <v>25</v>
      </c>
      <c r="BM19" s="49">
        <v>100</v>
      </c>
      <c r="BN19" s="48">
        <v>25</v>
      </c>
    </row>
    <row r="20" spans="1:66" ht="15">
      <c r="A20" s="65" t="s">
        <v>228</v>
      </c>
      <c r="B20" s="65" t="s">
        <v>257</v>
      </c>
      <c r="C20" s="66" t="s">
        <v>2098</v>
      </c>
      <c r="D20" s="67">
        <v>3</v>
      </c>
      <c r="E20" s="68" t="s">
        <v>132</v>
      </c>
      <c r="F20" s="69">
        <v>32</v>
      </c>
      <c r="G20" s="66"/>
      <c r="H20" s="70"/>
      <c r="I20" s="71"/>
      <c r="J20" s="71"/>
      <c r="K20" s="34" t="s">
        <v>65</v>
      </c>
      <c r="L20" s="78">
        <v>21</v>
      </c>
      <c r="M20" s="78"/>
      <c r="N20" s="73"/>
      <c r="O20" s="80" t="s">
        <v>294</v>
      </c>
      <c r="P20" s="82">
        <v>43949.589849537035</v>
      </c>
      <c r="Q20" s="80" t="s">
        <v>300</v>
      </c>
      <c r="R20" s="80"/>
      <c r="S20" s="80"/>
      <c r="T20" s="80" t="s">
        <v>337</v>
      </c>
      <c r="U20" s="80"/>
      <c r="V20" s="84" t="s">
        <v>357</v>
      </c>
      <c r="W20" s="82">
        <v>43949.589849537035</v>
      </c>
      <c r="X20" s="86">
        <v>43949</v>
      </c>
      <c r="Y20" s="88" t="s">
        <v>415</v>
      </c>
      <c r="Z20" s="84" t="s">
        <v>485</v>
      </c>
      <c r="AA20" s="80"/>
      <c r="AB20" s="80"/>
      <c r="AC20" s="88" t="s">
        <v>555</v>
      </c>
      <c r="AD20" s="80"/>
      <c r="AE20" s="80" t="b">
        <v>0</v>
      </c>
      <c r="AF20" s="80">
        <v>0</v>
      </c>
      <c r="AG20" s="88" t="s">
        <v>622</v>
      </c>
      <c r="AH20" s="80" t="b">
        <v>0</v>
      </c>
      <c r="AI20" s="80" t="s">
        <v>632</v>
      </c>
      <c r="AJ20" s="80"/>
      <c r="AK20" s="88" t="s">
        <v>622</v>
      </c>
      <c r="AL20" s="80" t="b">
        <v>0</v>
      </c>
      <c r="AM20" s="80">
        <v>9</v>
      </c>
      <c r="AN20" s="88" t="s">
        <v>587</v>
      </c>
      <c r="AO20" s="80" t="s">
        <v>637</v>
      </c>
      <c r="AP20" s="80" t="b">
        <v>0</v>
      </c>
      <c r="AQ20" s="88" t="s">
        <v>587</v>
      </c>
      <c r="AR20" s="80" t="s">
        <v>178</v>
      </c>
      <c r="AS20" s="80">
        <v>0</v>
      </c>
      <c r="AT20" s="80">
        <v>0</v>
      </c>
      <c r="AU20" s="80"/>
      <c r="AV20" s="80"/>
      <c r="AW20" s="80"/>
      <c r="AX20" s="80"/>
      <c r="AY20" s="80"/>
      <c r="AZ20" s="80"/>
      <c r="BA20" s="80"/>
      <c r="BB20" s="80"/>
      <c r="BC20" s="79">
        <v>1</v>
      </c>
      <c r="BD20" s="79" t="str">
        <f>REPLACE(INDEX(GroupVertices[Group],MATCH(Edges35[[#This Row],[Vertex 1]],GroupVertices[Vertex],0)),1,1,"")</f>
        <v>3</v>
      </c>
      <c r="BE20" s="79" t="str">
        <f>REPLACE(INDEX(GroupVertices[Group],MATCH(Edges35[[#This Row],[Vertex 2]],GroupVertices[Vertex],0)),1,1,"")</f>
        <v>3</v>
      </c>
      <c r="BF20" s="48">
        <v>0</v>
      </c>
      <c r="BG20" s="49">
        <v>0</v>
      </c>
      <c r="BH20" s="48">
        <v>0</v>
      </c>
      <c r="BI20" s="49">
        <v>0</v>
      </c>
      <c r="BJ20" s="48">
        <v>0</v>
      </c>
      <c r="BK20" s="49">
        <v>0</v>
      </c>
      <c r="BL20" s="48">
        <v>25</v>
      </c>
      <c r="BM20" s="49">
        <v>100</v>
      </c>
      <c r="BN20" s="48">
        <v>25</v>
      </c>
    </row>
    <row r="21" spans="1:66" ht="15">
      <c r="A21" s="65" t="s">
        <v>229</v>
      </c>
      <c r="B21" s="65" t="s">
        <v>234</v>
      </c>
      <c r="C21" s="66" t="s">
        <v>2098</v>
      </c>
      <c r="D21" s="67">
        <v>3</v>
      </c>
      <c r="E21" s="68" t="s">
        <v>132</v>
      </c>
      <c r="F21" s="69">
        <v>32</v>
      </c>
      <c r="G21" s="66"/>
      <c r="H21" s="70"/>
      <c r="I21" s="71"/>
      <c r="J21" s="71"/>
      <c r="K21" s="34" t="s">
        <v>65</v>
      </c>
      <c r="L21" s="78">
        <v>22</v>
      </c>
      <c r="M21" s="78"/>
      <c r="N21" s="73"/>
      <c r="O21" s="80" t="s">
        <v>293</v>
      </c>
      <c r="P21" s="82">
        <v>43949.66909722222</v>
      </c>
      <c r="Q21" s="80" t="s">
        <v>301</v>
      </c>
      <c r="R21" s="80"/>
      <c r="S21" s="80"/>
      <c r="T21" s="80"/>
      <c r="U21" s="80"/>
      <c r="V21" s="84" t="s">
        <v>358</v>
      </c>
      <c r="W21" s="82">
        <v>43949.66909722222</v>
      </c>
      <c r="X21" s="86">
        <v>43949</v>
      </c>
      <c r="Y21" s="88" t="s">
        <v>416</v>
      </c>
      <c r="Z21" s="84" t="s">
        <v>486</v>
      </c>
      <c r="AA21" s="80"/>
      <c r="AB21" s="80"/>
      <c r="AC21" s="88" t="s">
        <v>556</v>
      </c>
      <c r="AD21" s="88" t="s">
        <v>561</v>
      </c>
      <c r="AE21" s="80" t="b">
        <v>0</v>
      </c>
      <c r="AF21" s="80">
        <v>0</v>
      </c>
      <c r="AG21" s="88" t="s">
        <v>624</v>
      </c>
      <c r="AH21" s="80" t="b">
        <v>0</v>
      </c>
      <c r="AI21" s="80" t="s">
        <v>632</v>
      </c>
      <c r="AJ21" s="80"/>
      <c r="AK21" s="88" t="s">
        <v>622</v>
      </c>
      <c r="AL21" s="80" t="b">
        <v>0</v>
      </c>
      <c r="AM21" s="80">
        <v>0</v>
      </c>
      <c r="AN21" s="88" t="s">
        <v>622</v>
      </c>
      <c r="AO21" s="80" t="s">
        <v>636</v>
      </c>
      <c r="AP21" s="80" t="b">
        <v>0</v>
      </c>
      <c r="AQ21" s="88" t="s">
        <v>561</v>
      </c>
      <c r="AR21" s="80" t="s">
        <v>178</v>
      </c>
      <c r="AS21" s="80">
        <v>0</v>
      </c>
      <c r="AT21" s="80">
        <v>0</v>
      </c>
      <c r="AU21" s="80"/>
      <c r="AV21" s="80"/>
      <c r="AW21" s="80"/>
      <c r="AX21" s="80"/>
      <c r="AY21" s="80"/>
      <c r="AZ21" s="80"/>
      <c r="BA21" s="80"/>
      <c r="BB21" s="80"/>
      <c r="BC21" s="79">
        <v>1</v>
      </c>
      <c r="BD21" s="79" t="str">
        <f>REPLACE(INDEX(GroupVertices[Group],MATCH(Edges35[[#This Row],[Vertex 1]],GroupVertices[Vertex],0)),1,1,"")</f>
        <v>11</v>
      </c>
      <c r="BE21" s="79" t="str">
        <f>REPLACE(INDEX(GroupVertices[Group],MATCH(Edges35[[#This Row],[Vertex 2]],GroupVertices[Vertex],0)),1,1,"")</f>
        <v>11</v>
      </c>
      <c r="BF21" s="48">
        <v>0</v>
      </c>
      <c r="BG21" s="49">
        <v>0</v>
      </c>
      <c r="BH21" s="48">
        <v>0</v>
      </c>
      <c r="BI21" s="49">
        <v>0</v>
      </c>
      <c r="BJ21" s="48">
        <v>0</v>
      </c>
      <c r="BK21" s="49">
        <v>0</v>
      </c>
      <c r="BL21" s="48">
        <v>25</v>
      </c>
      <c r="BM21" s="49">
        <v>100</v>
      </c>
      <c r="BN21" s="48">
        <v>25</v>
      </c>
    </row>
    <row r="22" spans="1:66" ht="15">
      <c r="A22" s="65" t="s">
        <v>230</v>
      </c>
      <c r="B22" s="65" t="s">
        <v>277</v>
      </c>
      <c r="C22" s="66" t="s">
        <v>2098</v>
      </c>
      <c r="D22" s="67">
        <v>3</v>
      </c>
      <c r="E22" s="68" t="s">
        <v>132</v>
      </c>
      <c r="F22" s="69">
        <v>32</v>
      </c>
      <c r="G22" s="66"/>
      <c r="H22" s="70"/>
      <c r="I22" s="71"/>
      <c r="J22" s="71"/>
      <c r="K22" s="34" t="s">
        <v>66</v>
      </c>
      <c r="L22" s="78">
        <v>23</v>
      </c>
      <c r="M22" s="78"/>
      <c r="N22" s="73"/>
      <c r="O22" s="80" t="s">
        <v>293</v>
      </c>
      <c r="P22" s="82">
        <v>43949.69996527778</v>
      </c>
      <c r="Q22" s="80" t="s">
        <v>302</v>
      </c>
      <c r="R22" s="84" t="s">
        <v>320</v>
      </c>
      <c r="S22" s="80" t="s">
        <v>331</v>
      </c>
      <c r="T22" s="80"/>
      <c r="U22" s="80"/>
      <c r="V22" s="84" t="s">
        <v>359</v>
      </c>
      <c r="W22" s="82">
        <v>43949.69996527778</v>
      </c>
      <c r="X22" s="86">
        <v>43949</v>
      </c>
      <c r="Y22" s="88" t="s">
        <v>417</v>
      </c>
      <c r="Z22" s="84" t="s">
        <v>487</v>
      </c>
      <c r="AA22" s="80"/>
      <c r="AB22" s="80"/>
      <c r="AC22" s="88" t="s">
        <v>557</v>
      </c>
      <c r="AD22" s="88" t="s">
        <v>614</v>
      </c>
      <c r="AE22" s="80" t="b">
        <v>0</v>
      </c>
      <c r="AF22" s="80">
        <v>2</v>
      </c>
      <c r="AG22" s="88" t="s">
        <v>625</v>
      </c>
      <c r="AH22" s="80" t="b">
        <v>0</v>
      </c>
      <c r="AI22" s="80" t="s">
        <v>632</v>
      </c>
      <c r="AJ22" s="80"/>
      <c r="AK22" s="88" t="s">
        <v>622</v>
      </c>
      <c r="AL22" s="80" t="b">
        <v>0</v>
      </c>
      <c r="AM22" s="80">
        <v>0</v>
      </c>
      <c r="AN22" s="88" t="s">
        <v>622</v>
      </c>
      <c r="AO22" s="80" t="s">
        <v>636</v>
      </c>
      <c r="AP22" s="80" t="b">
        <v>0</v>
      </c>
      <c r="AQ22" s="88" t="s">
        <v>614</v>
      </c>
      <c r="AR22" s="80" t="s">
        <v>178</v>
      </c>
      <c r="AS22" s="80">
        <v>0</v>
      </c>
      <c r="AT22" s="80">
        <v>0</v>
      </c>
      <c r="AU22" s="80"/>
      <c r="AV22" s="80"/>
      <c r="AW22" s="80"/>
      <c r="AX22" s="80"/>
      <c r="AY22" s="80"/>
      <c r="AZ22" s="80"/>
      <c r="BA22" s="80"/>
      <c r="BB22" s="80"/>
      <c r="BC22" s="79">
        <v>1</v>
      </c>
      <c r="BD22" s="79" t="str">
        <f>REPLACE(INDEX(GroupVertices[Group],MATCH(Edges35[[#This Row],[Vertex 1]],GroupVertices[Vertex],0)),1,1,"")</f>
        <v>17</v>
      </c>
      <c r="BE22" s="79" t="str">
        <f>REPLACE(INDEX(GroupVertices[Group],MATCH(Edges35[[#This Row],[Vertex 2]],GroupVertices[Vertex],0)),1,1,"")</f>
        <v>17</v>
      </c>
      <c r="BF22" s="48">
        <v>0</v>
      </c>
      <c r="BG22" s="49">
        <v>0</v>
      </c>
      <c r="BH22" s="48">
        <v>0</v>
      </c>
      <c r="BI22" s="49">
        <v>0</v>
      </c>
      <c r="BJ22" s="48">
        <v>0</v>
      </c>
      <c r="BK22" s="49">
        <v>0</v>
      </c>
      <c r="BL22" s="48">
        <v>25</v>
      </c>
      <c r="BM22" s="49">
        <v>100</v>
      </c>
      <c r="BN22" s="48">
        <v>25</v>
      </c>
    </row>
    <row r="23" spans="1:66" ht="15">
      <c r="A23" s="65" t="s">
        <v>231</v>
      </c>
      <c r="B23" s="65" t="s">
        <v>278</v>
      </c>
      <c r="C23" s="66" t="s">
        <v>2098</v>
      </c>
      <c r="D23" s="67">
        <v>3</v>
      </c>
      <c r="E23" s="68" t="s">
        <v>132</v>
      </c>
      <c r="F23" s="69">
        <v>32</v>
      </c>
      <c r="G23" s="66"/>
      <c r="H23" s="70"/>
      <c r="I23" s="71"/>
      <c r="J23" s="71"/>
      <c r="K23" s="34" t="s">
        <v>65</v>
      </c>
      <c r="L23" s="78">
        <v>24</v>
      </c>
      <c r="M23" s="78"/>
      <c r="N23" s="73"/>
      <c r="O23" s="80" t="s">
        <v>295</v>
      </c>
      <c r="P23" s="82">
        <v>43949.77783564815</v>
      </c>
      <c r="Q23" s="80" t="s">
        <v>303</v>
      </c>
      <c r="R23" s="80"/>
      <c r="S23" s="80"/>
      <c r="T23" s="80"/>
      <c r="U23" s="80"/>
      <c r="V23" s="84" t="s">
        <v>360</v>
      </c>
      <c r="W23" s="82">
        <v>43949.77783564815</v>
      </c>
      <c r="X23" s="86">
        <v>43949</v>
      </c>
      <c r="Y23" s="88" t="s">
        <v>418</v>
      </c>
      <c r="Z23" s="84" t="s">
        <v>488</v>
      </c>
      <c r="AA23" s="80"/>
      <c r="AB23" s="80"/>
      <c r="AC23" s="88" t="s">
        <v>558</v>
      </c>
      <c r="AD23" s="80"/>
      <c r="AE23" s="80" t="b">
        <v>0</v>
      </c>
      <c r="AF23" s="80">
        <v>0</v>
      </c>
      <c r="AG23" s="88" t="s">
        <v>622</v>
      </c>
      <c r="AH23" s="80" t="b">
        <v>0</v>
      </c>
      <c r="AI23" s="80" t="s">
        <v>632</v>
      </c>
      <c r="AJ23" s="80"/>
      <c r="AK23" s="88" t="s">
        <v>622</v>
      </c>
      <c r="AL23" s="80" t="b">
        <v>0</v>
      </c>
      <c r="AM23" s="80">
        <v>19</v>
      </c>
      <c r="AN23" s="88" t="s">
        <v>605</v>
      </c>
      <c r="AO23" s="80" t="s">
        <v>641</v>
      </c>
      <c r="AP23" s="80" t="b">
        <v>0</v>
      </c>
      <c r="AQ23" s="88" t="s">
        <v>605</v>
      </c>
      <c r="AR23" s="80" t="s">
        <v>178</v>
      </c>
      <c r="AS23" s="80">
        <v>0</v>
      </c>
      <c r="AT23" s="80">
        <v>0</v>
      </c>
      <c r="AU23" s="80"/>
      <c r="AV23" s="80"/>
      <c r="AW23" s="80"/>
      <c r="AX23" s="80"/>
      <c r="AY23" s="80"/>
      <c r="AZ23" s="80"/>
      <c r="BA23" s="80"/>
      <c r="BB23" s="80"/>
      <c r="BC23" s="79">
        <v>1</v>
      </c>
      <c r="BD23" s="79" t="str">
        <f>REPLACE(INDEX(GroupVertices[Group],MATCH(Edges35[[#This Row],[Vertex 1]],GroupVertices[Vertex],0)),1,1,"")</f>
        <v>1</v>
      </c>
      <c r="BE23" s="79" t="str">
        <f>REPLACE(INDEX(GroupVertices[Group],MATCH(Edges35[[#This Row],[Vertex 2]],GroupVertices[Vertex],0)),1,1,"")</f>
        <v>1</v>
      </c>
      <c r="BF23" s="48"/>
      <c r="BG23" s="49"/>
      <c r="BH23" s="48"/>
      <c r="BI23" s="49"/>
      <c r="BJ23" s="48"/>
      <c r="BK23" s="49"/>
      <c r="BL23" s="48"/>
      <c r="BM23" s="49"/>
      <c r="BN23" s="48"/>
    </row>
    <row r="24" spans="1:66" ht="15">
      <c r="A24" s="65" t="s">
        <v>1133</v>
      </c>
      <c r="B24" s="65" t="s">
        <v>1147</v>
      </c>
      <c r="C24" s="66" t="s">
        <v>2098</v>
      </c>
      <c r="D24" s="67">
        <v>3</v>
      </c>
      <c r="E24" s="68" t="s">
        <v>132</v>
      </c>
      <c r="F24" s="69">
        <v>32</v>
      </c>
      <c r="G24" s="66"/>
      <c r="H24" s="70"/>
      <c r="I24" s="71"/>
      <c r="J24" s="71"/>
      <c r="K24" s="34" t="s">
        <v>65</v>
      </c>
      <c r="L24" s="78">
        <v>26</v>
      </c>
      <c r="M24" s="78"/>
      <c r="N24" s="73"/>
      <c r="O24" s="80" t="s">
        <v>292</v>
      </c>
      <c r="P24" s="82">
        <v>43949.787094907406</v>
      </c>
      <c r="Q24" s="80" t="s">
        <v>1165</v>
      </c>
      <c r="R24" s="84" t="s">
        <v>1180</v>
      </c>
      <c r="S24" s="80" t="s">
        <v>331</v>
      </c>
      <c r="T24" s="80" t="s">
        <v>1199</v>
      </c>
      <c r="U24" s="80"/>
      <c r="V24" s="84" t="s">
        <v>1209</v>
      </c>
      <c r="W24" s="82">
        <v>43949.787094907406</v>
      </c>
      <c r="X24" s="86">
        <v>43949</v>
      </c>
      <c r="Y24" s="88" t="s">
        <v>1225</v>
      </c>
      <c r="Z24" s="84" t="s">
        <v>1243</v>
      </c>
      <c r="AA24" s="80"/>
      <c r="AB24" s="80"/>
      <c r="AC24" s="88" t="s">
        <v>1261</v>
      </c>
      <c r="AD24" s="80"/>
      <c r="AE24" s="80" t="b">
        <v>0</v>
      </c>
      <c r="AF24" s="80">
        <v>0</v>
      </c>
      <c r="AG24" s="88" t="s">
        <v>622</v>
      </c>
      <c r="AH24" s="80" t="b">
        <v>0</v>
      </c>
      <c r="AI24" s="80" t="s">
        <v>632</v>
      </c>
      <c r="AJ24" s="80"/>
      <c r="AK24" s="88" t="s">
        <v>622</v>
      </c>
      <c r="AL24" s="80" t="b">
        <v>0</v>
      </c>
      <c r="AM24" s="80">
        <v>0</v>
      </c>
      <c r="AN24" s="88" t="s">
        <v>622</v>
      </c>
      <c r="AO24" s="80" t="s">
        <v>1289</v>
      </c>
      <c r="AP24" s="80" t="b">
        <v>0</v>
      </c>
      <c r="AQ24" s="88" t="s">
        <v>1261</v>
      </c>
      <c r="AR24" s="80" t="s">
        <v>178</v>
      </c>
      <c r="AS24" s="80">
        <v>0</v>
      </c>
      <c r="AT24" s="80">
        <v>0</v>
      </c>
      <c r="AU24" s="80"/>
      <c r="AV24" s="80"/>
      <c r="AW24" s="80"/>
      <c r="AX24" s="80"/>
      <c r="AY24" s="80"/>
      <c r="AZ24" s="80"/>
      <c r="BA24" s="80"/>
      <c r="BB24" s="80"/>
      <c r="BC24" s="79">
        <v>1</v>
      </c>
      <c r="BD24" s="79" t="str">
        <f>REPLACE(INDEX(GroupVertices[Group],MATCH(Edges35[[#This Row],[Vertex 1]],GroupVertices[Vertex],0)),1,1,"")</f>
        <v>12</v>
      </c>
      <c r="BE24" s="79" t="str">
        <f>REPLACE(INDEX(GroupVertices[Group],MATCH(Edges35[[#This Row],[Vertex 2]],GroupVertices[Vertex],0)),1,1,"")</f>
        <v>12</v>
      </c>
      <c r="BF24" s="48">
        <v>0</v>
      </c>
      <c r="BG24" s="49">
        <v>0</v>
      </c>
      <c r="BH24" s="48">
        <v>1</v>
      </c>
      <c r="BI24" s="49">
        <v>5.882352941176471</v>
      </c>
      <c r="BJ24" s="48">
        <v>0</v>
      </c>
      <c r="BK24" s="49">
        <v>0</v>
      </c>
      <c r="BL24" s="48">
        <v>16</v>
      </c>
      <c r="BM24" s="49">
        <v>94.11764705882354</v>
      </c>
      <c r="BN24" s="48">
        <v>17</v>
      </c>
    </row>
    <row r="25" spans="1:66" ht="15">
      <c r="A25" s="65" t="s">
        <v>1134</v>
      </c>
      <c r="B25" s="65" t="s">
        <v>1147</v>
      </c>
      <c r="C25" s="66" t="s">
        <v>2099</v>
      </c>
      <c r="D25" s="67">
        <v>3</v>
      </c>
      <c r="E25" s="68" t="s">
        <v>136</v>
      </c>
      <c r="F25" s="69">
        <v>19</v>
      </c>
      <c r="G25" s="66"/>
      <c r="H25" s="70"/>
      <c r="I25" s="71"/>
      <c r="J25" s="71"/>
      <c r="K25" s="34" t="s">
        <v>65</v>
      </c>
      <c r="L25" s="78">
        <v>27</v>
      </c>
      <c r="M25" s="78"/>
      <c r="N25" s="73"/>
      <c r="O25" s="80" t="s">
        <v>292</v>
      </c>
      <c r="P25" s="82">
        <v>43949.80315972222</v>
      </c>
      <c r="Q25" s="80" t="s">
        <v>1166</v>
      </c>
      <c r="R25" s="84" t="s">
        <v>1181</v>
      </c>
      <c r="S25" s="80" t="s">
        <v>331</v>
      </c>
      <c r="T25" s="80"/>
      <c r="U25" s="80"/>
      <c r="V25" s="84" t="s">
        <v>1210</v>
      </c>
      <c r="W25" s="82">
        <v>43949.80315972222</v>
      </c>
      <c r="X25" s="86">
        <v>43949</v>
      </c>
      <c r="Y25" s="88" t="s">
        <v>1226</v>
      </c>
      <c r="Z25" s="84" t="s">
        <v>1244</v>
      </c>
      <c r="AA25" s="80"/>
      <c r="AB25" s="80"/>
      <c r="AC25" s="88" t="s">
        <v>1262</v>
      </c>
      <c r="AD25" s="80"/>
      <c r="AE25" s="80" t="b">
        <v>0</v>
      </c>
      <c r="AF25" s="80">
        <v>0</v>
      </c>
      <c r="AG25" s="88" t="s">
        <v>622</v>
      </c>
      <c r="AH25" s="80" t="b">
        <v>0</v>
      </c>
      <c r="AI25" s="80" t="s">
        <v>632</v>
      </c>
      <c r="AJ25" s="80"/>
      <c r="AK25" s="88" t="s">
        <v>622</v>
      </c>
      <c r="AL25" s="80" t="b">
        <v>0</v>
      </c>
      <c r="AM25" s="80">
        <v>0</v>
      </c>
      <c r="AN25" s="88" t="s">
        <v>622</v>
      </c>
      <c r="AO25" s="80" t="s">
        <v>636</v>
      </c>
      <c r="AP25" s="80" t="b">
        <v>0</v>
      </c>
      <c r="AQ25" s="88" t="s">
        <v>1262</v>
      </c>
      <c r="AR25" s="80" t="s">
        <v>178</v>
      </c>
      <c r="AS25" s="80">
        <v>0</v>
      </c>
      <c r="AT25" s="80">
        <v>0</v>
      </c>
      <c r="AU25" s="80"/>
      <c r="AV25" s="80"/>
      <c r="AW25" s="80"/>
      <c r="AX25" s="80"/>
      <c r="AY25" s="80"/>
      <c r="AZ25" s="80"/>
      <c r="BA25" s="80"/>
      <c r="BB25" s="80"/>
      <c r="BC25" s="79">
        <v>4</v>
      </c>
      <c r="BD25" s="79" t="str">
        <f>REPLACE(INDEX(GroupVertices[Group],MATCH(Edges35[[#This Row],[Vertex 1]],GroupVertices[Vertex],0)),1,1,"")</f>
        <v>12</v>
      </c>
      <c r="BE25" s="79" t="str">
        <f>REPLACE(INDEX(GroupVertices[Group],MATCH(Edges35[[#This Row],[Vertex 2]],GroupVertices[Vertex],0)),1,1,"")</f>
        <v>12</v>
      </c>
      <c r="BF25" s="48">
        <v>0</v>
      </c>
      <c r="BG25" s="49">
        <v>0</v>
      </c>
      <c r="BH25" s="48">
        <v>1</v>
      </c>
      <c r="BI25" s="49">
        <v>7.6923076923076925</v>
      </c>
      <c r="BJ25" s="48">
        <v>0</v>
      </c>
      <c r="BK25" s="49">
        <v>0</v>
      </c>
      <c r="BL25" s="48">
        <v>12</v>
      </c>
      <c r="BM25" s="49">
        <v>92.3076923076923</v>
      </c>
      <c r="BN25" s="48">
        <v>13</v>
      </c>
    </row>
    <row r="26" spans="1:66" ht="15">
      <c r="A26" s="65" t="s">
        <v>1134</v>
      </c>
      <c r="B26" s="65" t="s">
        <v>1147</v>
      </c>
      <c r="C26" s="66" t="s">
        <v>2099</v>
      </c>
      <c r="D26" s="67">
        <v>3</v>
      </c>
      <c r="E26" s="68" t="s">
        <v>136</v>
      </c>
      <c r="F26" s="69">
        <v>19</v>
      </c>
      <c r="G26" s="66"/>
      <c r="H26" s="70"/>
      <c r="I26" s="71"/>
      <c r="J26" s="71"/>
      <c r="K26" s="34" t="s">
        <v>65</v>
      </c>
      <c r="L26" s="78">
        <v>28</v>
      </c>
      <c r="M26" s="78"/>
      <c r="N26" s="73"/>
      <c r="O26" s="80" t="s">
        <v>292</v>
      </c>
      <c r="P26" s="82">
        <v>43949.80326388889</v>
      </c>
      <c r="Q26" s="80" t="s">
        <v>1167</v>
      </c>
      <c r="R26" s="84" t="s">
        <v>1181</v>
      </c>
      <c r="S26" s="80" t="s">
        <v>331</v>
      </c>
      <c r="T26" s="80"/>
      <c r="U26" s="80"/>
      <c r="V26" s="84" t="s">
        <v>1210</v>
      </c>
      <c r="W26" s="82">
        <v>43949.80326388889</v>
      </c>
      <c r="X26" s="86">
        <v>43949</v>
      </c>
      <c r="Y26" s="88" t="s">
        <v>1227</v>
      </c>
      <c r="Z26" s="84" t="s">
        <v>1245</v>
      </c>
      <c r="AA26" s="80"/>
      <c r="AB26" s="80"/>
      <c r="AC26" s="88" t="s">
        <v>1263</v>
      </c>
      <c r="AD26" s="80"/>
      <c r="AE26" s="80" t="b">
        <v>0</v>
      </c>
      <c r="AF26" s="80">
        <v>0</v>
      </c>
      <c r="AG26" s="88" t="s">
        <v>622</v>
      </c>
      <c r="AH26" s="80" t="b">
        <v>0</v>
      </c>
      <c r="AI26" s="80" t="s">
        <v>632</v>
      </c>
      <c r="AJ26" s="80"/>
      <c r="AK26" s="88" t="s">
        <v>622</v>
      </c>
      <c r="AL26" s="80" t="b">
        <v>0</v>
      </c>
      <c r="AM26" s="80">
        <v>0</v>
      </c>
      <c r="AN26" s="88" t="s">
        <v>622</v>
      </c>
      <c r="AO26" s="80" t="s">
        <v>636</v>
      </c>
      <c r="AP26" s="80" t="b">
        <v>0</v>
      </c>
      <c r="AQ26" s="88" t="s">
        <v>1263</v>
      </c>
      <c r="AR26" s="80" t="s">
        <v>178</v>
      </c>
      <c r="AS26" s="80">
        <v>0</v>
      </c>
      <c r="AT26" s="80">
        <v>0</v>
      </c>
      <c r="AU26" s="80"/>
      <c r="AV26" s="80"/>
      <c r="AW26" s="80"/>
      <c r="AX26" s="80"/>
      <c r="AY26" s="80"/>
      <c r="AZ26" s="80"/>
      <c r="BA26" s="80"/>
      <c r="BB26" s="80"/>
      <c r="BC26" s="79">
        <v>4</v>
      </c>
      <c r="BD26" s="79" t="str">
        <f>REPLACE(INDEX(GroupVertices[Group],MATCH(Edges35[[#This Row],[Vertex 1]],GroupVertices[Vertex],0)),1,1,"")</f>
        <v>12</v>
      </c>
      <c r="BE26" s="79" t="str">
        <f>REPLACE(INDEX(GroupVertices[Group],MATCH(Edges35[[#This Row],[Vertex 2]],GroupVertices[Vertex],0)),1,1,"")</f>
        <v>12</v>
      </c>
      <c r="BF26" s="48">
        <v>0</v>
      </c>
      <c r="BG26" s="49">
        <v>0</v>
      </c>
      <c r="BH26" s="48">
        <v>1</v>
      </c>
      <c r="BI26" s="49">
        <v>8.333333333333334</v>
      </c>
      <c r="BJ26" s="48">
        <v>0</v>
      </c>
      <c r="BK26" s="49">
        <v>0</v>
      </c>
      <c r="BL26" s="48">
        <v>11</v>
      </c>
      <c r="BM26" s="49">
        <v>91.66666666666667</v>
      </c>
      <c r="BN26" s="48">
        <v>12</v>
      </c>
    </row>
    <row r="27" spans="1:66" ht="15">
      <c r="A27" s="65" t="s">
        <v>232</v>
      </c>
      <c r="B27" s="65" t="s">
        <v>278</v>
      </c>
      <c r="C27" s="66" t="s">
        <v>2098</v>
      </c>
      <c r="D27" s="67">
        <v>3</v>
      </c>
      <c r="E27" s="68" t="s">
        <v>132</v>
      </c>
      <c r="F27" s="69">
        <v>32</v>
      </c>
      <c r="G27" s="66"/>
      <c r="H27" s="70"/>
      <c r="I27" s="71"/>
      <c r="J27" s="71"/>
      <c r="K27" s="34" t="s">
        <v>65</v>
      </c>
      <c r="L27" s="78">
        <v>29</v>
      </c>
      <c r="M27" s="78"/>
      <c r="N27" s="73"/>
      <c r="O27" s="80" t="s">
        <v>295</v>
      </c>
      <c r="P27" s="82">
        <v>43949.81783564815</v>
      </c>
      <c r="Q27" s="80" t="s">
        <v>303</v>
      </c>
      <c r="R27" s="80"/>
      <c r="S27" s="80"/>
      <c r="T27" s="80"/>
      <c r="U27" s="80"/>
      <c r="V27" s="84" t="s">
        <v>361</v>
      </c>
      <c r="W27" s="82">
        <v>43949.81783564815</v>
      </c>
      <c r="X27" s="86">
        <v>43949</v>
      </c>
      <c r="Y27" s="88" t="s">
        <v>419</v>
      </c>
      <c r="Z27" s="84" t="s">
        <v>489</v>
      </c>
      <c r="AA27" s="80"/>
      <c r="AB27" s="80"/>
      <c r="AC27" s="88" t="s">
        <v>559</v>
      </c>
      <c r="AD27" s="80"/>
      <c r="AE27" s="80" t="b">
        <v>0</v>
      </c>
      <c r="AF27" s="80">
        <v>0</v>
      </c>
      <c r="AG27" s="88" t="s">
        <v>622</v>
      </c>
      <c r="AH27" s="80" t="b">
        <v>0</v>
      </c>
      <c r="AI27" s="80" t="s">
        <v>632</v>
      </c>
      <c r="AJ27" s="80"/>
      <c r="AK27" s="88" t="s">
        <v>622</v>
      </c>
      <c r="AL27" s="80" t="b">
        <v>0</v>
      </c>
      <c r="AM27" s="80">
        <v>19</v>
      </c>
      <c r="AN27" s="88" t="s">
        <v>605</v>
      </c>
      <c r="AO27" s="80" t="s">
        <v>636</v>
      </c>
      <c r="AP27" s="80" t="b">
        <v>0</v>
      </c>
      <c r="AQ27" s="88" t="s">
        <v>605</v>
      </c>
      <c r="AR27" s="80" t="s">
        <v>178</v>
      </c>
      <c r="AS27" s="80">
        <v>0</v>
      </c>
      <c r="AT27" s="80">
        <v>0</v>
      </c>
      <c r="AU27" s="80"/>
      <c r="AV27" s="80"/>
      <c r="AW27" s="80"/>
      <c r="AX27" s="80"/>
      <c r="AY27" s="80"/>
      <c r="AZ27" s="80"/>
      <c r="BA27" s="80"/>
      <c r="BB27" s="80"/>
      <c r="BC27" s="79">
        <v>1</v>
      </c>
      <c r="BD27" s="79" t="str">
        <f>REPLACE(INDEX(GroupVertices[Group],MATCH(Edges35[[#This Row],[Vertex 1]],GroupVertices[Vertex],0)),1,1,"")</f>
        <v>1</v>
      </c>
      <c r="BE27" s="79" t="str">
        <f>REPLACE(INDEX(GroupVertices[Group],MATCH(Edges35[[#This Row],[Vertex 2]],GroupVertices[Vertex],0)),1,1,"")</f>
        <v>1</v>
      </c>
      <c r="BF27" s="48"/>
      <c r="BG27" s="49"/>
      <c r="BH27" s="48"/>
      <c r="BI27" s="49"/>
      <c r="BJ27" s="48"/>
      <c r="BK27" s="49"/>
      <c r="BL27" s="48"/>
      <c r="BM27" s="49"/>
      <c r="BN27" s="48"/>
    </row>
    <row r="28" spans="1:66" ht="15">
      <c r="A28" s="65" t="s">
        <v>233</v>
      </c>
      <c r="B28" s="65" t="s">
        <v>278</v>
      </c>
      <c r="C28" s="66" t="s">
        <v>2098</v>
      </c>
      <c r="D28" s="67">
        <v>3</v>
      </c>
      <c r="E28" s="68" t="s">
        <v>132</v>
      </c>
      <c r="F28" s="69">
        <v>32</v>
      </c>
      <c r="G28" s="66"/>
      <c r="H28" s="70"/>
      <c r="I28" s="71"/>
      <c r="J28" s="71"/>
      <c r="K28" s="34" t="s">
        <v>65</v>
      </c>
      <c r="L28" s="78">
        <v>31</v>
      </c>
      <c r="M28" s="78"/>
      <c r="N28" s="73"/>
      <c r="O28" s="80" t="s">
        <v>295</v>
      </c>
      <c r="P28" s="82">
        <v>43949.84638888889</v>
      </c>
      <c r="Q28" s="80" t="s">
        <v>303</v>
      </c>
      <c r="R28" s="80"/>
      <c r="S28" s="80"/>
      <c r="T28" s="80"/>
      <c r="U28" s="80"/>
      <c r="V28" s="84" t="s">
        <v>362</v>
      </c>
      <c r="W28" s="82">
        <v>43949.84638888889</v>
      </c>
      <c r="X28" s="86">
        <v>43949</v>
      </c>
      <c r="Y28" s="88" t="s">
        <v>420</v>
      </c>
      <c r="Z28" s="84" t="s">
        <v>490</v>
      </c>
      <c r="AA28" s="80"/>
      <c r="AB28" s="80"/>
      <c r="AC28" s="88" t="s">
        <v>560</v>
      </c>
      <c r="AD28" s="80"/>
      <c r="AE28" s="80" t="b">
        <v>0</v>
      </c>
      <c r="AF28" s="80">
        <v>0</v>
      </c>
      <c r="AG28" s="88" t="s">
        <v>622</v>
      </c>
      <c r="AH28" s="80" t="b">
        <v>0</v>
      </c>
      <c r="AI28" s="80" t="s">
        <v>632</v>
      </c>
      <c r="AJ28" s="80"/>
      <c r="AK28" s="88" t="s">
        <v>622</v>
      </c>
      <c r="AL28" s="80" t="b">
        <v>0</v>
      </c>
      <c r="AM28" s="80">
        <v>19</v>
      </c>
      <c r="AN28" s="88" t="s">
        <v>605</v>
      </c>
      <c r="AO28" s="80" t="s">
        <v>637</v>
      </c>
      <c r="AP28" s="80" t="b">
        <v>0</v>
      </c>
      <c r="AQ28" s="88" t="s">
        <v>605</v>
      </c>
      <c r="AR28" s="80" t="s">
        <v>178</v>
      </c>
      <c r="AS28" s="80">
        <v>0</v>
      </c>
      <c r="AT28" s="80">
        <v>0</v>
      </c>
      <c r="AU28" s="80"/>
      <c r="AV28" s="80"/>
      <c r="AW28" s="80"/>
      <c r="AX28" s="80"/>
      <c r="AY28" s="80"/>
      <c r="AZ28" s="80"/>
      <c r="BA28" s="80"/>
      <c r="BB28" s="80"/>
      <c r="BC28" s="79">
        <v>1</v>
      </c>
      <c r="BD28" s="79" t="str">
        <f>REPLACE(INDEX(GroupVertices[Group],MATCH(Edges35[[#This Row],[Vertex 1]],GroupVertices[Vertex],0)),1,1,"")</f>
        <v>1</v>
      </c>
      <c r="BE28" s="79" t="str">
        <f>REPLACE(INDEX(GroupVertices[Group],MATCH(Edges35[[#This Row],[Vertex 2]],GroupVertices[Vertex],0)),1,1,"")</f>
        <v>1</v>
      </c>
      <c r="BF28" s="48"/>
      <c r="BG28" s="49"/>
      <c r="BH28" s="48"/>
      <c r="BI28" s="49"/>
      <c r="BJ28" s="48"/>
      <c r="BK28" s="49"/>
      <c r="BL28" s="48"/>
      <c r="BM28" s="49"/>
      <c r="BN28" s="48"/>
    </row>
    <row r="29" spans="1:66" ht="15">
      <c r="A29" s="65" t="s">
        <v>234</v>
      </c>
      <c r="B29" s="65" t="s">
        <v>234</v>
      </c>
      <c r="C29" s="66" t="s">
        <v>2098</v>
      </c>
      <c r="D29" s="67">
        <v>3</v>
      </c>
      <c r="E29" s="68" t="s">
        <v>132</v>
      </c>
      <c r="F29" s="69">
        <v>32</v>
      </c>
      <c r="G29" s="66"/>
      <c r="H29" s="70"/>
      <c r="I29" s="71"/>
      <c r="J29" s="71"/>
      <c r="K29" s="34" t="s">
        <v>65</v>
      </c>
      <c r="L29" s="78">
        <v>33</v>
      </c>
      <c r="M29" s="78"/>
      <c r="N29" s="73"/>
      <c r="O29" s="80" t="s">
        <v>178</v>
      </c>
      <c r="P29" s="82">
        <v>43949.54075231482</v>
      </c>
      <c r="Q29" s="80" t="s">
        <v>304</v>
      </c>
      <c r="R29" s="84" t="s">
        <v>321</v>
      </c>
      <c r="S29" s="80" t="s">
        <v>332</v>
      </c>
      <c r="T29" s="80"/>
      <c r="U29" s="80"/>
      <c r="V29" s="84" t="s">
        <v>363</v>
      </c>
      <c r="W29" s="82">
        <v>43949.54075231482</v>
      </c>
      <c r="X29" s="86">
        <v>43949</v>
      </c>
      <c r="Y29" s="88" t="s">
        <v>421</v>
      </c>
      <c r="Z29" s="84" t="s">
        <v>491</v>
      </c>
      <c r="AA29" s="80"/>
      <c r="AB29" s="80"/>
      <c r="AC29" s="88" t="s">
        <v>561</v>
      </c>
      <c r="AD29" s="80"/>
      <c r="AE29" s="80" t="b">
        <v>0</v>
      </c>
      <c r="AF29" s="80">
        <v>15</v>
      </c>
      <c r="AG29" s="88" t="s">
        <v>622</v>
      </c>
      <c r="AH29" s="80" t="b">
        <v>1</v>
      </c>
      <c r="AI29" s="80" t="s">
        <v>632</v>
      </c>
      <c r="AJ29" s="80"/>
      <c r="AK29" s="88" t="s">
        <v>633</v>
      </c>
      <c r="AL29" s="80" t="b">
        <v>0</v>
      </c>
      <c r="AM29" s="80">
        <v>1</v>
      </c>
      <c r="AN29" s="88" t="s">
        <v>622</v>
      </c>
      <c r="AO29" s="80" t="s">
        <v>642</v>
      </c>
      <c r="AP29" s="80" t="b">
        <v>0</v>
      </c>
      <c r="AQ29" s="88" t="s">
        <v>561</v>
      </c>
      <c r="AR29" s="80" t="s">
        <v>178</v>
      </c>
      <c r="AS29" s="80">
        <v>0</v>
      </c>
      <c r="AT29" s="80">
        <v>0</v>
      </c>
      <c r="AU29" s="80"/>
      <c r="AV29" s="80"/>
      <c r="AW29" s="80"/>
      <c r="AX29" s="80"/>
      <c r="AY29" s="80"/>
      <c r="AZ29" s="80"/>
      <c r="BA29" s="80"/>
      <c r="BB29" s="80"/>
      <c r="BC29" s="79">
        <v>1</v>
      </c>
      <c r="BD29" s="79" t="str">
        <f>REPLACE(INDEX(GroupVertices[Group],MATCH(Edges35[[#This Row],[Vertex 1]],GroupVertices[Vertex],0)),1,1,"")</f>
        <v>11</v>
      </c>
      <c r="BE29" s="79" t="str">
        <f>REPLACE(INDEX(GroupVertices[Group],MATCH(Edges35[[#This Row],[Vertex 2]],GroupVertices[Vertex],0)),1,1,"")</f>
        <v>11</v>
      </c>
      <c r="BF29" s="48">
        <v>0</v>
      </c>
      <c r="BG29" s="49">
        <v>0</v>
      </c>
      <c r="BH29" s="48">
        <v>0</v>
      </c>
      <c r="BI29" s="49">
        <v>0</v>
      </c>
      <c r="BJ29" s="48">
        <v>0</v>
      </c>
      <c r="BK29" s="49">
        <v>0</v>
      </c>
      <c r="BL29" s="48">
        <v>33</v>
      </c>
      <c r="BM29" s="49">
        <v>100</v>
      </c>
      <c r="BN29" s="48">
        <v>33</v>
      </c>
    </row>
    <row r="30" spans="1:66" ht="15">
      <c r="A30" s="65" t="s">
        <v>235</v>
      </c>
      <c r="B30" s="65" t="s">
        <v>234</v>
      </c>
      <c r="C30" s="66" t="s">
        <v>2098</v>
      </c>
      <c r="D30" s="67">
        <v>3</v>
      </c>
      <c r="E30" s="68" t="s">
        <v>132</v>
      </c>
      <c r="F30" s="69">
        <v>32</v>
      </c>
      <c r="G30" s="66"/>
      <c r="H30" s="70"/>
      <c r="I30" s="71"/>
      <c r="J30" s="71"/>
      <c r="K30" s="34" t="s">
        <v>65</v>
      </c>
      <c r="L30" s="78">
        <v>34</v>
      </c>
      <c r="M30" s="78"/>
      <c r="N30" s="73"/>
      <c r="O30" s="80" t="s">
        <v>294</v>
      </c>
      <c r="P30" s="82">
        <v>43950.15489583334</v>
      </c>
      <c r="Q30" s="80" t="s">
        <v>304</v>
      </c>
      <c r="R30" s="80"/>
      <c r="S30" s="80"/>
      <c r="T30" s="80"/>
      <c r="U30" s="80"/>
      <c r="V30" s="84" t="s">
        <v>364</v>
      </c>
      <c r="W30" s="82">
        <v>43950.15489583334</v>
      </c>
      <c r="X30" s="86">
        <v>43950</v>
      </c>
      <c r="Y30" s="88" t="s">
        <v>422</v>
      </c>
      <c r="Z30" s="84" t="s">
        <v>492</v>
      </c>
      <c r="AA30" s="80"/>
      <c r="AB30" s="80"/>
      <c r="AC30" s="88" t="s">
        <v>562</v>
      </c>
      <c r="AD30" s="80"/>
      <c r="AE30" s="80" t="b">
        <v>0</v>
      </c>
      <c r="AF30" s="80">
        <v>0</v>
      </c>
      <c r="AG30" s="88" t="s">
        <v>622</v>
      </c>
      <c r="AH30" s="80" t="b">
        <v>1</v>
      </c>
      <c r="AI30" s="80" t="s">
        <v>632</v>
      </c>
      <c r="AJ30" s="80"/>
      <c r="AK30" s="88" t="s">
        <v>633</v>
      </c>
      <c r="AL30" s="80" t="b">
        <v>0</v>
      </c>
      <c r="AM30" s="80">
        <v>1</v>
      </c>
      <c r="AN30" s="88" t="s">
        <v>561</v>
      </c>
      <c r="AO30" s="80" t="s">
        <v>641</v>
      </c>
      <c r="AP30" s="80" t="b">
        <v>0</v>
      </c>
      <c r="AQ30" s="88" t="s">
        <v>561</v>
      </c>
      <c r="AR30" s="80" t="s">
        <v>178</v>
      </c>
      <c r="AS30" s="80">
        <v>0</v>
      </c>
      <c r="AT30" s="80">
        <v>0</v>
      </c>
      <c r="AU30" s="80"/>
      <c r="AV30" s="80"/>
      <c r="AW30" s="80"/>
      <c r="AX30" s="80"/>
      <c r="AY30" s="80"/>
      <c r="AZ30" s="80"/>
      <c r="BA30" s="80"/>
      <c r="BB30" s="80"/>
      <c r="BC30" s="79">
        <v>1</v>
      </c>
      <c r="BD30" s="79" t="str">
        <f>REPLACE(INDEX(GroupVertices[Group],MATCH(Edges35[[#This Row],[Vertex 1]],GroupVertices[Vertex],0)),1,1,"")</f>
        <v>11</v>
      </c>
      <c r="BE30" s="79" t="str">
        <f>REPLACE(INDEX(GroupVertices[Group],MATCH(Edges35[[#This Row],[Vertex 2]],GroupVertices[Vertex],0)),1,1,"")</f>
        <v>11</v>
      </c>
      <c r="BF30" s="48">
        <v>0</v>
      </c>
      <c r="BG30" s="49">
        <v>0</v>
      </c>
      <c r="BH30" s="48">
        <v>0</v>
      </c>
      <c r="BI30" s="49">
        <v>0</v>
      </c>
      <c r="BJ30" s="48">
        <v>0</v>
      </c>
      <c r="BK30" s="49">
        <v>0</v>
      </c>
      <c r="BL30" s="48">
        <v>33</v>
      </c>
      <c r="BM30" s="49">
        <v>100</v>
      </c>
      <c r="BN30" s="48">
        <v>33</v>
      </c>
    </row>
    <row r="31" spans="1:66" ht="15">
      <c r="A31" s="65" t="s">
        <v>236</v>
      </c>
      <c r="B31" s="65" t="s">
        <v>278</v>
      </c>
      <c r="C31" s="66" t="s">
        <v>2098</v>
      </c>
      <c r="D31" s="67">
        <v>3</v>
      </c>
      <c r="E31" s="68" t="s">
        <v>132</v>
      </c>
      <c r="F31" s="69">
        <v>32</v>
      </c>
      <c r="G31" s="66"/>
      <c r="H31" s="70"/>
      <c r="I31" s="71"/>
      <c r="J31" s="71"/>
      <c r="K31" s="34" t="s">
        <v>65</v>
      </c>
      <c r="L31" s="78">
        <v>35</v>
      </c>
      <c r="M31" s="78"/>
      <c r="N31" s="73"/>
      <c r="O31" s="80" t="s">
        <v>295</v>
      </c>
      <c r="P31" s="82">
        <v>43950.202002314814</v>
      </c>
      <c r="Q31" s="80" t="s">
        <v>303</v>
      </c>
      <c r="R31" s="80"/>
      <c r="S31" s="80"/>
      <c r="T31" s="80"/>
      <c r="U31" s="80"/>
      <c r="V31" s="84" t="s">
        <v>365</v>
      </c>
      <c r="W31" s="82">
        <v>43950.202002314814</v>
      </c>
      <c r="X31" s="86">
        <v>43950</v>
      </c>
      <c r="Y31" s="88" t="s">
        <v>423</v>
      </c>
      <c r="Z31" s="84" t="s">
        <v>493</v>
      </c>
      <c r="AA31" s="80"/>
      <c r="AB31" s="80"/>
      <c r="AC31" s="88" t="s">
        <v>563</v>
      </c>
      <c r="AD31" s="80"/>
      <c r="AE31" s="80" t="b">
        <v>0</v>
      </c>
      <c r="AF31" s="80">
        <v>0</v>
      </c>
      <c r="AG31" s="88" t="s">
        <v>622</v>
      </c>
      <c r="AH31" s="80" t="b">
        <v>0</v>
      </c>
      <c r="AI31" s="80" t="s">
        <v>632</v>
      </c>
      <c r="AJ31" s="80"/>
      <c r="AK31" s="88" t="s">
        <v>622</v>
      </c>
      <c r="AL31" s="80" t="b">
        <v>0</v>
      </c>
      <c r="AM31" s="80">
        <v>19</v>
      </c>
      <c r="AN31" s="88" t="s">
        <v>605</v>
      </c>
      <c r="AO31" s="80" t="s">
        <v>641</v>
      </c>
      <c r="AP31" s="80" t="b">
        <v>0</v>
      </c>
      <c r="AQ31" s="88" t="s">
        <v>605</v>
      </c>
      <c r="AR31" s="80" t="s">
        <v>178</v>
      </c>
      <c r="AS31" s="80">
        <v>0</v>
      </c>
      <c r="AT31" s="80">
        <v>0</v>
      </c>
      <c r="AU31" s="80"/>
      <c r="AV31" s="80"/>
      <c r="AW31" s="80"/>
      <c r="AX31" s="80"/>
      <c r="AY31" s="80"/>
      <c r="AZ31" s="80"/>
      <c r="BA31" s="80"/>
      <c r="BB31" s="80"/>
      <c r="BC31" s="79">
        <v>1</v>
      </c>
      <c r="BD31" s="79" t="str">
        <f>REPLACE(INDEX(GroupVertices[Group],MATCH(Edges35[[#This Row],[Vertex 1]],GroupVertices[Vertex],0)),1,1,"")</f>
        <v>1</v>
      </c>
      <c r="BE31" s="79" t="str">
        <f>REPLACE(INDEX(GroupVertices[Group],MATCH(Edges35[[#This Row],[Vertex 2]],GroupVertices[Vertex],0)),1,1,"")</f>
        <v>1</v>
      </c>
      <c r="BF31" s="48"/>
      <c r="BG31" s="49"/>
      <c r="BH31" s="48"/>
      <c r="BI31" s="49"/>
      <c r="BJ31" s="48"/>
      <c r="BK31" s="49"/>
      <c r="BL31" s="48"/>
      <c r="BM31" s="49"/>
      <c r="BN31" s="48"/>
    </row>
    <row r="32" spans="1:66" ht="15">
      <c r="A32" s="65" t="s">
        <v>237</v>
      </c>
      <c r="B32" s="65" t="s">
        <v>278</v>
      </c>
      <c r="C32" s="66" t="s">
        <v>2098</v>
      </c>
      <c r="D32" s="67">
        <v>3</v>
      </c>
      <c r="E32" s="68" t="s">
        <v>132</v>
      </c>
      <c r="F32" s="69">
        <v>32</v>
      </c>
      <c r="G32" s="66"/>
      <c r="H32" s="70"/>
      <c r="I32" s="71"/>
      <c r="J32" s="71"/>
      <c r="K32" s="34" t="s">
        <v>65</v>
      </c>
      <c r="L32" s="78">
        <v>37</v>
      </c>
      <c r="M32" s="78"/>
      <c r="N32" s="73"/>
      <c r="O32" s="80" t="s">
        <v>295</v>
      </c>
      <c r="P32" s="82">
        <v>43950.23894675926</v>
      </c>
      <c r="Q32" s="80" t="s">
        <v>303</v>
      </c>
      <c r="R32" s="80"/>
      <c r="S32" s="80"/>
      <c r="T32" s="80"/>
      <c r="U32" s="80"/>
      <c r="V32" s="84" t="s">
        <v>366</v>
      </c>
      <c r="W32" s="82">
        <v>43950.23894675926</v>
      </c>
      <c r="X32" s="86">
        <v>43950</v>
      </c>
      <c r="Y32" s="88" t="s">
        <v>424</v>
      </c>
      <c r="Z32" s="84" t="s">
        <v>494</v>
      </c>
      <c r="AA32" s="80"/>
      <c r="AB32" s="80"/>
      <c r="AC32" s="88" t="s">
        <v>564</v>
      </c>
      <c r="AD32" s="80"/>
      <c r="AE32" s="80" t="b">
        <v>0</v>
      </c>
      <c r="AF32" s="80">
        <v>0</v>
      </c>
      <c r="AG32" s="88" t="s">
        <v>622</v>
      </c>
      <c r="AH32" s="80" t="b">
        <v>0</v>
      </c>
      <c r="AI32" s="80" t="s">
        <v>632</v>
      </c>
      <c r="AJ32" s="80"/>
      <c r="AK32" s="88" t="s">
        <v>622</v>
      </c>
      <c r="AL32" s="80" t="b">
        <v>0</v>
      </c>
      <c r="AM32" s="80">
        <v>19</v>
      </c>
      <c r="AN32" s="88" t="s">
        <v>605</v>
      </c>
      <c r="AO32" s="80" t="s">
        <v>636</v>
      </c>
      <c r="AP32" s="80" t="b">
        <v>0</v>
      </c>
      <c r="AQ32" s="88" t="s">
        <v>605</v>
      </c>
      <c r="AR32" s="80" t="s">
        <v>178</v>
      </c>
      <c r="AS32" s="80">
        <v>0</v>
      </c>
      <c r="AT32" s="80">
        <v>0</v>
      </c>
      <c r="AU32" s="80"/>
      <c r="AV32" s="80"/>
      <c r="AW32" s="80"/>
      <c r="AX32" s="80"/>
      <c r="AY32" s="80"/>
      <c r="AZ32" s="80"/>
      <c r="BA32" s="80"/>
      <c r="BB32" s="80"/>
      <c r="BC32" s="79">
        <v>1</v>
      </c>
      <c r="BD32" s="79" t="str">
        <f>REPLACE(INDEX(GroupVertices[Group],MATCH(Edges35[[#This Row],[Vertex 1]],GroupVertices[Vertex],0)),1,1,"")</f>
        <v>1</v>
      </c>
      <c r="BE32" s="79" t="str">
        <f>REPLACE(INDEX(GroupVertices[Group],MATCH(Edges35[[#This Row],[Vertex 2]],GroupVertices[Vertex],0)),1,1,"")</f>
        <v>1</v>
      </c>
      <c r="BF32" s="48"/>
      <c r="BG32" s="49"/>
      <c r="BH32" s="48"/>
      <c r="BI32" s="49"/>
      <c r="BJ32" s="48"/>
      <c r="BK32" s="49"/>
      <c r="BL32" s="48"/>
      <c r="BM32" s="49"/>
      <c r="BN32" s="48"/>
    </row>
    <row r="33" spans="1:66" ht="15">
      <c r="A33" s="65" t="s">
        <v>1135</v>
      </c>
      <c r="B33" s="65" t="s">
        <v>1148</v>
      </c>
      <c r="C33" s="66" t="s">
        <v>2098</v>
      </c>
      <c r="D33" s="67">
        <v>3</v>
      </c>
      <c r="E33" s="68" t="s">
        <v>132</v>
      </c>
      <c r="F33" s="69">
        <v>32</v>
      </c>
      <c r="G33" s="66"/>
      <c r="H33" s="70"/>
      <c r="I33" s="71"/>
      <c r="J33" s="71"/>
      <c r="K33" s="34" t="s">
        <v>65</v>
      </c>
      <c r="L33" s="78">
        <v>39</v>
      </c>
      <c r="M33" s="78"/>
      <c r="N33" s="73"/>
      <c r="O33" s="80" t="s">
        <v>292</v>
      </c>
      <c r="P33" s="82">
        <v>43949.84328703704</v>
      </c>
      <c r="Q33" s="80" t="s">
        <v>1168</v>
      </c>
      <c r="R33" s="84" t="s">
        <v>1182</v>
      </c>
      <c r="S33" s="80" t="s">
        <v>1192</v>
      </c>
      <c r="T33" s="80"/>
      <c r="U33" s="80"/>
      <c r="V33" s="84" t="s">
        <v>1211</v>
      </c>
      <c r="W33" s="82">
        <v>43949.84328703704</v>
      </c>
      <c r="X33" s="86">
        <v>43949</v>
      </c>
      <c r="Y33" s="88" t="s">
        <v>1228</v>
      </c>
      <c r="Z33" s="84" t="s">
        <v>1246</v>
      </c>
      <c r="AA33" s="80"/>
      <c r="AB33" s="80"/>
      <c r="AC33" s="88" t="s">
        <v>1264</v>
      </c>
      <c r="AD33" s="88" t="s">
        <v>1276</v>
      </c>
      <c r="AE33" s="80" t="b">
        <v>0</v>
      </c>
      <c r="AF33" s="80">
        <v>3</v>
      </c>
      <c r="AG33" s="88" t="s">
        <v>1283</v>
      </c>
      <c r="AH33" s="80" t="b">
        <v>0</v>
      </c>
      <c r="AI33" s="80" t="s">
        <v>632</v>
      </c>
      <c r="AJ33" s="80"/>
      <c r="AK33" s="88" t="s">
        <v>622</v>
      </c>
      <c r="AL33" s="80" t="b">
        <v>0</v>
      </c>
      <c r="AM33" s="80">
        <v>1</v>
      </c>
      <c r="AN33" s="88" t="s">
        <v>622</v>
      </c>
      <c r="AO33" s="80" t="s">
        <v>637</v>
      </c>
      <c r="AP33" s="80" t="b">
        <v>0</v>
      </c>
      <c r="AQ33" s="88" t="s">
        <v>1276</v>
      </c>
      <c r="AR33" s="80" t="s">
        <v>178</v>
      </c>
      <c r="AS33" s="80">
        <v>0</v>
      </c>
      <c r="AT33" s="80">
        <v>0</v>
      </c>
      <c r="AU33" s="80"/>
      <c r="AV33" s="80"/>
      <c r="AW33" s="80"/>
      <c r="AX33" s="80"/>
      <c r="AY33" s="80"/>
      <c r="AZ33" s="80"/>
      <c r="BA33" s="80"/>
      <c r="BB33" s="80"/>
      <c r="BC33" s="79">
        <v>1</v>
      </c>
      <c r="BD33" s="79" t="str">
        <f>REPLACE(INDEX(GroupVertices[Group],MATCH(Edges35[[#This Row],[Vertex 1]],GroupVertices[Vertex],0)),1,1,"")</f>
        <v>2</v>
      </c>
      <c r="BE33" s="79" t="str">
        <f>REPLACE(INDEX(GroupVertices[Group],MATCH(Edges35[[#This Row],[Vertex 2]],GroupVertices[Vertex],0)),1,1,"")</f>
        <v>2</v>
      </c>
      <c r="BF33" s="48"/>
      <c r="BG33" s="49"/>
      <c r="BH33" s="48"/>
      <c r="BI33" s="49"/>
      <c r="BJ33" s="48"/>
      <c r="BK33" s="49"/>
      <c r="BL33" s="48"/>
      <c r="BM33" s="49"/>
      <c r="BN33" s="48"/>
    </row>
    <row r="34" spans="1:66" ht="15">
      <c r="A34" s="65" t="s">
        <v>1136</v>
      </c>
      <c r="B34" s="65" t="s">
        <v>1148</v>
      </c>
      <c r="C34" s="66" t="s">
        <v>2098</v>
      </c>
      <c r="D34" s="67">
        <v>3</v>
      </c>
      <c r="E34" s="68" t="s">
        <v>132</v>
      </c>
      <c r="F34" s="69">
        <v>32</v>
      </c>
      <c r="G34" s="66"/>
      <c r="H34" s="70"/>
      <c r="I34" s="71"/>
      <c r="J34" s="71"/>
      <c r="K34" s="34" t="s">
        <v>65</v>
      </c>
      <c r="L34" s="78">
        <v>40</v>
      </c>
      <c r="M34" s="78"/>
      <c r="N34" s="73"/>
      <c r="O34" s="80" t="s">
        <v>295</v>
      </c>
      <c r="P34" s="82">
        <v>43950.249918981484</v>
      </c>
      <c r="Q34" s="80" t="s">
        <v>1168</v>
      </c>
      <c r="R34" s="80"/>
      <c r="S34" s="80"/>
      <c r="T34" s="80"/>
      <c r="U34" s="80"/>
      <c r="V34" s="84" t="s">
        <v>1212</v>
      </c>
      <c r="W34" s="82">
        <v>43950.249918981484</v>
      </c>
      <c r="X34" s="86">
        <v>43950</v>
      </c>
      <c r="Y34" s="88" t="s">
        <v>1229</v>
      </c>
      <c r="Z34" s="84" t="s">
        <v>1247</v>
      </c>
      <c r="AA34" s="80"/>
      <c r="AB34" s="80"/>
      <c r="AC34" s="88" t="s">
        <v>1265</v>
      </c>
      <c r="AD34" s="80"/>
      <c r="AE34" s="80" t="b">
        <v>0</v>
      </c>
      <c r="AF34" s="80">
        <v>0</v>
      </c>
      <c r="AG34" s="88" t="s">
        <v>622</v>
      </c>
      <c r="AH34" s="80" t="b">
        <v>0</v>
      </c>
      <c r="AI34" s="80" t="s">
        <v>632</v>
      </c>
      <c r="AJ34" s="80"/>
      <c r="AK34" s="88" t="s">
        <v>622</v>
      </c>
      <c r="AL34" s="80" t="b">
        <v>0</v>
      </c>
      <c r="AM34" s="80">
        <v>1</v>
      </c>
      <c r="AN34" s="88" t="s">
        <v>1264</v>
      </c>
      <c r="AO34" s="80" t="s">
        <v>641</v>
      </c>
      <c r="AP34" s="80" t="b">
        <v>0</v>
      </c>
      <c r="AQ34" s="88" t="s">
        <v>1264</v>
      </c>
      <c r="AR34" s="80" t="s">
        <v>178</v>
      </c>
      <c r="AS34" s="80">
        <v>0</v>
      </c>
      <c r="AT34" s="80">
        <v>0</v>
      </c>
      <c r="AU34" s="80"/>
      <c r="AV34" s="80"/>
      <c r="AW34" s="80"/>
      <c r="AX34" s="80"/>
      <c r="AY34" s="80"/>
      <c r="AZ34" s="80"/>
      <c r="BA34" s="80"/>
      <c r="BB34" s="80"/>
      <c r="BC34" s="79">
        <v>1</v>
      </c>
      <c r="BD34" s="79" t="str">
        <f>REPLACE(INDEX(GroupVertices[Group],MATCH(Edges35[[#This Row],[Vertex 1]],GroupVertices[Vertex],0)),1,1,"")</f>
        <v>2</v>
      </c>
      <c r="BE34" s="79" t="str">
        <f>REPLACE(INDEX(GroupVertices[Group],MATCH(Edges35[[#This Row],[Vertex 2]],GroupVertices[Vertex],0)),1,1,"")</f>
        <v>2</v>
      </c>
      <c r="BF34" s="48"/>
      <c r="BG34" s="49"/>
      <c r="BH34" s="48"/>
      <c r="BI34" s="49"/>
      <c r="BJ34" s="48"/>
      <c r="BK34" s="49"/>
      <c r="BL34" s="48"/>
      <c r="BM34" s="49"/>
      <c r="BN34" s="48"/>
    </row>
    <row r="35" spans="1:66" ht="15">
      <c r="A35" s="65" t="s">
        <v>238</v>
      </c>
      <c r="B35" s="65" t="s">
        <v>270</v>
      </c>
      <c r="C35" s="66" t="s">
        <v>2098</v>
      </c>
      <c r="D35" s="67">
        <v>3</v>
      </c>
      <c r="E35" s="68" t="s">
        <v>132</v>
      </c>
      <c r="F35" s="69">
        <v>32</v>
      </c>
      <c r="G35" s="66"/>
      <c r="H35" s="70"/>
      <c r="I35" s="71"/>
      <c r="J35" s="71"/>
      <c r="K35" s="34" t="s">
        <v>65</v>
      </c>
      <c r="L35" s="78">
        <v>52</v>
      </c>
      <c r="M35" s="78"/>
      <c r="N35" s="73"/>
      <c r="O35" s="80" t="s">
        <v>294</v>
      </c>
      <c r="P35" s="82">
        <v>43950.31321759259</v>
      </c>
      <c r="Q35" s="80" t="s">
        <v>305</v>
      </c>
      <c r="R35" s="80"/>
      <c r="S35" s="80"/>
      <c r="T35" s="80" t="s">
        <v>338</v>
      </c>
      <c r="U35" s="80"/>
      <c r="V35" s="84" t="s">
        <v>367</v>
      </c>
      <c r="W35" s="82">
        <v>43950.31321759259</v>
      </c>
      <c r="X35" s="86">
        <v>43950</v>
      </c>
      <c r="Y35" s="88" t="s">
        <v>425</v>
      </c>
      <c r="Z35" s="84" t="s">
        <v>495</v>
      </c>
      <c r="AA35" s="80"/>
      <c r="AB35" s="80"/>
      <c r="AC35" s="88" t="s">
        <v>565</v>
      </c>
      <c r="AD35" s="80"/>
      <c r="AE35" s="80" t="b">
        <v>0</v>
      </c>
      <c r="AF35" s="80">
        <v>0</v>
      </c>
      <c r="AG35" s="88" t="s">
        <v>622</v>
      </c>
      <c r="AH35" s="80" t="b">
        <v>0</v>
      </c>
      <c r="AI35" s="80" t="s">
        <v>632</v>
      </c>
      <c r="AJ35" s="80"/>
      <c r="AK35" s="88" t="s">
        <v>622</v>
      </c>
      <c r="AL35" s="80" t="b">
        <v>0</v>
      </c>
      <c r="AM35" s="80">
        <v>6</v>
      </c>
      <c r="AN35" s="88" t="s">
        <v>606</v>
      </c>
      <c r="AO35" s="80" t="s">
        <v>641</v>
      </c>
      <c r="AP35" s="80" t="b">
        <v>0</v>
      </c>
      <c r="AQ35" s="88" t="s">
        <v>606</v>
      </c>
      <c r="AR35" s="80" t="s">
        <v>178</v>
      </c>
      <c r="AS35" s="80">
        <v>0</v>
      </c>
      <c r="AT35" s="80">
        <v>0</v>
      </c>
      <c r="AU35" s="80"/>
      <c r="AV35" s="80"/>
      <c r="AW35" s="80"/>
      <c r="AX35" s="80"/>
      <c r="AY35" s="80"/>
      <c r="AZ35" s="80"/>
      <c r="BA35" s="80"/>
      <c r="BB35" s="80"/>
      <c r="BC35" s="79">
        <v>1</v>
      </c>
      <c r="BD35" s="79" t="str">
        <f>REPLACE(INDEX(GroupVertices[Group],MATCH(Edges35[[#This Row],[Vertex 1]],GroupVertices[Vertex],0)),1,1,"")</f>
        <v>1</v>
      </c>
      <c r="BE35" s="79" t="str">
        <f>REPLACE(INDEX(GroupVertices[Group],MATCH(Edges35[[#This Row],[Vertex 2]],GroupVertices[Vertex],0)),1,1,"")</f>
        <v>1</v>
      </c>
      <c r="BF35" s="48"/>
      <c r="BG35" s="49"/>
      <c r="BH35" s="48"/>
      <c r="BI35" s="49"/>
      <c r="BJ35" s="48"/>
      <c r="BK35" s="49"/>
      <c r="BL35" s="48"/>
      <c r="BM35" s="49"/>
      <c r="BN35" s="48"/>
    </row>
    <row r="36" spans="1:66" ht="15">
      <c r="A36" s="65" t="s">
        <v>239</v>
      </c>
      <c r="B36" s="65" t="s">
        <v>270</v>
      </c>
      <c r="C36" s="66" t="s">
        <v>2098</v>
      </c>
      <c r="D36" s="67">
        <v>3</v>
      </c>
      <c r="E36" s="68" t="s">
        <v>132</v>
      </c>
      <c r="F36" s="69">
        <v>32</v>
      </c>
      <c r="G36" s="66"/>
      <c r="H36" s="70"/>
      <c r="I36" s="71"/>
      <c r="J36" s="71"/>
      <c r="K36" s="34" t="s">
        <v>65</v>
      </c>
      <c r="L36" s="78">
        <v>54</v>
      </c>
      <c r="M36" s="78"/>
      <c r="N36" s="73"/>
      <c r="O36" s="80" t="s">
        <v>294</v>
      </c>
      <c r="P36" s="82">
        <v>43950.31450231482</v>
      </c>
      <c r="Q36" s="80" t="s">
        <v>306</v>
      </c>
      <c r="R36" s="80"/>
      <c r="S36" s="80"/>
      <c r="T36" s="80" t="s">
        <v>339</v>
      </c>
      <c r="U36" s="80"/>
      <c r="V36" s="84" t="s">
        <v>368</v>
      </c>
      <c r="W36" s="82">
        <v>43950.31450231482</v>
      </c>
      <c r="X36" s="86">
        <v>43950</v>
      </c>
      <c r="Y36" s="88" t="s">
        <v>426</v>
      </c>
      <c r="Z36" s="84" t="s">
        <v>496</v>
      </c>
      <c r="AA36" s="80"/>
      <c r="AB36" s="80"/>
      <c r="AC36" s="88" t="s">
        <v>566</v>
      </c>
      <c r="AD36" s="80"/>
      <c r="AE36" s="80" t="b">
        <v>0</v>
      </c>
      <c r="AF36" s="80">
        <v>0</v>
      </c>
      <c r="AG36" s="88" t="s">
        <v>622</v>
      </c>
      <c r="AH36" s="80" t="b">
        <v>1</v>
      </c>
      <c r="AI36" s="80" t="s">
        <v>632</v>
      </c>
      <c r="AJ36" s="80"/>
      <c r="AK36" s="88" t="s">
        <v>621</v>
      </c>
      <c r="AL36" s="80" t="b">
        <v>0</v>
      </c>
      <c r="AM36" s="80">
        <v>11</v>
      </c>
      <c r="AN36" s="88" t="s">
        <v>610</v>
      </c>
      <c r="AO36" s="80" t="s">
        <v>637</v>
      </c>
      <c r="AP36" s="80" t="b">
        <v>0</v>
      </c>
      <c r="AQ36" s="88" t="s">
        <v>610</v>
      </c>
      <c r="AR36" s="80" t="s">
        <v>178</v>
      </c>
      <c r="AS36" s="80">
        <v>0</v>
      </c>
      <c r="AT36" s="80">
        <v>0</v>
      </c>
      <c r="AU36" s="80"/>
      <c r="AV36" s="80"/>
      <c r="AW36" s="80"/>
      <c r="AX36" s="80"/>
      <c r="AY36" s="80"/>
      <c r="AZ36" s="80"/>
      <c r="BA36" s="80"/>
      <c r="BB36" s="80"/>
      <c r="BC36" s="79">
        <v>1</v>
      </c>
      <c r="BD36" s="79" t="str">
        <f>REPLACE(INDEX(GroupVertices[Group],MATCH(Edges35[[#This Row],[Vertex 1]],GroupVertices[Vertex],0)),1,1,"")</f>
        <v>1</v>
      </c>
      <c r="BE36" s="79" t="str">
        <f>REPLACE(INDEX(GroupVertices[Group],MATCH(Edges35[[#This Row],[Vertex 2]],GroupVertices[Vertex],0)),1,1,"")</f>
        <v>1</v>
      </c>
      <c r="BF36" s="48">
        <v>0</v>
      </c>
      <c r="BG36" s="49">
        <v>0</v>
      </c>
      <c r="BH36" s="48">
        <v>0</v>
      </c>
      <c r="BI36" s="49">
        <v>0</v>
      </c>
      <c r="BJ36" s="48">
        <v>0</v>
      </c>
      <c r="BK36" s="49">
        <v>0</v>
      </c>
      <c r="BL36" s="48">
        <v>21</v>
      </c>
      <c r="BM36" s="49">
        <v>100</v>
      </c>
      <c r="BN36" s="48">
        <v>21</v>
      </c>
    </row>
    <row r="37" spans="1:66" ht="15">
      <c r="A37" s="65" t="s">
        <v>240</v>
      </c>
      <c r="B37" s="65" t="s">
        <v>270</v>
      </c>
      <c r="C37" s="66" t="s">
        <v>2098</v>
      </c>
      <c r="D37" s="67">
        <v>3</v>
      </c>
      <c r="E37" s="68" t="s">
        <v>132</v>
      </c>
      <c r="F37" s="69">
        <v>32</v>
      </c>
      <c r="G37" s="66"/>
      <c r="H37" s="70"/>
      <c r="I37" s="71"/>
      <c r="J37" s="71"/>
      <c r="K37" s="34" t="s">
        <v>65</v>
      </c>
      <c r="L37" s="78">
        <v>55</v>
      </c>
      <c r="M37" s="78"/>
      <c r="N37" s="73"/>
      <c r="O37" s="80" t="s">
        <v>294</v>
      </c>
      <c r="P37" s="82">
        <v>43950.31607638889</v>
      </c>
      <c r="Q37" s="80" t="s">
        <v>306</v>
      </c>
      <c r="R37" s="80"/>
      <c r="S37" s="80"/>
      <c r="T37" s="80" t="s">
        <v>339</v>
      </c>
      <c r="U37" s="80"/>
      <c r="V37" s="84" t="s">
        <v>369</v>
      </c>
      <c r="W37" s="82">
        <v>43950.31607638889</v>
      </c>
      <c r="X37" s="86">
        <v>43950</v>
      </c>
      <c r="Y37" s="88" t="s">
        <v>427</v>
      </c>
      <c r="Z37" s="84" t="s">
        <v>497</v>
      </c>
      <c r="AA37" s="80"/>
      <c r="AB37" s="80"/>
      <c r="AC37" s="88" t="s">
        <v>567</v>
      </c>
      <c r="AD37" s="80"/>
      <c r="AE37" s="80" t="b">
        <v>0</v>
      </c>
      <c r="AF37" s="80">
        <v>0</v>
      </c>
      <c r="AG37" s="88" t="s">
        <v>622</v>
      </c>
      <c r="AH37" s="80" t="b">
        <v>1</v>
      </c>
      <c r="AI37" s="80" t="s">
        <v>632</v>
      </c>
      <c r="AJ37" s="80"/>
      <c r="AK37" s="88" t="s">
        <v>621</v>
      </c>
      <c r="AL37" s="80" t="b">
        <v>0</v>
      </c>
      <c r="AM37" s="80">
        <v>11</v>
      </c>
      <c r="AN37" s="88" t="s">
        <v>610</v>
      </c>
      <c r="AO37" s="80" t="s">
        <v>636</v>
      </c>
      <c r="AP37" s="80" t="b">
        <v>0</v>
      </c>
      <c r="AQ37" s="88" t="s">
        <v>610</v>
      </c>
      <c r="AR37" s="80" t="s">
        <v>178</v>
      </c>
      <c r="AS37" s="80">
        <v>0</v>
      </c>
      <c r="AT37" s="80">
        <v>0</v>
      </c>
      <c r="AU37" s="80"/>
      <c r="AV37" s="80"/>
      <c r="AW37" s="80"/>
      <c r="AX37" s="80"/>
      <c r="AY37" s="80"/>
      <c r="AZ37" s="80"/>
      <c r="BA37" s="80"/>
      <c r="BB37" s="80"/>
      <c r="BC37" s="79">
        <v>1</v>
      </c>
      <c r="BD37" s="79" t="str">
        <f>REPLACE(INDEX(GroupVertices[Group],MATCH(Edges35[[#This Row],[Vertex 1]],GroupVertices[Vertex],0)),1,1,"")</f>
        <v>1</v>
      </c>
      <c r="BE37" s="79" t="str">
        <f>REPLACE(INDEX(GroupVertices[Group],MATCH(Edges35[[#This Row],[Vertex 2]],GroupVertices[Vertex],0)),1,1,"")</f>
        <v>1</v>
      </c>
      <c r="BF37" s="48">
        <v>0</v>
      </c>
      <c r="BG37" s="49">
        <v>0</v>
      </c>
      <c r="BH37" s="48">
        <v>0</v>
      </c>
      <c r="BI37" s="49">
        <v>0</v>
      </c>
      <c r="BJ37" s="48">
        <v>0</v>
      </c>
      <c r="BK37" s="49">
        <v>0</v>
      </c>
      <c r="BL37" s="48">
        <v>21</v>
      </c>
      <c r="BM37" s="49">
        <v>100</v>
      </c>
      <c r="BN37" s="48">
        <v>21</v>
      </c>
    </row>
    <row r="38" spans="1:66" ht="15">
      <c r="A38" s="65" t="s">
        <v>241</v>
      </c>
      <c r="B38" s="65" t="s">
        <v>278</v>
      </c>
      <c r="C38" s="66" t="s">
        <v>2098</v>
      </c>
      <c r="D38" s="67">
        <v>3</v>
      </c>
      <c r="E38" s="68" t="s">
        <v>132</v>
      </c>
      <c r="F38" s="69">
        <v>32</v>
      </c>
      <c r="G38" s="66"/>
      <c r="H38" s="70"/>
      <c r="I38" s="71"/>
      <c r="J38" s="71"/>
      <c r="K38" s="34" t="s">
        <v>65</v>
      </c>
      <c r="L38" s="78">
        <v>56</v>
      </c>
      <c r="M38" s="78"/>
      <c r="N38" s="73"/>
      <c r="O38" s="80" t="s">
        <v>295</v>
      </c>
      <c r="P38" s="82">
        <v>43950.320555555554</v>
      </c>
      <c r="Q38" s="80" t="s">
        <v>303</v>
      </c>
      <c r="R38" s="80"/>
      <c r="S38" s="80"/>
      <c r="T38" s="80"/>
      <c r="U38" s="80"/>
      <c r="V38" s="84" t="s">
        <v>370</v>
      </c>
      <c r="W38" s="82">
        <v>43950.320555555554</v>
      </c>
      <c r="X38" s="86">
        <v>43950</v>
      </c>
      <c r="Y38" s="88" t="s">
        <v>428</v>
      </c>
      <c r="Z38" s="84" t="s">
        <v>498</v>
      </c>
      <c r="AA38" s="80"/>
      <c r="AB38" s="80"/>
      <c r="AC38" s="88" t="s">
        <v>568</v>
      </c>
      <c r="AD38" s="80"/>
      <c r="AE38" s="80" t="b">
        <v>0</v>
      </c>
      <c r="AF38" s="80">
        <v>0</v>
      </c>
      <c r="AG38" s="88" t="s">
        <v>622</v>
      </c>
      <c r="AH38" s="80" t="b">
        <v>0</v>
      </c>
      <c r="AI38" s="80" t="s">
        <v>632</v>
      </c>
      <c r="AJ38" s="80"/>
      <c r="AK38" s="88" t="s">
        <v>622</v>
      </c>
      <c r="AL38" s="80" t="b">
        <v>0</v>
      </c>
      <c r="AM38" s="80">
        <v>19</v>
      </c>
      <c r="AN38" s="88" t="s">
        <v>605</v>
      </c>
      <c r="AO38" s="80" t="s">
        <v>636</v>
      </c>
      <c r="AP38" s="80" t="b">
        <v>0</v>
      </c>
      <c r="AQ38" s="88" t="s">
        <v>605</v>
      </c>
      <c r="AR38" s="80" t="s">
        <v>178</v>
      </c>
      <c r="AS38" s="80">
        <v>0</v>
      </c>
      <c r="AT38" s="80">
        <v>0</v>
      </c>
      <c r="AU38" s="80"/>
      <c r="AV38" s="80"/>
      <c r="AW38" s="80"/>
      <c r="AX38" s="80"/>
      <c r="AY38" s="80"/>
      <c r="AZ38" s="80"/>
      <c r="BA38" s="80"/>
      <c r="BB38" s="80"/>
      <c r="BC38" s="79">
        <v>1</v>
      </c>
      <c r="BD38" s="79" t="str">
        <f>REPLACE(INDEX(GroupVertices[Group],MATCH(Edges35[[#This Row],[Vertex 1]],GroupVertices[Vertex],0)),1,1,"")</f>
        <v>1</v>
      </c>
      <c r="BE38" s="79" t="str">
        <f>REPLACE(INDEX(GroupVertices[Group],MATCH(Edges35[[#This Row],[Vertex 2]],GroupVertices[Vertex],0)),1,1,"")</f>
        <v>1</v>
      </c>
      <c r="BF38" s="48"/>
      <c r="BG38" s="49"/>
      <c r="BH38" s="48"/>
      <c r="BI38" s="49"/>
      <c r="BJ38" s="48"/>
      <c r="BK38" s="49"/>
      <c r="BL38" s="48"/>
      <c r="BM38" s="49"/>
      <c r="BN38" s="48"/>
    </row>
    <row r="39" spans="1:66" ht="15">
      <c r="A39" s="65" t="s">
        <v>242</v>
      </c>
      <c r="B39" s="65" t="s">
        <v>278</v>
      </c>
      <c r="C39" s="66" t="s">
        <v>2098</v>
      </c>
      <c r="D39" s="67">
        <v>3</v>
      </c>
      <c r="E39" s="68" t="s">
        <v>132</v>
      </c>
      <c r="F39" s="69">
        <v>32</v>
      </c>
      <c r="G39" s="66"/>
      <c r="H39" s="70"/>
      <c r="I39" s="71"/>
      <c r="J39" s="71"/>
      <c r="K39" s="34" t="s">
        <v>65</v>
      </c>
      <c r="L39" s="78">
        <v>58</v>
      </c>
      <c r="M39" s="78"/>
      <c r="N39" s="73"/>
      <c r="O39" s="80" t="s">
        <v>295</v>
      </c>
      <c r="P39" s="82">
        <v>43950.328726851854</v>
      </c>
      <c r="Q39" s="80" t="s">
        <v>303</v>
      </c>
      <c r="R39" s="80"/>
      <c r="S39" s="80"/>
      <c r="T39" s="80"/>
      <c r="U39" s="80"/>
      <c r="V39" s="84" t="s">
        <v>371</v>
      </c>
      <c r="W39" s="82">
        <v>43950.328726851854</v>
      </c>
      <c r="X39" s="86">
        <v>43950</v>
      </c>
      <c r="Y39" s="88" t="s">
        <v>429</v>
      </c>
      <c r="Z39" s="84" t="s">
        <v>499</v>
      </c>
      <c r="AA39" s="80"/>
      <c r="AB39" s="80"/>
      <c r="AC39" s="88" t="s">
        <v>569</v>
      </c>
      <c r="AD39" s="80"/>
      <c r="AE39" s="80" t="b">
        <v>0</v>
      </c>
      <c r="AF39" s="80">
        <v>0</v>
      </c>
      <c r="AG39" s="88" t="s">
        <v>622</v>
      </c>
      <c r="AH39" s="80" t="b">
        <v>0</v>
      </c>
      <c r="AI39" s="80" t="s">
        <v>632</v>
      </c>
      <c r="AJ39" s="80"/>
      <c r="AK39" s="88" t="s">
        <v>622</v>
      </c>
      <c r="AL39" s="80" t="b">
        <v>0</v>
      </c>
      <c r="AM39" s="80">
        <v>19</v>
      </c>
      <c r="AN39" s="88" t="s">
        <v>605</v>
      </c>
      <c r="AO39" s="80" t="s">
        <v>637</v>
      </c>
      <c r="AP39" s="80" t="b">
        <v>0</v>
      </c>
      <c r="AQ39" s="88" t="s">
        <v>605</v>
      </c>
      <c r="AR39" s="80" t="s">
        <v>178</v>
      </c>
      <c r="AS39" s="80">
        <v>0</v>
      </c>
      <c r="AT39" s="80">
        <v>0</v>
      </c>
      <c r="AU39" s="80"/>
      <c r="AV39" s="80"/>
      <c r="AW39" s="80"/>
      <c r="AX39" s="80"/>
      <c r="AY39" s="80"/>
      <c r="AZ39" s="80"/>
      <c r="BA39" s="80"/>
      <c r="BB39" s="80"/>
      <c r="BC39" s="79">
        <v>1</v>
      </c>
      <c r="BD39" s="79" t="str">
        <f>REPLACE(INDEX(GroupVertices[Group],MATCH(Edges35[[#This Row],[Vertex 1]],GroupVertices[Vertex],0)),1,1,"")</f>
        <v>1</v>
      </c>
      <c r="BE39" s="79" t="str">
        <f>REPLACE(INDEX(GroupVertices[Group],MATCH(Edges35[[#This Row],[Vertex 2]],GroupVertices[Vertex],0)),1,1,"")</f>
        <v>1</v>
      </c>
      <c r="BF39" s="48"/>
      <c r="BG39" s="49"/>
      <c r="BH39" s="48"/>
      <c r="BI39" s="49"/>
      <c r="BJ39" s="48"/>
      <c r="BK39" s="49"/>
      <c r="BL39" s="48"/>
      <c r="BM39" s="49"/>
      <c r="BN39" s="48"/>
    </row>
    <row r="40" spans="1:66" ht="15">
      <c r="A40" s="65" t="s">
        <v>243</v>
      </c>
      <c r="B40" s="65" t="s">
        <v>270</v>
      </c>
      <c r="C40" s="66" t="s">
        <v>2100</v>
      </c>
      <c r="D40" s="67">
        <v>3</v>
      </c>
      <c r="E40" s="68" t="s">
        <v>136</v>
      </c>
      <c r="F40" s="69">
        <v>6</v>
      </c>
      <c r="G40" s="66"/>
      <c r="H40" s="70"/>
      <c r="I40" s="71"/>
      <c r="J40" s="71"/>
      <c r="K40" s="34" t="s">
        <v>65</v>
      </c>
      <c r="L40" s="78">
        <v>60</v>
      </c>
      <c r="M40" s="78"/>
      <c r="N40" s="73"/>
      <c r="O40" s="80" t="s">
        <v>294</v>
      </c>
      <c r="P40" s="82">
        <v>43950.327314814815</v>
      </c>
      <c r="Q40" s="80" t="s">
        <v>306</v>
      </c>
      <c r="R40" s="80"/>
      <c r="S40" s="80"/>
      <c r="T40" s="80" t="s">
        <v>339</v>
      </c>
      <c r="U40" s="80"/>
      <c r="V40" s="84" t="s">
        <v>372</v>
      </c>
      <c r="W40" s="82">
        <v>43950.327314814815</v>
      </c>
      <c r="X40" s="86">
        <v>43950</v>
      </c>
      <c r="Y40" s="88" t="s">
        <v>430</v>
      </c>
      <c r="Z40" s="84" t="s">
        <v>500</v>
      </c>
      <c r="AA40" s="80"/>
      <c r="AB40" s="80"/>
      <c r="AC40" s="88" t="s">
        <v>570</v>
      </c>
      <c r="AD40" s="80"/>
      <c r="AE40" s="80" t="b">
        <v>0</v>
      </c>
      <c r="AF40" s="80">
        <v>0</v>
      </c>
      <c r="AG40" s="88" t="s">
        <v>622</v>
      </c>
      <c r="AH40" s="80" t="b">
        <v>1</v>
      </c>
      <c r="AI40" s="80" t="s">
        <v>632</v>
      </c>
      <c r="AJ40" s="80"/>
      <c r="AK40" s="88" t="s">
        <v>621</v>
      </c>
      <c r="AL40" s="80" t="b">
        <v>0</v>
      </c>
      <c r="AM40" s="80">
        <v>11</v>
      </c>
      <c r="AN40" s="88" t="s">
        <v>610</v>
      </c>
      <c r="AO40" s="80" t="s">
        <v>636</v>
      </c>
      <c r="AP40" s="80" t="b">
        <v>0</v>
      </c>
      <c r="AQ40" s="88" t="s">
        <v>610</v>
      </c>
      <c r="AR40" s="80" t="s">
        <v>178</v>
      </c>
      <c r="AS40" s="80">
        <v>0</v>
      </c>
      <c r="AT40" s="80">
        <v>0</v>
      </c>
      <c r="AU40" s="80"/>
      <c r="AV40" s="80"/>
      <c r="AW40" s="80"/>
      <c r="AX40" s="80"/>
      <c r="AY40" s="80"/>
      <c r="AZ40" s="80"/>
      <c r="BA40" s="80"/>
      <c r="BB40" s="80"/>
      <c r="BC40" s="79">
        <v>9</v>
      </c>
      <c r="BD40" s="79" t="str">
        <f>REPLACE(INDEX(GroupVertices[Group],MATCH(Edges35[[#This Row],[Vertex 1]],GroupVertices[Vertex],0)),1,1,"")</f>
        <v>1</v>
      </c>
      <c r="BE40" s="79" t="str">
        <f>REPLACE(INDEX(GroupVertices[Group],MATCH(Edges35[[#This Row],[Vertex 2]],GroupVertices[Vertex],0)),1,1,"")</f>
        <v>1</v>
      </c>
      <c r="BF40" s="48">
        <v>0</v>
      </c>
      <c r="BG40" s="49">
        <v>0</v>
      </c>
      <c r="BH40" s="48">
        <v>0</v>
      </c>
      <c r="BI40" s="49">
        <v>0</v>
      </c>
      <c r="BJ40" s="48">
        <v>0</v>
      </c>
      <c r="BK40" s="49">
        <v>0</v>
      </c>
      <c r="BL40" s="48">
        <v>21</v>
      </c>
      <c r="BM40" s="49">
        <v>100</v>
      </c>
      <c r="BN40" s="48">
        <v>21</v>
      </c>
    </row>
    <row r="41" spans="1:66" ht="15">
      <c r="A41" s="65" t="s">
        <v>243</v>
      </c>
      <c r="B41" s="65" t="s">
        <v>278</v>
      </c>
      <c r="C41" s="66" t="s">
        <v>2098</v>
      </c>
      <c r="D41" s="67">
        <v>3</v>
      </c>
      <c r="E41" s="68" t="s">
        <v>132</v>
      </c>
      <c r="F41" s="69">
        <v>32</v>
      </c>
      <c r="G41" s="66"/>
      <c r="H41" s="70"/>
      <c r="I41" s="71"/>
      <c r="J41" s="71"/>
      <c r="K41" s="34" t="s">
        <v>65</v>
      </c>
      <c r="L41" s="78">
        <v>61</v>
      </c>
      <c r="M41" s="78"/>
      <c r="N41" s="73"/>
      <c r="O41" s="80" t="s">
        <v>295</v>
      </c>
      <c r="P41" s="82">
        <v>43950.32747685185</v>
      </c>
      <c r="Q41" s="80" t="s">
        <v>303</v>
      </c>
      <c r="R41" s="80"/>
      <c r="S41" s="80"/>
      <c r="T41" s="80"/>
      <c r="U41" s="80"/>
      <c r="V41" s="84" t="s">
        <v>372</v>
      </c>
      <c r="W41" s="82">
        <v>43950.32747685185</v>
      </c>
      <c r="X41" s="86">
        <v>43950</v>
      </c>
      <c r="Y41" s="88" t="s">
        <v>431</v>
      </c>
      <c r="Z41" s="84" t="s">
        <v>501</v>
      </c>
      <c r="AA41" s="80"/>
      <c r="AB41" s="80"/>
      <c r="AC41" s="88" t="s">
        <v>571</v>
      </c>
      <c r="AD41" s="80"/>
      <c r="AE41" s="80" t="b">
        <v>0</v>
      </c>
      <c r="AF41" s="80">
        <v>0</v>
      </c>
      <c r="AG41" s="88" t="s">
        <v>622</v>
      </c>
      <c r="AH41" s="80" t="b">
        <v>0</v>
      </c>
      <c r="AI41" s="80" t="s">
        <v>632</v>
      </c>
      <c r="AJ41" s="80"/>
      <c r="AK41" s="88" t="s">
        <v>622</v>
      </c>
      <c r="AL41" s="80" t="b">
        <v>0</v>
      </c>
      <c r="AM41" s="80">
        <v>19</v>
      </c>
      <c r="AN41" s="88" t="s">
        <v>605</v>
      </c>
      <c r="AO41" s="80" t="s">
        <v>636</v>
      </c>
      <c r="AP41" s="80" t="b">
        <v>0</v>
      </c>
      <c r="AQ41" s="88" t="s">
        <v>605</v>
      </c>
      <c r="AR41" s="80" t="s">
        <v>178</v>
      </c>
      <c r="AS41" s="80">
        <v>0</v>
      </c>
      <c r="AT41" s="80">
        <v>0</v>
      </c>
      <c r="AU41" s="80"/>
      <c r="AV41" s="80"/>
      <c r="AW41" s="80"/>
      <c r="AX41" s="80"/>
      <c r="AY41" s="80"/>
      <c r="AZ41" s="80"/>
      <c r="BA41" s="80"/>
      <c r="BB41" s="80"/>
      <c r="BC41" s="79">
        <v>1</v>
      </c>
      <c r="BD41" s="79" t="str">
        <f>REPLACE(INDEX(GroupVertices[Group],MATCH(Edges35[[#This Row],[Vertex 1]],GroupVertices[Vertex],0)),1,1,"")</f>
        <v>1</v>
      </c>
      <c r="BE41" s="79" t="str">
        <f>REPLACE(INDEX(GroupVertices[Group],MATCH(Edges35[[#This Row],[Vertex 2]],GroupVertices[Vertex],0)),1,1,"")</f>
        <v>1</v>
      </c>
      <c r="BF41" s="48"/>
      <c r="BG41" s="49"/>
      <c r="BH41" s="48"/>
      <c r="BI41" s="49"/>
      <c r="BJ41" s="48"/>
      <c r="BK41" s="49"/>
      <c r="BL41" s="48"/>
      <c r="BM41" s="49"/>
      <c r="BN41" s="48"/>
    </row>
    <row r="42" spans="1:66" ht="15">
      <c r="A42" s="65" t="s">
        <v>243</v>
      </c>
      <c r="B42" s="65" t="s">
        <v>270</v>
      </c>
      <c r="C42" s="66" t="s">
        <v>2100</v>
      </c>
      <c r="D42" s="67">
        <v>3</v>
      </c>
      <c r="E42" s="68" t="s">
        <v>136</v>
      </c>
      <c r="F42" s="69">
        <v>6</v>
      </c>
      <c r="G42" s="66"/>
      <c r="H42" s="70"/>
      <c r="I42" s="71"/>
      <c r="J42" s="71"/>
      <c r="K42" s="34" t="s">
        <v>65</v>
      </c>
      <c r="L42" s="78">
        <v>63</v>
      </c>
      <c r="M42" s="78"/>
      <c r="N42" s="73"/>
      <c r="O42" s="80" t="s">
        <v>294</v>
      </c>
      <c r="P42" s="82">
        <v>43950.3290162037</v>
      </c>
      <c r="Q42" s="80" t="s">
        <v>305</v>
      </c>
      <c r="R42" s="80"/>
      <c r="S42" s="80"/>
      <c r="T42" s="80" t="s">
        <v>338</v>
      </c>
      <c r="U42" s="80"/>
      <c r="V42" s="84" t="s">
        <v>372</v>
      </c>
      <c r="W42" s="82">
        <v>43950.3290162037</v>
      </c>
      <c r="X42" s="86">
        <v>43950</v>
      </c>
      <c r="Y42" s="88" t="s">
        <v>432</v>
      </c>
      <c r="Z42" s="84" t="s">
        <v>502</v>
      </c>
      <c r="AA42" s="80"/>
      <c r="AB42" s="80"/>
      <c r="AC42" s="88" t="s">
        <v>572</v>
      </c>
      <c r="AD42" s="80"/>
      <c r="AE42" s="80" t="b">
        <v>0</v>
      </c>
      <c r="AF42" s="80">
        <v>0</v>
      </c>
      <c r="AG42" s="88" t="s">
        <v>622</v>
      </c>
      <c r="AH42" s="80" t="b">
        <v>0</v>
      </c>
      <c r="AI42" s="80" t="s">
        <v>632</v>
      </c>
      <c r="AJ42" s="80"/>
      <c r="AK42" s="88" t="s">
        <v>622</v>
      </c>
      <c r="AL42" s="80" t="b">
        <v>0</v>
      </c>
      <c r="AM42" s="80">
        <v>6</v>
      </c>
      <c r="AN42" s="88" t="s">
        <v>606</v>
      </c>
      <c r="AO42" s="80" t="s">
        <v>636</v>
      </c>
      <c r="AP42" s="80" t="b">
        <v>0</v>
      </c>
      <c r="AQ42" s="88" t="s">
        <v>606</v>
      </c>
      <c r="AR42" s="80" t="s">
        <v>178</v>
      </c>
      <c r="AS42" s="80">
        <v>0</v>
      </c>
      <c r="AT42" s="80">
        <v>0</v>
      </c>
      <c r="AU42" s="80"/>
      <c r="AV42" s="80"/>
      <c r="AW42" s="80"/>
      <c r="AX42" s="80"/>
      <c r="AY42" s="80"/>
      <c r="AZ42" s="80"/>
      <c r="BA42" s="80"/>
      <c r="BB42" s="80"/>
      <c r="BC42" s="79">
        <v>9</v>
      </c>
      <c r="BD42" s="79" t="str">
        <f>REPLACE(INDEX(GroupVertices[Group],MATCH(Edges35[[#This Row],[Vertex 1]],GroupVertices[Vertex],0)),1,1,"")</f>
        <v>1</v>
      </c>
      <c r="BE42" s="79" t="str">
        <f>REPLACE(INDEX(GroupVertices[Group],MATCH(Edges35[[#This Row],[Vertex 2]],GroupVertices[Vertex],0)),1,1,"")</f>
        <v>1</v>
      </c>
      <c r="BF42" s="48"/>
      <c r="BG42" s="49"/>
      <c r="BH42" s="48"/>
      <c r="BI42" s="49"/>
      <c r="BJ42" s="48"/>
      <c r="BK42" s="49"/>
      <c r="BL42" s="48"/>
      <c r="BM42" s="49"/>
      <c r="BN42" s="48"/>
    </row>
    <row r="43" spans="1:66" ht="15">
      <c r="A43" s="65" t="s">
        <v>244</v>
      </c>
      <c r="B43" s="65" t="s">
        <v>270</v>
      </c>
      <c r="C43" s="66" t="s">
        <v>2098</v>
      </c>
      <c r="D43" s="67">
        <v>3</v>
      </c>
      <c r="E43" s="68" t="s">
        <v>132</v>
      </c>
      <c r="F43" s="69">
        <v>32</v>
      </c>
      <c r="G43" s="66"/>
      <c r="H43" s="70"/>
      <c r="I43" s="71"/>
      <c r="J43" s="71"/>
      <c r="K43" s="34" t="s">
        <v>65</v>
      </c>
      <c r="L43" s="78">
        <v>65</v>
      </c>
      <c r="M43" s="78"/>
      <c r="N43" s="73"/>
      <c r="O43" s="80" t="s">
        <v>294</v>
      </c>
      <c r="P43" s="82">
        <v>43950.34878472222</v>
      </c>
      <c r="Q43" s="80" t="s">
        <v>306</v>
      </c>
      <c r="R43" s="80"/>
      <c r="S43" s="80"/>
      <c r="T43" s="80" t="s">
        <v>339</v>
      </c>
      <c r="U43" s="80"/>
      <c r="V43" s="84" t="s">
        <v>373</v>
      </c>
      <c r="W43" s="82">
        <v>43950.34878472222</v>
      </c>
      <c r="X43" s="86">
        <v>43950</v>
      </c>
      <c r="Y43" s="88" t="s">
        <v>433</v>
      </c>
      <c r="Z43" s="84" t="s">
        <v>503</v>
      </c>
      <c r="AA43" s="80"/>
      <c r="AB43" s="80"/>
      <c r="AC43" s="88" t="s">
        <v>573</v>
      </c>
      <c r="AD43" s="80"/>
      <c r="AE43" s="80" t="b">
        <v>0</v>
      </c>
      <c r="AF43" s="80">
        <v>0</v>
      </c>
      <c r="AG43" s="88" t="s">
        <v>622</v>
      </c>
      <c r="AH43" s="80" t="b">
        <v>1</v>
      </c>
      <c r="AI43" s="80" t="s">
        <v>632</v>
      </c>
      <c r="AJ43" s="80"/>
      <c r="AK43" s="88" t="s">
        <v>621</v>
      </c>
      <c r="AL43" s="80" t="b">
        <v>0</v>
      </c>
      <c r="AM43" s="80">
        <v>11</v>
      </c>
      <c r="AN43" s="88" t="s">
        <v>610</v>
      </c>
      <c r="AO43" s="80" t="s">
        <v>641</v>
      </c>
      <c r="AP43" s="80" t="b">
        <v>0</v>
      </c>
      <c r="AQ43" s="88" t="s">
        <v>610</v>
      </c>
      <c r="AR43" s="80" t="s">
        <v>178</v>
      </c>
      <c r="AS43" s="80">
        <v>0</v>
      </c>
      <c r="AT43" s="80">
        <v>0</v>
      </c>
      <c r="AU43" s="80"/>
      <c r="AV43" s="80"/>
      <c r="AW43" s="80"/>
      <c r="AX43" s="80"/>
      <c r="AY43" s="80"/>
      <c r="AZ43" s="80"/>
      <c r="BA43" s="80"/>
      <c r="BB43" s="80"/>
      <c r="BC43" s="79">
        <v>1</v>
      </c>
      <c r="BD43" s="79" t="str">
        <f>REPLACE(INDEX(GroupVertices[Group],MATCH(Edges35[[#This Row],[Vertex 1]],GroupVertices[Vertex],0)),1,1,"")</f>
        <v>1</v>
      </c>
      <c r="BE43" s="79" t="str">
        <f>REPLACE(INDEX(GroupVertices[Group],MATCH(Edges35[[#This Row],[Vertex 2]],GroupVertices[Vertex],0)),1,1,"")</f>
        <v>1</v>
      </c>
      <c r="BF43" s="48">
        <v>0</v>
      </c>
      <c r="BG43" s="49">
        <v>0</v>
      </c>
      <c r="BH43" s="48">
        <v>0</v>
      </c>
      <c r="BI43" s="49">
        <v>0</v>
      </c>
      <c r="BJ43" s="48">
        <v>0</v>
      </c>
      <c r="BK43" s="49">
        <v>0</v>
      </c>
      <c r="BL43" s="48">
        <v>21</v>
      </c>
      <c r="BM43" s="49">
        <v>100</v>
      </c>
      <c r="BN43" s="48">
        <v>21</v>
      </c>
    </row>
    <row r="44" spans="1:66" ht="15">
      <c r="A44" s="65" t="s">
        <v>245</v>
      </c>
      <c r="B44" s="65" t="s">
        <v>270</v>
      </c>
      <c r="C44" s="66" t="s">
        <v>2099</v>
      </c>
      <c r="D44" s="67">
        <v>3</v>
      </c>
      <c r="E44" s="68" t="s">
        <v>136</v>
      </c>
      <c r="F44" s="69">
        <v>19</v>
      </c>
      <c r="G44" s="66"/>
      <c r="H44" s="70"/>
      <c r="I44" s="71"/>
      <c r="J44" s="71"/>
      <c r="K44" s="34" t="s">
        <v>65</v>
      </c>
      <c r="L44" s="78">
        <v>66</v>
      </c>
      <c r="M44" s="78"/>
      <c r="N44" s="73"/>
      <c r="O44" s="80" t="s">
        <v>294</v>
      </c>
      <c r="P44" s="82">
        <v>43950.35952546296</v>
      </c>
      <c r="Q44" s="80" t="s">
        <v>305</v>
      </c>
      <c r="R44" s="80"/>
      <c r="S44" s="80"/>
      <c r="T44" s="80" t="s">
        <v>338</v>
      </c>
      <c r="U44" s="80"/>
      <c r="V44" s="84" t="s">
        <v>374</v>
      </c>
      <c r="W44" s="82">
        <v>43950.35952546296</v>
      </c>
      <c r="X44" s="86">
        <v>43950</v>
      </c>
      <c r="Y44" s="88" t="s">
        <v>434</v>
      </c>
      <c r="Z44" s="84" t="s">
        <v>504</v>
      </c>
      <c r="AA44" s="80"/>
      <c r="AB44" s="80"/>
      <c r="AC44" s="88" t="s">
        <v>574</v>
      </c>
      <c r="AD44" s="80"/>
      <c r="AE44" s="80" t="b">
        <v>0</v>
      </c>
      <c r="AF44" s="80">
        <v>0</v>
      </c>
      <c r="AG44" s="88" t="s">
        <v>622</v>
      </c>
      <c r="AH44" s="80" t="b">
        <v>0</v>
      </c>
      <c r="AI44" s="80" t="s">
        <v>632</v>
      </c>
      <c r="AJ44" s="80"/>
      <c r="AK44" s="88" t="s">
        <v>622</v>
      </c>
      <c r="AL44" s="80" t="b">
        <v>0</v>
      </c>
      <c r="AM44" s="80">
        <v>6</v>
      </c>
      <c r="AN44" s="88" t="s">
        <v>606</v>
      </c>
      <c r="AO44" s="80" t="s">
        <v>636</v>
      </c>
      <c r="AP44" s="80" t="b">
        <v>0</v>
      </c>
      <c r="AQ44" s="88" t="s">
        <v>606</v>
      </c>
      <c r="AR44" s="80" t="s">
        <v>178</v>
      </c>
      <c r="AS44" s="80">
        <v>0</v>
      </c>
      <c r="AT44" s="80">
        <v>0</v>
      </c>
      <c r="AU44" s="80"/>
      <c r="AV44" s="80"/>
      <c r="AW44" s="80"/>
      <c r="AX44" s="80"/>
      <c r="AY44" s="80"/>
      <c r="AZ44" s="80"/>
      <c r="BA44" s="80"/>
      <c r="BB44" s="80"/>
      <c r="BC44" s="79">
        <v>4</v>
      </c>
      <c r="BD44" s="79" t="str">
        <f>REPLACE(INDEX(GroupVertices[Group],MATCH(Edges35[[#This Row],[Vertex 1]],GroupVertices[Vertex],0)),1,1,"")</f>
        <v>1</v>
      </c>
      <c r="BE44" s="79" t="str">
        <f>REPLACE(INDEX(GroupVertices[Group],MATCH(Edges35[[#This Row],[Vertex 2]],GroupVertices[Vertex],0)),1,1,"")</f>
        <v>1</v>
      </c>
      <c r="BF44" s="48"/>
      <c r="BG44" s="49"/>
      <c r="BH44" s="48"/>
      <c r="BI44" s="49"/>
      <c r="BJ44" s="48"/>
      <c r="BK44" s="49"/>
      <c r="BL44" s="48"/>
      <c r="BM44" s="49"/>
      <c r="BN44" s="48"/>
    </row>
    <row r="45" spans="1:66" ht="15">
      <c r="A45" s="65" t="s">
        <v>245</v>
      </c>
      <c r="B45" s="65" t="s">
        <v>278</v>
      </c>
      <c r="C45" s="66" t="s">
        <v>2098</v>
      </c>
      <c r="D45" s="67">
        <v>3</v>
      </c>
      <c r="E45" s="68" t="s">
        <v>132</v>
      </c>
      <c r="F45" s="69">
        <v>32</v>
      </c>
      <c r="G45" s="66"/>
      <c r="H45" s="70"/>
      <c r="I45" s="71"/>
      <c r="J45" s="71"/>
      <c r="K45" s="34" t="s">
        <v>65</v>
      </c>
      <c r="L45" s="78">
        <v>68</v>
      </c>
      <c r="M45" s="78"/>
      <c r="N45" s="73"/>
      <c r="O45" s="80" t="s">
        <v>295</v>
      </c>
      <c r="P45" s="82">
        <v>43950.36079861111</v>
      </c>
      <c r="Q45" s="80" t="s">
        <v>303</v>
      </c>
      <c r="R45" s="80"/>
      <c r="S45" s="80"/>
      <c r="T45" s="80"/>
      <c r="U45" s="80"/>
      <c r="V45" s="84" t="s">
        <v>374</v>
      </c>
      <c r="W45" s="82">
        <v>43950.36079861111</v>
      </c>
      <c r="X45" s="86">
        <v>43950</v>
      </c>
      <c r="Y45" s="88" t="s">
        <v>435</v>
      </c>
      <c r="Z45" s="84" t="s">
        <v>505</v>
      </c>
      <c r="AA45" s="80"/>
      <c r="AB45" s="80"/>
      <c r="AC45" s="88" t="s">
        <v>575</v>
      </c>
      <c r="AD45" s="80"/>
      <c r="AE45" s="80" t="b">
        <v>0</v>
      </c>
      <c r="AF45" s="80">
        <v>0</v>
      </c>
      <c r="AG45" s="88" t="s">
        <v>622</v>
      </c>
      <c r="AH45" s="80" t="b">
        <v>0</v>
      </c>
      <c r="AI45" s="80" t="s">
        <v>632</v>
      </c>
      <c r="AJ45" s="80"/>
      <c r="AK45" s="88" t="s">
        <v>622</v>
      </c>
      <c r="AL45" s="80" t="b">
        <v>0</v>
      </c>
      <c r="AM45" s="80">
        <v>19</v>
      </c>
      <c r="AN45" s="88" t="s">
        <v>605</v>
      </c>
      <c r="AO45" s="80" t="s">
        <v>636</v>
      </c>
      <c r="AP45" s="80" t="b">
        <v>0</v>
      </c>
      <c r="AQ45" s="88" t="s">
        <v>605</v>
      </c>
      <c r="AR45" s="80" t="s">
        <v>178</v>
      </c>
      <c r="AS45" s="80">
        <v>0</v>
      </c>
      <c r="AT45" s="80">
        <v>0</v>
      </c>
      <c r="AU45" s="80"/>
      <c r="AV45" s="80"/>
      <c r="AW45" s="80"/>
      <c r="AX45" s="80"/>
      <c r="AY45" s="80"/>
      <c r="AZ45" s="80"/>
      <c r="BA45" s="80"/>
      <c r="BB45" s="80"/>
      <c r="BC45" s="79">
        <v>1</v>
      </c>
      <c r="BD45" s="79" t="str">
        <f>REPLACE(INDEX(GroupVertices[Group],MATCH(Edges35[[#This Row],[Vertex 1]],GroupVertices[Vertex],0)),1,1,"")</f>
        <v>1</v>
      </c>
      <c r="BE45" s="79" t="str">
        <f>REPLACE(INDEX(GroupVertices[Group],MATCH(Edges35[[#This Row],[Vertex 2]],GroupVertices[Vertex],0)),1,1,"")</f>
        <v>1</v>
      </c>
      <c r="BF45" s="48"/>
      <c r="BG45" s="49"/>
      <c r="BH45" s="48"/>
      <c r="BI45" s="49"/>
      <c r="BJ45" s="48"/>
      <c r="BK45" s="49"/>
      <c r="BL45" s="48"/>
      <c r="BM45" s="49"/>
      <c r="BN45" s="48"/>
    </row>
    <row r="46" spans="1:66" ht="15">
      <c r="A46" s="65" t="s">
        <v>246</v>
      </c>
      <c r="B46" s="65" t="s">
        <v>278</v>
      </c>
      <c r="C46" s="66" t="s">
        <v>2098</v>
      </c>
      <c r="D46" s="67">
        <v>3</v>
      </c>
      <c r="E46" s="68" t="s">
        <v>132</v>
      </c>
      <c r="F46" s="69">
        <v>32</v>
      </c>
      <c r="G46" s="66"/>
      <c r="H46" s="70"/>
      <c r="I46" s="71"/>
      <c r="J46" s="71"/>
      <c r="K46" s="34" t="s">
        <v>65</v>
      </c>
      <c r="L46" s="78">
        <v>70</v>
      </c>
      <c r="M46" s="78"/>
      <c r="N46" s="73"/>
      <c r="O46" s="80" t="s">
        <v>295</v>
      </c>
      <c r="P46" s="82">
        <v>43950.394895833335</v>
      </c>
      <c r="Q46" s="80" t="s">
        <v>303</v>
      </c>
      <c r="R46" s="80"/>
      <c r="S46" s="80"/>
      <c r="T46" s="80"/>
      <c r="U46" s="80"/>
      <c r="V46" s="84" t="s">
        <v>375</v>
      </c>
      <c r="W46" s="82">
        <v>43950.394895833335</v>
      </c>
      <c r="X46" s="86">
        <v>43950</v>
      </c>
      <c r="Y46" s="88" t="s">
        <v>436</v>
      </c>
      <c r="Z46" s="84" t="s">
        <v>506</v>
      </c>
      <c r="AA46" s="80"/>
      <c r="AB46" s="80"/>
      <c r="AC46" s="88" t="s">
        <v>576</v>
      </c>
      <c r="AD46" s="80"/>
      <c r="AE46" s="80" t="b">
        <v>0</v>
      </c>
      <c r="AF46" s="80">
        <v>0</v>
      </c>
      <c r="AG46" s="88" t="s">
        <v>622</v>
      </c>
      <c r="AH46" s="80" t="b">
        <v>0</v>
      </c>
      <c r="AI46" s="80" t="s">
        <v>632</v>
      </c>
      <c r="AJ46" s="80"/>
      <c r="AK46" s="88" t="s">
        <v>622</v>
      </c>
      <c r="AL46" s="80" t="b">
        <v>0</v>
      </c>
      <c r="AM46" s="80">
        <v>19</v>
      </c>
      <c r="AN46" s="88" t="s">
        <v>605</v>
      </c>
      <c r="AO46" s="80" t="s">
        <v>637</v>
      </c>
      <c r="AP46" s="80" t="b">
        <v>0</v>
      </c>
      <c r="AQ46" s="88" t="s">
        <v>605</v>
      </c>
      <c r="AR46" s="80" t="s">
        <v>178</v>
      </c>
      <c r="AS46" s="80">
        <v>0</v>
      </c>
      <c r="AT46" s="80">
        <v>0</v>
      </c>
      <c r="AU46" s="80"/>
      <c r="AV46" s="80"/>
      <c r="AW46" s="80"/>
      <c r="AX46" s="80"/>
      <c r="AY46" s="80"/>
      <c r="AZ46" s="80"/>
      <c r="BA46" s="80"/>
      <c r="BB46" s="80"/>
      <c r="BC46" s="79">
        <v>1</v>
      </c>
      <c r="BD46" s="79" t="str">
        <f>REPLACE(INDEX(GroupVertices[Group],MATCH(Edges35[[#This Row],[Vertex 1]],GroupVertices[Vertex],0)),1,1,"")</f>
        <v>1</v>
      </c>
      <c r="BE46" s="79" t="str">
        <f>REPLACE(INDEX(GroupVertices[Group],MATCH(Edges35[[#This Row],[Vertex 2]],GroupVertices[Vertex],0)),1,1,"")</f>
        <v>1</v>
      </c>
      <c r="BF46" s="48"/>
      <c r="BG46" s="49"/>
      <c r="BH46" s="48"/>
      <c r="BI46" s="49"/>
      <c r="BJ46" s="48"/>
      <c r="BK46" s="49"/>
      <c r="BL46" s="48"/>
      <c r="BM46" s="49"/>
      <c r="BN46" s="48"/>
    </row>
    <row r="47" spans="1:66" ht="15">
      <c r="A47" s="65" t="s">
        <v>247</v>
      </c>
      <c r="B47" s="65" t="s">
        <v>270</v>
      </c>
      <c r="C47" s="66" t="s">
        <v>2098</v>
      </c>
      <c r="D47" s="67">
        <v>3</v>
      </c>
      <c r="E47" s="68" t="s">
        <v>132</v>
      </c>
      <c r="F47" s="69">
        <v>32</v>
      </c>
      <c r="G47" s="66"/>
      <c r="H47" s="70"/>
      <c r="I47" s="71"/>
      <c r="J47" s="71"/>
      <c r="K47" s="34" t="s">
        <v>65</v>
      </c>
      <c r="L47" s="78">
        <v>72</v>
      </c>
      <c r="M47" s="78"/>
      <c r="N47" s="73"/>
      <c r="O47" s="80" t="s">
        <v>294</v>
      </c>
      <c r="P47" s="82">
        <v>43950.40320601852</v>
      </c>
      <c r="Q47" s="80" t="s">
        <v>306</v>
      </c>
      <c r="R47" s="80"/>
      <c r="S47" s="80"/>
      <c r="T47" s="80" t="s">
        <v>339</v>
      </c>
      <c r="U47" s="80"/>
      <c r="V47" s="84" t="s">
        <v>376</v>
      </c>
      <c r="W47" s="82">
        <v>43950.40320601852</v>
      </c>
      <c r="X47" s="86">
        <v>43950</v>
      </c>
      <c r="Y47" s="88" t="s">
        <v>437</v>
      </c>
      <c r="Z47" s="84" t="s">
        <v>507</v>
      </c>
      <c r="AA47" s="80"/>
      <c r="AB47" s="80"/>
      <c r="AC47" s="88" t="s">
        <v>577</v>
      </c>
      <c r="AD47" s="80"/>
      <c r="AE47" s="80" t="b">
        <v>0</v>
      </c>
      <c r="AF47" s="80">
        <v>0</v>
      </c>
      <c r="AG47" s="88" t="s">
        <v>622</v>
      </c>
      <c r="AH47" s="80" t="b">
        <v>1</v>
      </c>
      <c r="AI47" s="80" t="s">
        <v>632</v>
      </c>
      <c r="AJ47" s="80"/>
      <c r="AK47" s="88" t="s">
        <v>621</v>
      </c>
      <c r="AL47" s="80" t="b">
        <v>0</v>
      </c>
      <c r="AM47" s="80">
        <v>11</v>
      </c>
      <c r="AN47" s="88" t="s">
        <v>610</v>
      </c>
      <c r="AO47" s="80" t="s">
        <v>637</v>
      </c>
      <c r="AP47" s="80" t="b">
        <v>0</v>
      </c>
      <c r="AQ47" s="88" t="s">
        <v>610</v>
      </c>
      <c r="AR47" s="80" t="s">
        <v>178</v>
      </c>
      <c r="AS47" s="80">
        <v>0</v>
      </c>
      <c r="AT47" s="80">
        <v>0</v>
      </c>
      <c r="AU47" s="80"/>
      <c r="AV47" s="80"/>
      <c r="AW47" s="80"/>
      <c r="AX47" s="80"/>
      <c r="AY47" s="80"/>
      <c r="AZ47" s="80"/>
      <c r="BA47" s="80"/>
      <c r="BB47" s="80"/>
      <c r="BC47" s="79">
        <v>1</v>
      </c>
      <c r="BD47" s="79" t="str">
        <f>REPLACE(INDEX(GroupVertices[Group],MATCH(Edges35[[#This Row],[Vertex 1]],GroupVertices[Vertex],0)),1,1,"")</f>
        <v>1</v>
      </c>
      <c r="BE47" s="79" t="str">
        <f>REPLACE(INDEX(GroupVertices[Group],MATCH(Edges35[[#This Row],[Vertex 2]],GroupVertices[Vertex],0)),1,1,"")</f>
        <v>1</v>
      </c>
      <c r="BF47" s="48">
        <v>0</v>
      </c>
      <c r="BG47" s="49">
        <v>0</v>
      </c>
      <c r="BH47" s="48">
        <v>0</v>
      </c>
      <c r="BI47" s="49">
        <v>0</v>
      </c>
      <c r="BJ47" s="48">
        <v>0</v>
      </c>
      <c r="BK47" s="49">
        <v>0</v>
      </c>
      <c r="BL47" s="48">
        <v>21</v>
      </c>
      <c r="BM47" s="49">
        <v>100</v>
      </c>
      <c r="BN47" s="48">
        <v>21</v>
      </c>
    </row>
    <row r="48" spans="1:66" ht="15">
      <c r="A48" s="65" t="s">
        <v>1137</v>
      </c>
      <c r="B48" s="65" t="s">
        <v>1153</v>
      </c>
      <c r="C48" s="66" t="s">
        <v>2098</v>
      </c>
      <c r="D48" s="67">
        <v>3</v>
      </c>
      <c r="E48" s="68" t="s">
        <v>132</v>
      </c>
      <c r="F48" s="69">
        <v>32</v>
      </c>
      <c r="G48" s="66"/>
      <c r="H48" s="70"/>
      <c r="I48" s="71"/>
      <c r="J48" s="71"/>
      <c r="K48" s="34" t="s">
        <v>65</v>
      </c>
      <c r="L48" s="78">
        <v>73</v>
      </c>
      <c r="M48" s="78"/>
      <c r="N48" s="73"/>
      <c r="O48" s="80" t="s">
        <v>292</v>
      </c>
      <c r="P48" s="82">
        <v>43950.43255787037</v>
      </c>
      <c r="Q48" s="80" t="s">
        <v>1169</v>
      </c>
      <c r="R48" s="84" t="s">
        <v>1183</v>
      </c>
      <c r="S48" s="80" t="s">
        <v>328</v>
      </c>
      <c r="T48" s="80" t="s">
        <v>1200</v>
      </c>
      <c r="U48" s="80"/>
      <c r="V48" s="84" t="s">
        <v>1213</v>
      </c>
      <c r="W48" s="82">
        <v>43950.43255787037</v>
      </c>
      <c r="X48" s="86">
        <v>43950</v>
      </c>
      <c r="Y48" s="88" t="s">
        <v>1230</v>
      </c>
      <c r="Z48" s="84" t="s">
        <v>1248</v>
      </c>
      <c r="AA48" s="80"/>
      <c r="AB48" s="80"/>
      <c r="AC48" s="88" t="s">
        <v>1266</v>
      </c>
      <c r="AD48" s="80"/>
      <c r="AE48" s="80" t="b">
        <v>0</v>
      </c>
      <c r="AF48" s="80">
        <v>0</v>
      </c>
      <c r="AG48" s="88" t="s">
        <v>622</v>
      </c>
      <c r="AH48" s="80" t="b">
        <v>0</v>
      </c>
      <c r="AI48" s="80" t="s">
        <v>632</v>
      </c>
      <c r="AJ48" s="80"/>
      <c r="AK48" s="88" t="s">
        <v>622</v>
      </c>
      <c r="AL48" s="80" t="b">
        <v>0</v>
      </c>
      <c r="AM48" s="80">
        <v>0</v>
      </c>
      <c r="AN48" s="88" t="s">
        <v>622</v>
      </c>
      <c r="AO48" s="80" t="s">
        <v>636</v>
      </c>
      <c r="AP48" s="80" t="b">
        <v>0</v>
      </c>
      <c r="AQ48" s="88" t="s">
        <v>1266</v>
      </c>
      <c r="AR48" s="80" t="s">
        <v>178</v>
      </c>
      <c r="AS48" s="80">
        <v>0</v>
      </c>
      <c r="AT48" s="80">
        <v>0</v>
      </c>
      <c r="AU48" s="80"/>
      <c r="AV48" s="80"/>
      <c r="AW48" s="80"/>
      <c r="AX48" s="80"/>
      <c r="AY48" s="80"/>
      <c r="AZ48" s="80"/>
      <c r="BA48" s="80"/>
      <c r="BB48" s="80"/>
      <c r="BC48" s="79">
        <v>1</v>
      </c>
      <c r="BD48" s="79" t="str">
        <f>REPLACE(INDEX(GroupVertices[Group],MATCH(Edges35[[#This Row],[Vertex 1]],GroupVertices[Vertex],0)),1,1,"")</f>
        <v>16</v>
      </c>
      <c r="BE48" s="79" t="str">
        <f>REPLACE(INDEX(GroupVertices[Group],MATCH(Edges35[[#This Row],[Vertex 2]],GroupVertices[Vertex],0)),1,1,"")</f>
        <v>16</v>
      </c>
      <c r="BF48" s="48">
        <v>0</v>
      </c>
      <c r="BG48" s="49">
        <v>0</v>
      </c>
      <c r="BH48" s="48">
        <v>0</v>
      </c>
      <c r="BI48" s="49">
        <v>0</v>
      </c>
      <c r="BJ48" s="48">
        <v>0</v>
      </c>
      <c r="BK48" s="49">
        <v>0</v>
      </c>
      <c r="BL48" s="48">
        <v>22</v>
      </c>
      <c r="BM48" s="49">
        <v>100</v>
      </c>
      <c r="BN48" s="48">
        <v>22</v>
      </c>
    </row>
    <row r="49" spans="1:66" ht="15">
      <c r="A49" s="65" t="s">
        <v>248</v>
      </c>
      <c r="B49" s="65" t="s">
        <v>270</v>
      </c>
      <c r="C49" s="66" t="s">
        <v>2098</v>
      </c>
      <c r="D49" s="67">
        <v>3</v>
      </c>
      <c r="E49" s="68" t="s">
        <v>132</v>
      </c>
      <c r="F49" s="69">
        <v>32</v>
      </c>
      <c r="G49" s="66"/>
      <c r="H49" s="70"/>
      <c r="I49" s="71"/>
      <c r="J49" s="71"/>
      <c r="K49" s="34" t="s">
        <v>65</v>
      </c>
      <c r="L49" s="78">
        <v>74</v>
      </c>
      <c r="M49" s="78"/>
      <c r="N49" s="73"/>
      <c r="O49" s="80" t="s">
        <v>294</v>
      </c>
      <c r="P49" s="82">
        <v>43950.43540509259</v>
      </c>
      <c r="Q49" s="80" t="s">
        <v>305</v>
      </c>
      <c r="R49" s="80"/>
      <c r="S49" s="80"/>
      <c r="T49" s="80" t="s">
        <v>338</v>
      </c>
      <c r="U49" s="80"/>
      <c r="V49" s="84" t="s">
        <v>377</v>
      </c>
      <c r="W49" s="82">
        <v>43950.43540509259</v>
      </c>
      <c r="X49" s="86">
        <v>43950</v>
      </c>
      <c r="Y49" s="88" t="s">
        <v>438</v>
      </c>
      <c r="Z49" s="84" t="s">
        <v>508</v>
      </c>
      <c r="AA49" s="80"/>
      <c r="AB49" s="80"/>
      <c r="AC49" s="88" t="s">
        <v>578</v>
      </c>
      <c r="AD49" s="80"/>
      <c r="AE49" s="80" t="b">
        <v>0</v>
      </c>
      <c r="AF49" s="80">
        <v>0</v>
      </c>
      <c r="AG49" s="88" t="s">
        <v>622</v>
      </c>
      <c r="AH49" s="80" t="b">
        <v>0</v>
      </c>
      <c r="AI49" s="80" t="s">
        <v>632</v>
      </c>
      <c r="AJ49" s="80"/>
      <c r="AK49" s="88" t="s">
        <v>622</v>
      </c>
      <c r="AL49" s="80" t="b">
        <v>0</v>
      </c>
      <c r="AM49" s="80">
        <v>6</v>
      </c>
      <c r="AN49" s="88" t="s">
        <v>606</v>
      </c>
      <c r="AO49" s="80" t="s">
        <v>641</v>
      </c>
      <c r="AP49" s="80" t="b">
        <v>0</v>
      </c>
      <c r="AQ49" s="88" t="s">
        <v>606</v>
      </c>
      <c r="AR49" s="80" t="s">
        <v>178</v>
      </c>
      <c r="AS49" s="80">
        <v>0</v>
      </c>
      <c r="AT49" s="80">
        <v>0</v>
      </c>
      <c r="AU49" s="80"/>
      <c r="AV49" s="80"/>
      <c r="AW49" s="80"/>
      <c r="AX49" s="80"/>
      <c r="AY49" s="80"/>
      <c r="AZ49" s="80"/>
      <c r="BA49" s="80"/>
      <c r="BB49" s="80"/>
      <c r="BC49" s="79">
        <v>1</v>
      </c>
      <c r="BD49" s="79" t="str">
        <f>REPLACE(INDEX(GroupVertices[Group],MATCH(Edges35[[#This Row],[Vertex 1]],GroupVertices[Vertex],0)),1,1,"")</f>
        <v>1</v>
      </c>
      <c r="BE49" s="79" t="str">
        <f>REPLACE(INDEX(GroupVertices[Group],MATCH(Edges35[[#This Row],[Vertex 2]],GroupVertices[Vertex],0)),1,1,"")</f>
        <v>1</v>
      </c>
      <c r="BF49" s="48"/>
      <c r="BG49" s="49"/>
      <c r="BH49" s="48"/>
      <c r="BI49" s="49"/>
      <c r="BJ49" s="48"/>
      <c r="BK49" s="49"/>
      <c r="BL49" s="48"/>
      <c r="BM49" s="49"/>
      <c r="BN49" s="48"/>
    </row>
    <row r="50" spans="1:66" ht="15">
      <c r="A50" s="65" t="s">
        <v>249</v>
      </c>
      <c r="B50" s="65" t="s">
        <v>278</v>
      </c>
      <c r="C50" s="66" t="s">
        <v>2098</v>
      </c>
      <c r="D50" s="67">
        <v>3</v>
      </c>
      <c r="E50" s="68" t="s">
        <v>132</v>
      </c>
      <c r="F50" s="69">
        <v>32</v>
      </c>
      <c r="G50" s="66"/>
      <c r="H50" s="70"/>
      <c r="I50" s="71"/>
      <c r="J50" s="71"/>
      <c r="K50" s="34" t="s">
        <v>65</v>
      </c>
      <c r="L50" s="78">
        <v>76</v>
      </c>
      <c r="M50" s="78"/>
      <c r="N50" s="73"/>
      <c r="O50" s="80" t="s">
        <v>295</v>
      </c>
      <c r="P50" s="82">
        <v>43950.477743055555</v>
      </c>
      <c r="Q50" s="80" t="s">
        <v>303</v>
      </c>
      <c r="R50" s="80"/>
      <c r="S50" s="80"/>
      <c r="T50" s="80"/>
      <c r="U50" s="80"/>
      <c r="V50" s="84" t="s">
        <v>378</v>
      </c>
      <c r="W50" s="82">
        <v>43950.477743055555</v>
      </c>
      <c r="X50" s="86">
        <v>43950</v>
      </c>
      <c r="Y50" s="88" t="s">
        <v>439</v>
      </c>
      <c r="Z50" s="84" t="s">
        <v>509</v>
      </c>
      <c r="AA50" s="80"/>
      <c r="AB50" s="80"/>
      <c r="AC50" s="88" t="s">
        <v>579</v>
      </c>
      <c r="AD50" s="80"/>
      <c r="AE50" s="80" t="b">
        <v>0</v>
      </c>
      <c r="AF50" s="80">
        <v>0</v>
      </c>
      <c r="AG50" s="88" t="s">
        <v>622</v>
      </c>
      <c r="AH50" s="80" t="b">
        <v>0</v>
      </c>
      <c r="AI50" s="80" t="s">
        <v>632</v>
      </c>
      <c r="AJ50" s="80"/>
      <c r="AK50" s="88" t="s">
        <v>622</v>
      </c>
      <c r="AL50" s="80" t="b">
        <v>0</v>
      </c>
      <c r="AM50" s="80">
        <v>19</v>
      </c>
      <c r="AN50" s="88" t="s">
        <v>605</v>
      </c>
      <c r="AO50" s="80" t="s">
        <v>637</v>
      </c>
      <c r="AP50" s="80" t="b">
        <v>0</v>
      </c>
      <c r="AQ50" s="88" t="s">
        <v>605</v>
      </c>
      <c r="AR50" s="80" t="s">
        <v>178</v>
      </c>
      <c r="AS50" s="80">
        <v>0</v>
      </c>
      <c r="AT50" s="80">
        <v>0</v>
      </c>
      <c r="AU50" s="80"/>
      <c r="AV50" s="80"/>
      <c r="AW50" s="80"/>
      <c r="AX50" s="80"/>
      <c r="AY50" s="80"/>
      <c r="AZ50" s="80"/>
      <c r="BA50" s="80"/>
      <c r="BB50" s="80"/>
      <c r="BC50" s="79">
        <v>1</v>
      </c>
      <c r="BD50" s="79" t="str">
        <f>REPLACE(INDEX(GroupVertices[Group],MATCH(Edges35[[#This Row],[Vertex 1]],GroupVertices[Vertex],0)),1,1,"")</f>
        <v>1</v>
      </c>
      <c r="BE50" s="79" t="str">
        <f>REPLACE(INDEX(GroupVertices[Group],MATCH(Edges35[[#This Row],[Vertex 2]],GroupVertices[Vertex],0)),1,1,"")</f>
        <v>1</v>
      </c>
      <c r="BF50" s="48"/>
      <c r="BG50" s="49"/>
      <c r="BH50" s="48"/>
      <c r="BI50" s="49"/>
      <c r="BJ50" s="48"/>
      <c r="BK50" s="49"/>
      <c r="BL50" s="48"/>
      <c r="BM50" s="49"/>
      <c r="BN50" s="48"/>
    </row>
    <row r="51" spans="1:66" ht="15">
      <c r="A51" s="65" t="s">
        <v>250</v>
      </c>
      <c r="B51" s="65" t="s">
        <v>270</v>
      </c>
      <c r="C51" s="66" t="s">
        <v>2098</v>
      </c>
      <c r="D51" s="67">
        <v>3</v>
      </c>
      <c r="E51" s="68" t="s">
        <v>132</v>
      </c>
      <c r="F51" s="69">
        <v>32</v>
      </c>
      <c r="G51" s="66"/>
      <c r="H51" s="70"/>
      <c r="I51" s="71"/>
      <c r="J51" s="71"/>
      <c r="K51" s="34" t="s">
        <v>65</v>
      </c>
      <c r="L51" s="78">
        <v>78</v>
      </c>
      <c r="M51" s="78"/>
      <c r="N51" s="73"/>
      <c r="O51" s="80" t="s">
        <v>294</v>
      </c>
      <c r="P51" s="82">
        <v>43950.481828703705</v>
      </c>
      <c r="Q51" s="80" t="s">
        <v>306</v>
      </c>
      <c r="R51" s="80"/>
      <c r="S51" s="80"/>
      <c r="T51" s="80" t="s">
        <v>339</v>
      </c>
      <c r="U51" s="80"/>
      <c r="V51" s="84" t="s">
        <v>379</v>
      </c>
      <c r="W51" s="82">
        <v>43950.481828703705</v>
      </c>
      <c r="X51" s="86">
        <v>43950</v>
      </c>
      <c r="Y51" s="88" t="s">
        <v>440</v>
      </c>
      <c r="Z51" s="84" t="s">
        <v>510</v>
      </c>
      <c r="AA51" s="80"/>
      <c r="AB51" s="80"/>
      <c r="AC51" s="88" t="s">
        <v>580</v>
      </c>
      <c r="AD51" s="80"/>
      <c r="AE51" s="80" t="b">
        <v>0</v>
      </c>
      <c r="AF51" s="80">
        <v>0</v>
      </c>
      <c r="AG51" s="88" t="s">
        <v>622</v>
      </c>
      <c r="AH51" s="80" t="b">
        <v>1</v>
      </c>
      <c r="AI51" s="80" t="s">
        <v>632</v>
      </c>
      <c r="AJ51" s="80"/>
      <c r="AK51" s="88" t="s">
        <v>621</v>
      </c>
      <c r="AL51" s="80" t="b">
        <v>0</v>
      </c>
      <c r="AM51" s="80">
        <v>11</v>
      </c>
      <c r="AN51" s="88" t="s">
        <v>610</v>
      </c>
      <c r="AO51" s="80" t="s">
        <v>636</v>
      </c>
      <c r="AP51" s="80" t="b">
        <v>0</v>
      </c>
      <c r="AQ51" s="88" t="s">
        <v>610</v>
      </c>
      <c r="AR51" s="80" t="s">
        <v>178</v>
      </c>
      <c r="AS51" s="80">
        <v>0</v>
      </c>
      <c r="AT51" s="80">
        <v>0</v>
      </c>
      <c r="AU51" s="80"/>
      <c r="AV51" s="80"/>
      <c r="AW51" s="80"/>
      <c r="AX51" s="80"/>
      <c r="AY51" s="80"/>
      <c r="AZ51" s="80"/>
      <c r="BA51" s="80"/>
      <c r="BB51" s="80"/>
      <c r="BC51" s="79">
        <v>1</v>
      </c>
      <c r="BD51" s="79" t="str">
        <f>REPLACE(INDEX(GroupVertices[Group],MATCH(Edges35[[#This Row],[Vertex 1]],GroupVertices[Vertex],0)),1,1,"")</f>
        <v>1</v>
      </c>
      <c r="BE51" s="79" t="str">
        <f>REPLACE(INDEX(GroupVertices[Group],MATCH(Edges35[[#This Row],[Vertex 2]],GroupVertices[Vertex],0)),1,1,"")</f>
        <v>1</v>
      </c>
      <c r="BF51" s="48">
        <v>0</v>
      </c>
      <c r="BG51" s="49">
        <v>0</v>
      </c>
      <c r="BH51" s="48">
        <v>0</v>
      </c>
      <c r="BI51" s="49">
        <v>0</v>
      </c>
      <c r="BJ51" s="48">
        <v>0</v>
      </c>
      <c r="BK51" s="49">
        <v>0</v>
      </c>
      <c r="BL51" s="48">
        <v>21</v>
      </c>
      <c r="BM51" s="49">
        <v>100</v>
      </c>
      <c r="BN51" s="48">
        <v>21</v>
      </c>
    </row>
    <row r="52" spans="1:66" ht="15">
      <c r="A52" s="65" t="s">
        <v>1138</v>
      </c>
      <c r="B52" s="65" t="s">
        <v>1154</v>
      </c>
      <c r="C52" s="66" t="s">
        <v>2098</v>
      </c>
      <c r="D52" s="67">
        <v>3</v>
      </c>
      <c r="E52" s="68" t="s">
        <v>132</v>
      </c>
      <c r="F52" s="69">
        <v>32</v>
      </c>
      <c r="G52" s="66"/>
      <c r="H52" s="70"/>
      <c r="I52" s="71"/>
      <c r="J52" s="71"/>
      <c r="K52" s="34" t="s">
        <v>65</v>
      </c>
      <c r="L52" s="78">
        <v>79</v>
      </c>
      <c r="M52" s="78"/>
      <c r="N52" s="73"/>
      <c r="O52" s="80" t="s">
        <v>292</v>
      </c>
      <c r="P52" s="82">
        <v>43950.484351851854</v>
      </c>
      <c r="Q52" s="80" t="s">
        <v>1170</v>
      </c>
      <c r="R52" s="80"/>
      <c r="S52" s="80"/>
      <c r="T52" s="80"/>
      <c r="U52" s="80"/>
      <c r="V52" s="84" t="s">
        <v>1214</v>
      </c>
      <c r="W52" s="82">
        <v>43950.484351851854</v>
      </c>
      <c r="X52" s="86">
        <v>43950</v>
      </c>
      <c r="Y52" s="88" t="s">
        <v>1231</v>
      </c>
      <c r="Z52" s="84" t="s">
        <v>1249</v>
      </c>
      <c r="AA52" s="80"/>
      <c r="AB52" s="80"/>
      <c r="AC52" s="88" t="s">
        <v>1267</v>
      </c>
      <c r="AD52" s="88" t="s">
        <v>1277</v>
      </c>
      <c r="AE52" s="80" t="b">
        <v>0</v>
      </c>
      <c r="AF52" s="80">
        <v>0</v>
      </c>
      <c r="AG52" s="88" t="s">
        <v>1284</v>
      </c>
      <c r="AH52" s="80" t="b">
        <v>0</v>
      </c>
      <c r="AI52" s="80" t="s">
        <v>632</v>
      </c>
      <c r="AJ52" s="80"/>
      <c r="AK52" s="88" t="s">
        <v>622</v>
      </c>
      <c r="AL52" s="80" t="b">
        <v>0</v>
      </c>
      <c r="AM52" s="80">
        <v>0</v>
      </c>
      <c r="AN52" s="88" t="s">
        <v>622</v>
      </c>
      <c r="AO52" s="80" t="s">
        <v>1289</v>
      </c>
      <c r="AP52" s="80" t="b">
        <v>0</v>
      </c>
      <c r="AQ52" s="88" t="s">
        <v>1277</v>
      </c>
      <c r="AR52" s="80" t="s">
        <v>178</v>
      </c>
      <c r="AS52" s="80">
        <v>0</v>
      </c>
      <c r="AT52" s="80">
        <v>0</v>
      </c>
      <c r="AU52" s="80"/>
      <c r="AV52" s="80"/>
      <c r="AW52" s="80"/>
      <c r="AX52" s="80"/>
      <c r="AY52" s="80"/>
      <c r="AZ52" s="80"/>
      <c r="BA52" s="80"/>
      <c r="BB52" s="80"/>
      <c r="BC52" s="79">
        <v>1</v>
      </c>
      <c r="BD52" s="79" t="str">
        <f>REPLACE(INDEX(GroupVertices[Group],MATCH(Edges35[[#This Row],[Vertex 1]],GroupVertices[Vertex],0)),1,1,"")</f>
        <v>10</v>
      </c>
      <c r="BE52" s="79" t="str">
        <f>REPLACE(INDEX(GroupVertices[Group],MATCH(Edges35[[#This Row],[Vertex 2]],GroupVertices[Vertex],0)),1,1,"")</f>
        <v>10</v>
      </c>
      <c r="BF52" s="48"/>
      <c r="BG52" s="49"/>
      <c r="BH52" s="48"/>
      <c r="BI52" s="49"/>
      <c r="BJ52" s="48"/>
      <c r="BK52" s="49"/>
      <c r="BL52" s="48"/>
      <c r="BM52" s="49"/>
      <c r="BN52" s="48"/>
    </row>
    <row r="53" spans="1:66" ht="15">
      <c r="A53" s="65" t="s">
        <v>251</v>
      </c>
      <c r="B53" s="65" t="s">
        <v>270</v>
      </c>
      <c r="C53" s="66" t="s">
        <v>2098</v>
      </c>
      <c r="D53" s="67">
        <v>3</v>
      </c>
      <c r="E53" s="68" t="s">
        <v>132</v>
      </c>
      <c r="F53" s="69">
        <v>32</v>
      </c>
      <c r="G53" s="66"/>
      <c r="H53" s="70"/>
      <c r="I53" s="71"/>
      <c r="J53" s="71"/>
      <c r="K53" s="34" t="s">
        <v>65</v>
      </c>
      <c r="L53" s="78">
        <v>81</v>
      </c>
      <c r="M53" s="78"/>
      <c r="N53" s="73"/>
      <c r="O53" s="80" t="s">
        <v>294</v>
      </c>
      <c r="P53" s="82">
        <v>43950.51484953704</v>
      </c>
      <c r="Q53" s="80" t="s">
        <v>306</v>
      </c>
      <c r="R53" s="80"/>
      <c r="S53" s="80"/>
      <c r="T53" s="80" t="s">
        <v>339</v>
      </c>
      <c r="U53" s="80"/>
      <c r="V53" s="84" t="s">
        <v>380</v>
      </c>
      <c r="W53" s="82">
        <v>43950.51484953704</v>
      </c>
      <c r="X53" s="86">
        <v>43950</v>
      </c>
      <c r="Y53" s="88" t="s">
        <v>441</v>
      </c>
      <c r="Z53" s="84" t="s">
        <v>511</v>
      </c>
      <c r="AA53" s="80"/>
      <c r="AB53" s="80"/>
      <c r="AC53" s="88" t="s">
        <v>581</v>
      </c>
      <c r="AD53" s="80"/>
      <c r="AE53" s="80" t="b">
        <v>0</v>
      </c>
      <c r="AF53" s="80">
        <v>0</v>
      </c>
      <c r="AG53" s="88" t="s">
        <v>622</v>
      </c>
      <c r="AH53" s="80" t="b">
        <v>1</v>
      </c>
      <c r="AI53" s="80" t="s">
        <v>632</v>
      </c>
      <c r="AJ53" s="80"/>
      <c r="AK53" s="88" t="s">
        <v>621</v>
      </c>
      <c r="AL53" s="80" t="b">
        <v>0</v>
      </c>
      <c r="AM53" s="80">
        <v>11</v>
      </c>
      <c r="AN53" s="88" t="s">
        <v>610</v>
      </c>
      <c r="AO53" s="80" t="s">
        <v>637</v>
      </c>
      <c r="AP53" s="80" t="b">
        <v>0</v>
      </c>
      <c r="AQ53" s="88" t="s">
        <v>610</v>
      </c>
      <c r="AR53" s="80" t="s">
        <v>178</v>
      </c>
      <c r="AS53" s="80">
        <v>0</v>
      </c>
      <c r="AT53" s="80">
        <v>0</v>
      </c>
      <c r="AU53" s="80"/>
      <c r="AV53" s="80"/>
      <c r="AW53" s="80"/>
      <c r="AX53" s="80"/>
      <c r="AY53" s="80"/>
      <c r="AZ53" s="80"/>
      <c r="BA53" s="80"/>
      <c r="BB53" s="80"/>
      <c r="BC53" s="79">
        <v>1</v>
      </c>
      <c r="BD53" s="79" t="str">
        <f>REPLACE(INDEX(GroupVertices[Group],MATCH(Edges35[[#This Row],[Vertex 1]],GroupVertices[Vertex],0)),1,1,"")</f>
        <v>1</v>
      </c>
      <c r="BE53" s="79" t="str">
        <f>REPLACE(INDEX(GroupVertices[Group],MATCH(Edges35[[#This Row],[Vertex 2]],GroupVertices[Vertex],0)),1,1,"")</f>
        <v>1</v>
      </c>
      <c r="BF53" s="48">
        <v>0</v>
      </c>
      <c r="BG53" s="49">
        <v>0</v>
      </c>
      <c r="BH53" s="48">
        <v>0</v>
      </c>
      <c r="BI53" s="49">
        <v>0</v>
      </c>
      <c r="BJ53" s="48">
        <v>0</v>
      </c>
      <c r="BK53" s="49">
        <v>0</v>
      </c>
      <c r="BL53" s="48">
        <v>21</v>
      </c>
      <c r="BM53" s="49">
        <v>100</v>
      </c>
      <c r="BN53" s="48">
        <v>21</v>
      </c>
    </row>
    <row r="54" spans="1:66" ht="15">
      <c r="A54" s="65" t="s">
        <v>252</v>
      </c>
      <c r="B54" s="65" t="s">
        <v>278</v>
      </c>
      <c r="C54" s="66" t="s">
        <v>2098</v>
      </c>
      <c r="D54" s="67">
        <v>3</v>
      </c>
      <c r="E54" s="68" t="s">
        <v>132</v>
      </c>
      <c r="F54" s="69">
        <v>32</v>
      </c>
      <c r="G54" s="66"/>
      <c r="H54" s="70"/>
      <c r="I54" s="71"/>
      <c r="J54" s="71"/>
      <c r="K54" s="34" t="s">
        <v>65</v>
      </c>
      <c r="L54" s="78">
        <v>82</v>
      </c>
      <c r="M54" s="78"/>
      <c r="N54" s="73"/>
      <c r="O54" s="80" t="s">
        <v>295</v>
      </c>
      <c r="P54" s="82">
        <v>43950.51648148148</v>
      </c>
      <c r="Q54" s="80" t="s">
        <v>303</v>
      </c>
      <c r="R54" s="80"/>
      <c r="S54" s="80"/>
      <c r="T54" s="80"/>
      <c r="U54" s="80"/>
      <c r="V54" s="84" t="s">
        <v>381</v>
      </c>
      <c r="W54" s="82">
        <v>43950.51648148148</v>
      </c>
      <c r="X54" s="86">
        <v>43950</v>
      </c>
      <c r="Y54" s="88" t="s">
        <v>442</v>
      </c>
      <c r="Z54" s="84" t="s">
        <v>512</v>
      </c>
      <c r="AA54" s="80"/>
      <c r="AB54" s="80"/>
      <c r="AC54" s="88" t="s">
        <v>582</v>
      </c>
      <c r="AD54" s="80"/>
      <c r="AE54" s="80" t="b">
        <v>0</v>
      </c>
      <c r="AF54" s="80">
        <v>0</v>
      </c>
      <c r="AG54" s="88" t="s">
        <v>622</v>
      </c>
      <c r="AH54" s="80" t="b">
        <v>0</v>
      </c>
      <c r="AI54" s="80" t="s">
        <v>632</v>
      </c>
      <c r="AJ54" s="80"/>
      <c r="AK54" s="88" t="s">
        <v>622</v>
      </c>
      <c r="AL54" s="80" t="b">
        <v>0</v>
      </c>
      <c r="AM54" s="80">
        <v>19</v>
      </c>
      <c r="AN54" s="88" t="s">
        <v>605</v>
      </c>
      <c r="AO54" s="80" t="s">
        <v>641</v>
      </c>
      <c r="AP54" s="80" t="b">
        <v>0</v>
      </c>
      <c r="AQ54" s="88" t="s">
        <v>605</v>
      </c>
      <c r="AR54" s="80" t="s">
        <v>178</v>
      </c>
      <c r="AS54" s="80">
        <v>0</v>
      </c>
      <c r="AT54" s="80">
        <v>0</v>
      </c>
      <c r="AU54" s="80"/>
      <c r="AV54" s="80"/>
      <c r="AW54" s="80"/>
      <c r="AX54" s="80"/>
      <c r="AY54" s="80"/>
      <c r="AZ54" s="80"/>
      <c r="BA54" s="80"/>
      <c r="BB54" s="80"/>
      <c r="BC54" s="79">
        <v>1</v>
      </c>
      <c r="BD54" s="79" t="str">
        <f>REPLACE(INDEX(GroupVertices[Group],MATCH(Edges35[[#This Row],[Vertex 1]],GroupVertices[Vertex],0)),1,1,"")</f>
        <v>1</v>
      </c>
      <c r="BE54" s="79" t="str">
        <f>REPLACE(INDEX(GroupVertices[Group],MATCH(Edges35[[#This Row],[Vertex 2]],GroupVertices[Vertex],0)),1,1,"")</f>
        <v>1</v>
      </c>
      <c r="BF54" s="48"/>
      <c r="BG54" s="49"/>
      <c r="BH54" s="48"/>
      <c r="BI54" s="49"/>
      <c r="BJ54" s="48"/>
      <c r="BK54" s="49"/>
      <c r="BL54" s="48"/>
      <c r="BM54" s="49"/>
      <c r="BN54" s="48"/>
    </row>
    <row r="55" spans="1:66" ht="15">
      <c r="A55" s="65" t="s">
        <v>253</v>
      </c>
      <c r="B55" s="65" t="s">
        <v>278</v>
      </c>
      <c r="C55" s="66" t="s">
        <v>2098</v>
      </c>
      <c r="D55" s="67">
        <v>3</v>
      </c>
      <c r="E55" s="68" t="s">
        <v>132</v>
      </c>
      <c r="F55" s="69">
        <v>32</v>
      </c>
      <c r="G55" s="66"/>
      <c r="H55" s="70"/>
      <c r="I55" s="71"/>
      <c r="J55" s="71"/>
      <c r="K55" s="34" t="s">
        <v>65</v>
      </c>
      <c r="L55" s="78">
        <v>84</v>
      </c>
      <c r="M55" s="78"/>
      <c r="N55" s="73"/>
      <c r="O55" s="80" t="s">
        <v>295</v>
      </c>
      <c r="P55" s="82">
        <v>43950.55907407407</v>
      </c>
      <c r="Q55" s="80" t="s">
        <v>303</v>
      </c>
      <c r="R55" s="80"/>
      <c r="S55" s="80"/>
      <c r="T55" s="80"/>
      <c r="U55" s="80"/>
      <c r="V55" s="84" t="s">
        <v>382</v>
      </c>
      <c r="W55" s="82">
        <v>43950.55907407407</v>
      </c>
      <c r="X55" s="86">
        <v>43950</v>
      </c>
      <c r="Y55" s="88" t="s">
        <v>443</v>
      </c>
      <c r="Z55" s="84" t="s">
        <v>513</v>
      </c>
      <c r="AA55" s="80"/>
      <c r="AB55" s="80"/>
      <c r="AC55" s="88" t="s">
        <v>583</v>
      </c>
      <c r="AD55" s="80"/>
      <c r="AE55" s="80" t="b">
        <v>0</v>
      </c>
      <c r="AF55" s="80">
        <v>0</v>
      </c>
      <c r="AG55" s="88" t="s">
        <v>622</v>
      </c>
      <c r="AH55" s="80" t="b">
        <v>0</v>
      </c>
      <c r="AI55" s="80" t="s">
        <v>632</v>
      </c>
      <c r="AJ55" s="80"/>
      <c r="AK55" s="88" t="s">
        <v>622</v>
      </c>
      <c r="AL55" s="80" t="b">
        <v>0</v>
      </c>
      <c r="AM55" s="80">
        <v>19</v>
      </c>
      <c r="AN55" s="88" t="s">
        <v>605</v>
      </c>
      <c r="AO55" s="80" t="s">
        <v>637</v>
      </c>
      <c r="AP55" s="80" t="b">
        <v>0</v>
      </c>
      <c r="AQ55" s="88" t="s">
        <v>605</v>
      </c>
      <c r="AR55" s="80" t="s">
        <v>178</v>
      </c>
      <c r="AS55" s="80">
        <v>0</v>
      </c>
      <c r="AT55" s="80">
        <v>0</v>
      </c>
      <c r="AU55" s="80"/>
      <c r="AV55" s="80"/>
      <c r="AW55" s="80"/>
      <c r="AX55" s="80"/>
      <c r="AY55" s="80"/>
      <c r="AZ55" s="80"/>
      <c r="BA55" s="80"/>
      <c r="BB55" s="80"/>
      <c r="BC55" s="79">
        <v>1</v>
      </c>
      <c r="BD55" s="79" t="str">
        <f>REPLACE(INDEX(GroupVertices[Group],MATCH(Edges35[[#This Row],[Vertex 1]],GroupVertices[Vertex],0)),1,1,"")</f>
        <v>1</v>
      </c>
      <c r="BE55" s="79" t="str">
        <f>REPLACE(INDEX(GroupVertices[Group],MATCH(Edges35[[#This Row],[Vertex 2]],GroupVertices[Vertex],0)),1,1,"")</f>
        <v>1</v>
      </c>
      <c r="BF55" s="48"/>
      <c r="BG55" s="49"/>
      <c r="BH55" s="48"/>
      <c r="BI55" s="49"/>
      <c r="BJ55" s="48"/>
      <c r="BK55" s="49"/>
      <c r="BL55" s="48"/>
      <c r="BM55" s="49"/>
      <c r="BN55" s="48"/>
    </row>
    <row r="56" spans="1:66" ht="15">
      <c r="A56" s="65" t="s">
        <v>1139</v>
      </c>
      <c r="B56" s="65" t="s">
        <v>1156</v>
      </c>
      <c r="C56" s="66" t="s">
        <v>2098</v>
      </c>
      <c r="D56" s="67">
        <v>3</v>
      </c>
      <c r="E56" s="68" t="s">
        <v>132</v>
      </c>
      <c r="F56" s="69">
        <v>32</v>
      </c>
      <c r="G56" s="66"/>
      <c r="H56" s="70"/>
      <c r="I56" s="71"/>
      <c r="J56" s="71"/>
      <c r="K56" s="34" t="s">
        <v>65</v>
      </c>
      <c r="L56" s="78">
        <v>86</v>
      </c>
      <c r="M56" s="78"/>
      <c r="N56" s="73"/>
      <c r="O56" s="80" t="s">
        <v>292</v>
      </c>
      <c r="P56" s="82">
        <v>43950.56302083333</v>
      </c>
      <c r="Q56" s="80" t="s">
        <v>1171</v>
      </c>
      <c r="R56" s="80"/>
      <c r="S56" s="80"/>
      <c r="T56" s="80"/>
      <c r="U56" s="80"/>
      <c r="V56" s="84" t="s">
        <v>1215</v>
      </c>
      <c r="W56" s="82">
        <v>43950.56302083333</v>
      </c>
      <c r="X56" s="86">
        <v>43950</v>
      </c>
      <c r="Y56" s="88" t="s">
        <v>1232</v>
      </c>
      <c r="Z56" s="84" t="s">
        <v>1250</v>
      </c>
      <c r="AA56" s="80"/>
      <c r="AB56" s="80"/>
      <c r="AC56" s="88" t="s">
        <v>1268</v>
      </c>
      <c r="AD56" s="88" t="s">
        <v>1278</v>
      </c>
      <c r="AE56" s="80" t="b">
        <v>0</v>
      </c>
      <c r="AF56" s="80">
        <v>1</v>
      </c>
      <c r="AG56" s="88" t="s">
        <v>1285</v>
      </c>
      <c r="AH56" s="80" t="b">
        <v>0</v>
      </c>
      <c r="AI56" s="80" t="s">
        <v>632</v>
      </c>
      <c r="AJ56" s="80"/>
      <c r="AK56" s="88" t="s">
        <v>622</v>
      </c>
      <c r="AL56" s="80" t="b">
        <v>0</v>
      </c>
      <c r="AM56" s="80">
        <v>0</v>
      </c>
      <c r="AN56" s="88" t="s">
        <v>622</v>
      </c>
      <c r="AO56" s="80" t="s">
        <v>636</v>
      </c>
      <c r="AP56" s="80" t="b">
        <v>0</v>
      </c>
      <c r="AQ56" s="88" t="s">
        <v>1278</v>
      </c>
      <c r="AR56" s="80" t="s">
        <v>178</v>
      </c>
      <c r="AS56" s="80">
        <v>0</v>
      </c>
      <c r="AT56" s="80">
        <v>0</v>
      </c>
      <c r="AU56" s="80"/>
      <c r="AV56" s="80"/>
      <c r="AW56" s="80"/>
      <c r="AX56" s="80"/>
      <c r="AY56" s="80"/>
      <c r="AZ56" s="80"/>
      <c r="BA56" s="80"/>
      <c r="BB56" s="80"/>
      <c r="BC56" s="79">
        <v>1</v>
      </c>
      <c r="BD56" s="79" t="str">
        <f>REPLACE(INDEX(GroupVertices[Group],MATCH(Edges35[[#This Row],[Vertex 1]],GroupVertices[Vertex],0)),1,1,"")</f>
        <v>9</v>
      </c>
      <c r="BE56" s="79" t="str">
        <f>REPLACE(INDEX(GroupVertices[Group],MATCH(Edges35[[#This Row],[Vertex 2]],GroupVertices[Vertex],0)),1,1,"")</f>
        <v>9</v>
      </c>
      <c r="BF56" s="48"/>
      <c r="BG56" s="49"/>
      <c r="BH56" s="48"/>
      <c r="BI56" s="49"/>
      <c r="BJ56" s="48"/>
      <c r="BK56" s="49"/>
      <c r="BL56" s="48"/>
      <c r="BM56" s="49"/>
      <c r="BN56" s="48"/>
    </row>
    <row r="57" spans="1:66" ht="15">
      <c r="A57" s="65" t="s">
        <v>254</v>
      </c>
      <c r="B57" s="65" t="s">
        <v>278</v>
      </c>
      <c r="C57" s="66" t="s">
        <v>2098</v>
      </c>
      <c r="D57" s="67">
        <v>3</v>
      </c>
      <c r="E57" s="68" t="s">
        <v>132</v>
      </c>
      <c r="F57" s="69">
        <v>32</v>
      </c>
      <c r="G57" s="66"/>
      <c r="H57" s="70"/>
      <c r="I57" s="71"/>
      <c r="J57" s="71"/>
      <c r="K57" s="34" t="s">
        <v>65</v>
      </c>
      <c r="L57" s="78">
        <v>88</v>
      </c>
      <c r="M57" s="78"/>
      <c r="N57" s="73"/>
      <c r="O57" s="80" t="s">
        <v>295</v>
      </c>
      <c r="P57" s="82">
        <v>43950.578831018516</v>
      </c>
      <c r="Q57" s="80" t="s">
        <v>303</v>
      </c>
      <c r="R57" s="80"/>
      <c r="S57" s="80"/>
      <c r="T57" s="80"/>
      <c r="U57" s="80"/>
      <c r="V57" s="84" t="s">
        <v>383</v>
      </c>
      <c r="W57" s="82">
        <v>43950.578831018516</v>
      </c>
      <c r="X57" s="86">
        <v>43950</v>
      </c>
      <c r="Y57" s="88" t="s">
        <v>444</v>
      </c>
      <c r="Z57" s="84" t="s">
        <v>514</v>
      </c>
      <c r="AA57" s="80"/>
      <c r="AB57" s="80"/>
      <c r="AC57" s="88" t="s">
        <v>584</v>
      </c>
      <c r="AD57" s="80"/>
      <c r="AE57" s="80" t="b">
        <v>0</v>
      </c>
      <c r="AF57" s="80">
        <v>0</v>
      </c>
      <c r="AG57" s="88" t="s">
        <v>622</v>
      </c>
      <c r="AH57" s="80" t="b">
        <v>0</v>
      </c>
      <c r="AI57" s="80" t="s">
        <v>632</v>
      </c>
      <c r="AJ57" s="80"/>
      <c r="AK57" s="88" t="s">
        <v>622</v>
      </c>
      <c r="AL57" s="80" t="b">
        <v>0</v>
      </c>
      <c r="AM57" s="80">
        <v>19</v>
      </c>
      <c r="AN57" s="88" t="s">
        <v>605</v>
      </c>
      <c r="AO57" s="80" t="s">
        <v>637</v>
      </c>
      <c r="AP57" s="80" t="b">
        <v>0</v>
      </c>
      <c r="AQ57" s="88" t="s">
        <v>605</v>
      </c>
      <c r="AR57" s="80" t="s">
        <v>178</v>
      </c>
      <c r="AS57" s="80">
        <v>0</v>
      </c>
      <c r="AT57" s="80">
        <v>0</v>
      </c>
      <c r="AU57" s="80"/>
      <c r="AV57" s="80"/>
      <c r="AW57" s="80"/>
      <c r="AX57" s="80"/>
      <c r="AY57" s="80"/>
      <c r="AZ57" s="80"/>
      <c r="BA57" s="80"/>
      <c r="BB57" s="80"/>
      <c r="BC57" s="79">
        <v>1</v>
      </c>
      <c r="BD57" s="79" t="str">
        <f>REPLACE(INDEX(GroupVertices[Group],MATCH(Edges35[[#This Row],[Vertex 1]],GroupVertices[Vertex],0)),1,1,"")</f>
        <v>1</v>
      </c>
      <c r="BE57" s="79" t="str">
        <f>REPLACE(INDEX(GroupVertices[Group],MATCH(Edges35[[#This Row],[Vertex 2]],GroupVertices[Vertex],0)),1,1,"")</f>
        <v>1</v>
      </c>
      <c r="BF57" s="48"/>
      <c r="BG57" s="49"/>
      <c r="BH57" s="48"/>
      <c r="BI57" s="49"/>
      <c r="BJ57" s="48"/>
      <c r="BK57" s="49"/>
      <c r="BL57" s="48"/>
      <c r="BM57" s="49"/>
      <c r="BN57" s="48"/>
    </row>
    <row r="58" spans="1:66" ht="15">
      <c r="A58" s="65" t="s">
        <v>255</v>
      </c>
      <c r="B58" s="65" t="s">
        <v>279</v>
      </c>
      <c r="C58" s="66" t="s">
        <v>2098</v>
      </c>
      <c r="D58" s="67">
        <v>3</v>
      </c>
      <c r="E58" s="68" t="s">
        <v>132</v>
      </c>
      <c r="F58" s="69">
        <v>32</v>
      </c>
      <c r="G58" s="66"/>
      <c r="H58" s="70"/>
      <c r="I58" s="71"/>
      <c r="J58" s="71"/>
      <c r="K58" s="34" t="s">
        <v>65</v>
      </c>
      <c r="L58" s="78">
        <v>90</v>
      </c>
      <c r="M58" s="78"/>
      <c r="N58" s="73"/>
      <c r="O58" s="80" t="s">
        <v>295</v>
      </c>
      <c r="P58" s="82">
        <v>43950.625555555554</v>
      </c>
      <c r="Q58" s="80" t="s">
        <v>307</v>
      </c>
      <c r="R58" s="80"/>
      <c r="S58" s="80"/>
      <c r="T58" s="80"/>
      <c r="U58" s="80"/>
      <c r="V58" s="84" t="s">
        <v>384</v>
      </c>
      <c r="W58" s="82">
        <v>43950.625555555554</v>
      </c>
      <c r="X58" s="86">
        <v>43950</v>
      </c>
      <c r="Y58" s="88" t="s">
        <v>445</v>
      </c>
      <c r="Z58" s="84" t="s">
        <v>515</v>
      </c>
      <c r="AA58" s="80"/>
      <c r="AB58" s="80"/>
      <c r="AC58" s="88" t="s">
        <v>585</v>
      </c>
      <c r="AD58" s="80"/>
      <c r="AE58" s="80" t="b">
        <v>0</v>
      </c>
      <c r="AF58" s="80">
        <v>0</v>
      </c>
      <c r="AG58" s="88" t="s">
        <v>622</v>
      </c>
      <c r="AH58" s="80" t="b">
        <v>0</v>
      </c>
      <c r="AI58" s="80" t="s">
        <v>632</v>
      </c>
      <c r="AJ58" s="80"/>
      <c r="AK58" s="88" t="s">
        <v>622</v>
      </c>
      <c r="AL58" s="80" t="b">
        <v>0</v>
      </c>
      <c r="AM58" s="80">
        <v>4</v>
      </c>
      <c r="AN58" s="88" t="s">
        <v>591</v>
      </c>
      <c r="AO58" s="80" t="s">
        <v>637</v>
      </c>
      <c r="AP58" s="80" t="b">
        <v>0</v>
      </c>
      <c r="AQ58" s="88" t="s">
        <v>591</v>
      </c>
      <c r="AR58" s="80" t="s">
        <v>178</v>
      </c>
      <c r="AS58" s="80">
        <v>0</v>
      </c>
      <c r="AT58" s="80">
        <v>0</v>
      </c>
      <c r="AU58" s="80"/>
      <c r="AV58" s="80"/>
      <c r="AW58" s="80"/>
      <c r="AX58" s="80"/>
      <c r="AY58" s="80"/>
      <c r="AZ58" s="80"/>
      <c r="BA58" s="80"/>
      <c r="BB58" s="80"/>
      <c r="BC58" s="79">
        <v>1</v>
      </c>
      <c r="BD58" s="79" t="str">
        <f>REPLACE(INDEX(GroupVertices[Group],MATCH(Edges35[[#This Row],[Vertex 1]],GroupVertices[Vertex],0)),1,1,"")</f>
        <v>4</v>
      </c>
      <c r="BE58" s="79" t="str">
        <f>REPLACE(INDEX(GroupVertices[Group],MATCH(Edges35[[#This Row],[Vertex 2]],GroupVertices[Vertex],0)),1,1,"")</f>
        <v>4</v>
      </c>
      <c r="BF58" s="48"/>
      <c r="BG58" s="49"/>
      <c r="BH58" s="48"/>
      <c r="BI58" s="49"/>
      <c r="BJ58" s="48"/>
      <c r="BK58" s="49"/>
      <c r="BL58" s="48"/>
      <c r="BM58" s="49"/>
      <c r="BN58" s="48"/>
    </row>
    <row r="59" spans="1:66" ht="15">
      <c r="A59" s="65" t="s">
        <v>256</v>
      </c>
      <c r="B59" s="65" t="s">
        <v>270</v>
      </c>
      <c r="C59" s="66" t="s">
        <v>2098</v>
      </c>
      <c r="D59" s="67">
        <v>3</v>
      </c>
      <c r="E59" s="68" t="s">
        <v>132</v>
      </c>
      <c r="F59" s="69">
        <v>32</v>
      </c>
      <c r="G59" s="66"/>
      <c r="H59" s="70"/>
      <c r="I59" s="71"/>
      <c r="J59" s="71"/>
      <c r="K59" s="34" t="s">
        <v>65</v>
      </c>
      <c r="L59" s="78">
        <v>94</v>
      </c>
      <c r="M59" s="78"/>
      <c r="N59" s="73"/>
      <c r="O59" s="80" t="s">
        <v>294</v>
      </c>
      <c r="P59" s="82">
        <v>43950.648726851854</v>
      </c>
      <c r="Q59" s="80" t="s">
        <v>306</v>
      </c>
      <c r="R59" s="80"/>
      <c r="S59" s="80"/>
      <c r="T59" s="80" t="s">
        <v>339</v>
      </c>
      <c r="U59" s="80"/>
      <c r="V59" s="84" t="s">
        <v>385</v>
      </c>
      <c r="W59" s="82">
        <v>43950.648726851854</v>
      </c>
      <c r="X59" s="86">
        <v>43950</v>
      </c>
      <c r="Y59" s="88" t="s">
        <v>446</v>
      </c>
      <c r="Z59" s="84" t="s">
        <v>516</v>
      </c>
      <c r="AA59" s="80"/>
      <c r="AB59" s="80"/>
      <c r="AC59" s="88" t="s">
        <v>586</v>
      </c>
      <c r="AD59" s="80"/>
      <c r="AE59" s="80" t="b">
        <v>0</v>
      </c>
      <c r="AF59" s="80">
        <v>0</v>
      </c>
      <c r="AG59" s="88" t="s">
        <v>622</v>
      </c>
      <c r="AH59" s="80" t="b">
        <v>1</v>
      </c>
      <c r="AI59" s="80" t="s">
        <v>632</v>
      </c>
      <c r="AJ59" s="80"/>
      <c r="AK59" s="88" t="s">
        <v>621</v>
      </c>
      <c r="AL59" s="80" t="b">
        <v>0</v>
      </c>
      <c r="AM59" s="80">
        <v>11</v>
      </c>
      <c r="AN59" s="88" t="s">
        <v>610</v>
      </c>
      <c r="AO59" s="80" t="s">
        <v>637</v>
      </c>
      <c r="AP59" s="80" t="b">
        <v>0</v>
      </c>
      <c r="AQ59" s="88" t="s">
        <v>610</v>
      </c>
      <c r="AR59" s="80" t="s">
        <v>178</v>
      </c>
      <c r="AS59" s="80">
        <v>0</v>
      </c>
      <c r="AT59" s="80">
        <v>0</v>
      </c>
      <c r="AU59" s="80"/>
      <c r="AV59" s="80"/>
      <c r="AW59" s="80"/>
      <c r="AX59" s="80"/>
      <c r="AY59" s="80"/>
      <c r="AZ59" s="80"/>
      <c r="BA59" s="80"/>
      <c r="BB59" s="80"/>
      <c r="BC59" s="79">
        <v>1</v>
      </c>
      <c r="BD59" s="79" t="str">
        <f>REPLACE(INDEX(GroupVertices[Group],MATCH(Edges35[[#This Row],[Vertex 1]],GroupVertices[Vertex],0)),1,1,"")</f>
        <v>1</v>
      </c>
      <c r="BE59" s="79" t="str">
        <f>REPLACE(INDEX(GroupVertices[Group],MATCH(Edges35[[#This Row],[Vertex 2]],GroupVertices[Vertex],0)),1,1,"")</f>
        <v>1</v>
      </c>
      <c r="BF59" s="48">
        <v>0</v>
      </c>
      <c r="BG59" s="49">
        <v>0</v>
      </c>
      <c r="BH59" s="48">
        <v>0</v>
      </c>
      <c r="BI59" s="49">
        <v>0</v>
      </c>
      <c r="BJ59" s="48">
        <v>0</v>
      </c>
      <c r="BK59" s="49">
        <v>0</v>
      </c>
      <c r="BL59" s="48">
        <v>21</v>
      </c>
      <c r="BM59" s="49">
        <v>100</v>
      </c>
      <c r="BN59" s="48">
        <v>21</v>
      </c>
    </row>
    <row r="60" spans="1:66" ht="15">
      <c r="A60" s="65" t="s">
        <v>1140</v>
      </c>
      <c r="B60" s="65" t="s">
        <v>1151</v>
      </c>
      <c r="C60" s="66" t="s">
        <v>2098</v>
      </c>
      <c r="D60" s="67">
        <v>3</v>
      </c>
      <c r="E60" s="68" t="s">
        <v>132</v>
      </c>
      <c r="F60" s="69">
        <v>32</v>
      </c>
      <c r="G60" s="66"/>
      <c r="H60" s="70"/>
      <c r="I60" s="71"/>
      <c r="J60" s="71"/>
      <c r="K60" s="34" t="s">
        <v>65</v>
      </c>
      <c r="L60" s="78">
        <v>95</v>
      </c>
      <c r="M60" s="78"/>
      <c r="N60" s="73"/>
      <c r="O60" s="80" t="s">
        <v>292</v>
      </c>
      <c r="P60" s="82">
        <v>43949.78635416667</v>
      </c>
      <c r="Q60" s="80" t="s">
        <v>1172</v>
      </c>
      <c r="R60" s="80" t="s">
        <v>1184</v>
      </c>
      <c r="S60" s="80" t="s">
        <v>1193</v>
      </c>
      <c r="T60" s="80" t="s">
        <v>1201</v>
      </c>
      <c r="U60" s="80"/>
      <c r="V60" s="84" t="s">
        <v>1216</v>
      </c>
      <c r="W60" s="82">
        <v>43949.78635416667</v>
      </c>
      <c r="X60" s="86">
        <v>43949</v>
      </c>
      <c r="Y60" s="88" t="s">
        <v>1233</v>
      </c>
      <c r="Z60" s="84" t="s">
        <v>1251</v>
      </c>
      <c r="AA60" s="80"/>
      <c r="AB60" s="80"/>
      <c r="AC60" s="88" t="s">
        <v>1269</v>
      </c>
      <c r="AD60" s="80"/>
      <c r="AE60" s="80" t="b">
        <v>0</v>
      </c>
      <c r="AF60" s="80">
        <v>0</v>
      </c>
      <c r="AG60" s="88" t="s">
        <v>622</v>
      </c>
      <c r="AH60" s="80" t="b">
        <v>0</v>
      </c>
      <c r="AI60" s="80" t="s">
        <v>632</v>
      </c>
      <c r="AJ60" s="80"/>
      <c r="AK60" s="88" t="s">
        <v>622</v>
      </c>
      <c r="AL60" s="80" t="b">
        <v>0</v>
      </c>
      <c r="AM60" s="80">
        <v>0</v>
      </c>
      <c r="AN60" s="88" t="s">
        <v>622</v>
      </c>
      <c r="AO60" s="80" t="s">
        <v>636</v>
      </c>
      <c r="AP60" s="80" t="b">
        <v>0</v>
      </c>
      <c r="AQ60" s="88" t="s">
        <v>1269</v>
      </c>
      <c r="AR60" s="80" t="s">
        <v>178</v>
      </c>
      <c r="AS60" s="80">
        <v>0</v>
      </c>
      <c r="AT60" s="80">
        <v>0</v>
      </c>
      <c r="AU60" s="80"/>
      <c r="AV60" s="80"/>
      <c r="AW60" s="80"/>
      <c r="AX60" s="80"/>
      <c r="AY60" s="80"/>
      <c r="AZ60" s="80"/>
      <c r="BA60" s="80"/>
      <c r="BB60" s="80"/>
      <c r="BC60" s="79">
        <v>1</v>
      </c>
      <c r="BD60" s="79" t="str">
        <f>REPLACE(INDEX(GroupVertices[Group],MATCH(Edges35[[#This Row],[Vertex 1]],GroupVertices[Vertex],0)),1,1,"")</f>
        <v>2</v>
      </c>
      <c r="BE60" s="79" t="str">
        <f>REPLACE(INDEX(GroupVertices[Group],MATCH(Edges35[[#This Row],[Vertex 2]],GroupVertices[Vertex],0)),1,1,"")</f>
        <v>2</v>
      </c>
      <c r="BF60" s="48">
        <v>0</v>
      </c>
      <c r="BG60" s="49">
        <v>0</v>
      </c>
      <c r="BH60" s="48">
        <v>0</v>
      </c>
      <c r="BI60" s="49">
        <v>0</v>
      </c>
      <c r="BJ60" s="48">
        <v>0</v>
      </c>
      <c r="BK60" s="49">
        <v>0</v>
      </c>
      <c r="BL60" s="48">
        <v>28</v>
      </c>
      <c r="BM60" s="49">
        <v>100</v>
      </c>
      <c r="BN60" s="48">
        <v>28</v>
      </c>
    </row>
    <row r="61" spans="1:66" ht="15">
      <c r="A61" s="65" t="s">
        <v>1140</v>
      </c>
      <c r="B61" s="65" t="s">
        <v>1140</v>
      </c>
      <c r="C61" s="66" t="s">
        <v>2098</v>
      </c>
      <c r="D61" s="67">
        <v>3</v>
      </c>
      <c r="E61" s="68" t="s">
        <v>132</v>
      </c>
      <c r="F61" s="69">
        <v>32</v>
      </c>
      <c r="G61" s="66"/>
      <c r="H61" s="70"/>
      <c r="I61" s="71"/>
      <c r="J61" s="71"/>
      <c r="K61" s="34" t="s">
        <v>65</v>
      </c>
      <c r="L61" s="78">
        <v>96</v>
      </c>
      <c r="M61" s="78"/>
      <c r="N61" s="73"/>
      <c r="O61" s="80" t="s">
        <v>178</v>
      </c>
      <c r="P61" s="82">
        <v>43950.750069444446</v>
      </c>
      <c r="Q61" s="80" t="s">
        <v>1173</v>
      </c>
      <c r="R61" s="80" t="s">
        <v>1185</v>
      </c>
      <c r="S61" s="80" t="s">
        <v>1194</v>
      </c>
      <c r="T61" s="80"/>
      <c r="U61" s="80"/>
      <c r="V61" s="84" t="s">
        <v>1216</v>
      </c>
      <c r="W61" s="82">
        <v>43950.750069444446</v>
      </c>
      <c r="X61" s="86">
        <v>43950</v>
      </c>
      <c r="Y61" s="88" t="s">
        <v>1234</v>
      </c>
      <c r="Z61" s="84" t="s">
        <v>1252</v>
      </c>
      <c r="AA61" s="80"/>
      <c r="AB61" s="80"/>
      <c r="AC61" s="88" t="s">
        <v>1270</v>
      </c>
      <c r="AD61" s="80"/>
      <c r="AE61" s="80" t="b">
        <v>0</v>
      </c>
      <c r="AF61" s="80">
        <v>0</v>
      </c>
      <c r="AG61" s="88" t="s">
        <v>622</v>
      </c>
      <c r="AH61" s="80" t="b">
        <v>1</v>
      </c>
      <c r="AI61" s="80" t="s">
        <v>632</v>
      </c>
      <c r="AJ61" s="80"/>
      <c r="AK61" s="88" t="s">
        <v>1288</v>
      </c>
      <c r="AL61" s="80" t="b">
        <v>0</v>
      </c>
      <c r="AM61" s="80">
        <v>0</v>
      </c>
      <c r="AN61" s="88" t="s">
        <v>622</v>
      </c>
      <c r="AO61" s="80" t="s">
        <v>636</v>
      </c>
      <c r="AP61" s="80" t="b">
        <v>0</v>
      </c>
      <c r="AQ61" s="88" t="s">
        <v>1270</v>
      </c>
      <c r="AR61" s="80" t="s">
        <v>178</v>
      </c>
      <c r="AS61" s="80">
        <v>0</v>
      </c>
      <c r="AT61" s="80">
        <v>0</v>
      </c>
      <c r="AU61" s="80"/>
      <c r="AV61" s="80"/>
      <c r="AW61" s="80"/>
      <c r="AX61" s="80"/>
      <c r="AY61" s="80"/>
      <c r="AZ61" s="80"/>
      <c r="BA61" s="80"/>
      <c r="BB61" s="80"/>
      <c r="BC61" s="79">
        <v>1</v>
      </c>
      <c r="BD61" s="79" t="str">
        <f>REPLACE(INDEX(GroupVertices[Group],MATCH(Edges35[[#This Row],[Vertex 1]],GroupVertices[Vertex],0)),1,1,"")</f>
        <v>2</v>
      </c>
      <c r="BE61" s="79" t="str">
        <f>REPLACE(INDEX(GroupVertices[Group],MATCH(Edges35[[#This Row],[Vertex 2]],GroupVertices[Vertex],0)),1,1,"")</f>
        <v>2</v>
      </c>
      <c r="BF61" s="48">
        <v>0</v>
      </c>
      <c r="BG61" s="49">
        <v>0</v>
      </c>
      <c r="BH61" s="48">
        <v>0</v>
      </c>
      <c r="BI61" s="49">
        <v>0</v>
      </c>
      <c r="BJ61" s="48">
        <v>0</v>
      </c>
      <c r="BK61" s="49">
        <v>0</v>
      </c>
      <c r="BL61" s="48">
        <v>26</v>
      </c>
      <c r="BM61" s="49">
        <v>100</v>
      </c>
      <c r="BN61" s="48">
        <v>26</v>
      </c>
    </row>
    <row r="62" spans="1:66" ht="15">
      <c r="A62" s="65" t="s">
        <v>257</v>
      </c>
      <c r="B62" s="65" t="s">
        <v>257</v>
      </c>
      <c r="C62" s="66" t="s">
        <v>2098</v>
      </c>
      <c r="D62" s="67">
        <v>3</v>
      </c>
      <c r="E62" s="68" t="s">
        <v>132</v>
      </c>
      <c r="F62" s="69">
        <v>32</v>
      </c>
      <c r="G62" s="66"/>
      <c r="H62" s="70"/>
      <c r="I62" s="71"/>
      <c r="J62" s="71"/>
      <c r="K62" s="34" t="s">
        <v>65</v>
      </c>
      <c r="L62" s="78">
        <v>97</v>
      </c>
      <c r="M62" s="78"/>
      <c r="N62" s="73"/>
      <c r="O62" s="80" t="s">
        <v>178</v>
      </c>
      <c r="P62" s="82">
        <v>43949.37430555555</v>
      </c>
      <c r="Q62" s="80" t="s">
        <v>300</v>
      </c>
      <c r="R62" s="84" t="s">
        <v>317</v>
      </c>
      <c r="S62" s="80" t="s">
        <v>328</v>
      </c>
      <c r="T62" s="80" t="s">
        <v>340</v>
      </c>
      <c r="U62" s="80"/>
      <c r="V62" s="84" t="s">
        <v>386</v>
      </c>
      <c r="W62" s="82">
        <v>43949.37430555555</v>
      </c>
      <c r="X62" s="86">
        <v>43949</v>
      </c>
      <c r="Y62" s="88" t="s">
        <v>447</v>
      </c>
      <c r="Z62" s="84" t="s">
        <v>517</v>
      </c>
      <c r="AA62" s="80"/>
      <c r="AB62" s="80"/>
      <c r="AC62" s="88" t="s">
        <v>587</v>
      </c>
      <c r="AD62" s="80"/>
      <c r="AE62" s="80" t="b">
        <v>0</v>
      </c>
      <c r="AF62" s="80">
        <v>21</v>
      </c>
      <c r="AG62" s="88" t="s">
        <v>622</v>
      </c>
      <c r="AH62" s="80" t="b">
        <v>0</v>
      </c>
      <c r="AI62" s="80" t="s">
        <v>632</v>
      </c>
      <c r="AJ62" s="80"/>
      <c r="AK62" s="88" t="s">
        <v>622</v>
      </c>
      <c r="AL62" s="80" t="b">
        <v>0</v>
      </c>
      <c r="AM62" s="80">
        <v>9</v>
      </c>
      <c r="AN62" s="88" t="s">
        <v>622</v>
      </c>
      <c r="AO62" s="80" t="s">
        <v>643</v>
      </c>
      <c r="AP62" s="80" t="b">
        <v>0</v>
      </c>
      <c r="AQ62" s="88" t="s">
        <v>587</v>
      </c>
      <c r="AR62" s="80" t="s">
        <v>178</v>
      </c>
      <c r="AS62" s="80">
        <v>0</v>
      </c>
      <c r="AT62" s="80">
        <v>0</v>
      </c>
      <c r="AU62" s="80"/>
      <c r="AV62" s="80"/>
      <c r="AW62" s="80"/>
      <c r="AX62" s="80"/>
      <c r="AY62" s="80"/>
      <c r="AZ62" s="80"/>
      <c r="BA62" s="80"/>
      <c r="BB62" s="80"/>
      <c r="BC62" s="79">
        <v>1</v>
      </c>
      <c r="BD62" s="79" t="str">
        <f>REPLACE(INDEX(GroupVertices[Group],MATCH(Edges35[[#This Row],[Vertex 1]],GroupVertices[Vertex],0)),1,1,"")</f>
        <v>3</v>
      </c>
      <c r="BE62" s="79" t="str">
        <f>REPLACE(INDEX(GroupVertices[Group],MATCH(Edges35[[#This Row],[Vertex 2]],GroupVertices[Vertex],0)),1,1,"")</f>
        <v>3</v>
      </c>
      <c r="BF62" s="48">
        <v>0</v>
      </c>
      <c r="BG62" s="49">
        <v>0</v>
      </c>
      <c r="BH62" s="48">
        <v>0</v>
      </c>
      <c r="BI62" s="49">
        <v>0</v>
      </c>
      <c r="BJ62" s="48">
        <v>0</v>
      </c>
      <c r="BK62" s="49">
        <v>0</v>
      </c>
      <c r="BL62" s="48">
        <v>25</v>
      </c>
      <c r="BM62" s="49">
        <v>100</v>
      </c>
      <c r="BN62" s="48">
        <v>25</v>
      </c>
    </row>
    <row r="63" spans="1:66" ht="15">
      <c r="A63" s="65" t="s">
        <v>258</v>
      </c>
      <c r="B63" s="65" t="s">
        <v>257</v>
      </c>
      <c r="C63" s="66" t="s">
        <v>2098</v>
      </c>
      <c r="D63" s="67">
        <v>3</v>
      </c>
      <c r="E63" s="68" t="s">
        <v>132</v>
      </c>
      <c r="F63" s="69">
        <v>32</v>
      </c>
      <c r="G63" s="66"/>
      <c r="H63" s="70"/>
      <c r="I63" s="71"/>
      <c r="J63" s="71"/>
      <c r="K63" s="34" t="s">
        <v>65</v>
      </c>
      <c r="L63" s="78">
        <v>98</v>
      </c>
      <c r="M63" s="78"/>
      <c r="N63" s="73"/>
      <c r="O63" s="80" t="s">
        <v>294</v>
      </c>
      <c r="P63" s="82">
        <v>43949.70875</v>
      </c>
      <c r="Q63" s="80" t="s">
        <v>300</v>
      </c>
      <c r="R63" s="80"/>
      <c r="S63" s="80"/>
      <c r="T63" s="80" t="s">
        <v>337</v>
      </c>
      <c r="U63" s="80"/>
      <c r="V63" s="84" t="s">
        <v>387</v>
      </c>
      <c r="W63" s="82">
        <v>43949.70875</v>
      </c>
      <c r="X63" s="86">
        <v>43949</v>
      </c>
      <c r="Y63" s="88" t="s">
        <v>448</v>
      </c>
      <c r="Z63" s="84" t="s">
        <v>518</v>
      </c>
      <c r="AA63" s="80"/>
      <c r="AB63" s="80"/>
      <c r="AC63" s="88" t="s">
        <v>588</v>
      </c>
      <c r="AD63" s="80"/>
      <c r="AE63" s="80" t="b">
        <v>0</v>
      </c>
      <c r="AF63" s="80">
        <v>0</v>
      </c>
      <c r="AG63" s="88" t="s">
        <v>622</v>
      </c>
      <c r="AH63" s="80" t="b">
        <v>0</v>
      </c>
      <c r="AI63" s="80" t="s">
        <v>632</v>
      </c>
      <c r="AJ63" s="80"/>
      <c r="AK63" s="88" t="s">
        <v>622</v>
      </c>
      <c r="AL63" s="80" t="b">
        <v>0</v>
      </c>
      <c r="AM63" s="80">
        <v>9</v>
      </c>
      <c r="AN63" s="88" t="s">
        <v>587</v>
      </c>
      <c r="AO63" s="80" t="s">
        <v>637</v>
      </c>
      <c r="AP63" s="80" t="b">
        <v>0</v>
      </c>
      <c r="AQ63" s="88" t="s">
        <v>587</v>
      </c>
      <c r="AR63" s="80" t="s">
        <v>178</v>
      </c>
      <c r="AS63" s="80">
        <v>0</v>
      </c>
      <c r="AT63" s="80">
        <v>0</v>
      </c>
      <c r="AU63" s="80"/>
      <c r="AV63" s="80"/>
      <c r="AW63" s="80"/>
      <c r="AX63" s="80"/>
      <c r="AY63" s="80"/>
      <c r="AZ63" s="80"/>
      <c r="BA63" s="80"/>
      <c r="BB63" s="80"/>
      <c r="BC63" s="79">
        <v>1</v>
      </c>
      <c r="BD63" s="79" t="str">
        <f>REPLACE(INDEX(GroupVertices[Group],MATCH(Edges35[[#This Row],[Vertex 1]],GroupVertices[Vertex],0)),1,1,"")</f>
        <v>3</v>
      </c>
      <c r="BE63" s="79" t="str">
        <f>REPLACE(INDEX(GroupVertices[Group],MATCH(Edges35[[#This Row],[Vertex 2]],GroupVertices[Vertex],0)),1,1,"")</f>
        <v>3</v>
      </c>
      <c r="BF63" s="48">
        <v>0</v>
      </c>
      <c r="BG63" s="49">
        <v>0</v>
      </c>
      <c r="BH63" s="48">
        <v>0</v>
      </c>
      <c r="BI63" s="49">
        <v>0</v>
      </c>
      <c r="BJ63" s="48">
        <v>0</v>
      </c>
      <c r="BK63" s="49">
        <v>0</v>
      </c>
      <c r="BL63" s="48">
        <v>25</v>
      </c>
      <c r="BM63" s="49">
        <v>100</v>
      </c>
      <c r="BN63" s="48">
        <v>25</v>
      </c>
    </row>
    <row r="64" spans="1:66" ht="15">
      <c r="A64" s="65" t="s">
        <v>258</v>
      </c>
      <c r="B64" s="65" t="s">
        <v>270</v>
      </c>
      <c r="C64" s="66" t="s">
        <v>2098</v>
      </c>
      <c r="D64" s="67">
        <v>3</v>
      </c>
      <c r="E64" s="68" t="s">
        <v>132</v>
      </c>
      <c r="F64" s="69">
        <v>32</v>
      </c>
      <c r="G64" s="66"/>
      <c r="H64" s="70"/>
      <c r="I64" s="71"/>
      <c r="J64" s="71"/>
      <c r="K64" s="34" t="s">
        <v>65</v>
      </c>
      <c r="L64" s="78">
        <v>99</v>
      </c>
      <c r="M64" s="78"/>
      <c r="N64" s="73"/>
      <c r="O64" s="80" t="s">
        <v>294</v>
      </c>
      <c r="P64" s="82">
        <v>43950.762777777774</v>
      </c>
      <c r="Q64" s="80" t="s">
        <v>306</v>
      </c>
      <c r="R64" s="80"/>
      <c r="S64" s="80"/>
      <c r="T64" s="80" t="s">
        <v>339</v>
      </c>
      <c r="U64" s="80"/>
      <c r="V64" s="84" t="s">
        <v>387</v>
      </c>
      <c r="W64" s="82">
        <v>43950.762777777774</v>
      </c>
      <c r="X64" s="86">
        <v>43950</v>
      </c>
      <c r="Y64" s="88" t="s">
        <v>449</v>
      </c>
      <c r="Z64" s="84" t="s">
        <v>519</v>
      </c>
      <c r="AA64" s="80"/>
      <c r="AB64" s="80"/>
      <c r="AC64" s="88" t="s">
        <v>589</v>
      </c>
      <c r="AD64" s="80"/>
      <c r="AE64" s="80" t="b">
        <v>0</v>
      </c>
      <c r="AF64" s="80">
        <v>0</v>
      </c>
      <c r="AG64" s="88" t="s">
        <v>622</v>
      </c>
      <c r="AH64" s="80" t="b">
        <v>1</v>
      </c>
      <c r="AI64" s="80" t="s">
        <v>632</v>
      </c>
      <c r="AJ64" s="80"/>
      <c r="AK64" s="88" t="s">
        <v>621</v>
      </c>
      <c r="AL64" s="80" t="b">
        <v>0</v>
      </c>
      <c r="AM64" s="80">
        <v>11</v>
      </c>
      <c r="AN64" s="88" t="s">
        <v>610</v>
      </c>
      <c r="AO64" s="80" t="s">
        <v>637</v>
      </c>
      <c r="AP64" s="80" t="b">
        <v>0</v>
      </c>
      <c r="AQ64" s="88" t="s">
        <v>610</v>
      </c>
      <c r="AR64" s="80" t="s">
        <v>178</v>
      </c>
      <c r="AS64" s="80">
        <v>0</v>
      </c>
      <c r="AT64" s="80">
        <v>0</v>
      </c>
      <c r="AU64" s="80"/>
      <c r="AV64" s="80"/>
      <c r="AW64" s="80"/>
      <c r="AX64" s="80"/>
      <c r="AY64" s="80"/>
      <c r="AZ64" s="80"/>
      <c r="BA64" s="80"/>
      <c r="BB64" s="80"/>
      <c r="BC64" s="79">
        <v>1</v>
      </c>
      <c r="BD64" s="79" t="str">
        <f>REPLACE(INDEX(GroupVertices[Group],MATCH(Edges35[[#This Row],[Vertex 1]],GroupVertices[Vertex],0)),1,1,"")</f>
        <v>3</v>
      </c>
      <c r="BE64" s="79" t="str">
        <f>REPLACE(INDEX(GroupVertices[Group],MATCH(Edges35[[#This Row],[Vertex 2]],GroupVertices[Vertex],0)),1,1,"")</f>
        <v>1</v>
      </c>
      <c r="BF64" s="48">
        <v>0</v>
      </c>
      <c r="BG64" s="49">
        <v>0</v>
      </c>
      <c r="BH64" s="48">
        <v>0</v>
      </c>
      <c r="BI64" s="49">
        <v>0</v>
      </c>
      <c r="BJ64" s="48">
        <v>0</v>
      </c>
      <c r="BK64" s="49">
        <v>0</v>
      </c>
      <c r="BL64" s="48">
        <v>21</v>
      </c>
      <c r="BM64" s="49">
        <v>100</v>
      </c>
      <c r="BN64" s="48">
        <v>21</v>
      </c>
    </row>
    <row r="65" spans="1:66" ht="15">
      <c r="A65" s="65" t="s">
        <v>1141</v>
      </c>
      <c r="B65" s="65" t="s">
        <v>1158</v>
      </c>
      <c r="C65" s="66" t="s">
        <v>2098</v>
      </c>
      <c r="D65" s="67">
        <v>3</v>
      </c>
      <c r="E65" s="68" t="s">
        <v>132</v>
      </c>
      <c r="F65" s="69">
        <v>32</v>
      </c>
      <c r="G65" s="66"/>
      <c r="H65" s="70"/>
      <c r="I65" s="71"/>
      <c r="J65" s="71"/>
      <c r="K65" s="34" t="s">
        <v>65</v>
      </c>
      <c r="L65" s="78">
        <v>100</v>
      </c>
      <c r="M65" s="78"/>
      <c r="N65" s="73"/>
      <c r="O65" s="80" t="s">
        <v>293</v>
      </c>
      <c r="P65" s="82">
        <v>43950.79850694445</v>
      </c>
      <c r="Q65" s="80" t="s">
        <v>1174</v>
      </c>
      <c r="R65" s="84" t="s">
        <v>1186</v>
      </c>
      <c r="S65" s="80" t="s">
        <v>1195</v>
      </c>
      <c r="T65" s="80"/>
      <c r="U65" s="80"/>
      <c r="V65" s="84" t="s">
        <v>1217</v>
      </c>
      <c r="W65" s="82">
        <v>43950.79850694445</v>
      </c>
      <c r="X65" s="86">
        <v>43950</v>
      </c>
      <c r="Y65" s="88" t="s">
        <v>1235</v>
      </c>
      <c r="Z65" s="84" t="s">
        <v>1253</v>
      </c>
      <c r="AA65" s="80"/>
      <c r="AB65" s="80"/>
      <c r="AC65" s="88" t="s">
        <v>1271</v>
      </c>
      <c r="AD65" s="88" t="s">
        <v>1279</v>
      </c>
      <c r="AE65" s="80" t="b">
        <v>0</v>
      </c>
      <c r="AF65" s="80">
        <v>0</v>
      </c>
      <c r="AG65" s="88" t="s">
        <v>1286</v>
      </c>
      <c r="AH65" s="80" t="b">
        <v>0</v>
      </c>
      <c r="AI65" s="80" t="s">
        <v>632</v>
      </c>
      <c r="AJ65" s="80"/>
      <c r="AK65" s="88" t="s">
        <v>622</v>
      </c>
      <c r="AL65" s="80" t="b">
        <v>0</v>
      </c>
      <c r="AM65" s="80">
        <v>0</v>
      </c>
      <c r="AN65" s="88" t="s">
        <v>622</v>
      </c>
      <c r="AO65" s="80" t="s">
        <v>637</v>
      </c>
      <c r="AP65" s="80" t="b">
        <v>0</v>
      </c>
      <c r="AQ65" s="88" t="s">
        <v>1279</v>
      </c>
      <c r="AR65" s="80" t="s">
        <v>178</v>
      </c>
      <c r="AS65" s="80">
        <v>0</v>
      </c>
      <c r="AT65" s="80">
        <v>0</v>
      </c>
      <c r="AU65" s="80"/>
      <c r="AV65" s="80"/>
      <c r="AW65" s="80"/>
      <c r="AX65" s="80"/>
      <c r="AY65" s="80"/>
      <c r="AZ65" s="80"/>
      <c r="BA65" s="80"/>
      <c r="BB65" s="80"/>
      <c r="BC65" s="79">
        <v>1</v>
      </c>
      <c r="BD65" s="79" t="str">
        <f>REPLACE(INDEX(GroupVertices[Group],MATCH(Edges35[[#This Row],[Vertex 1]],GroupVertices[Vertex],0)),1,1,"")</f>
        <v>15</v>
      </c>
      <c r="BE65" s="79" t="str">
        <f>REPLACE(INDEX(GroupVertices[Group],MATCH(Edges35[[#This Row],[Vertex 2]],GroupVertices[Vertex],0)),1,1,"")</f>
        <v>15</v>
      </c>
      <c r="BF65" s="48">
        <v>0</v>
      </c>
      <c r="BG65" s="49">
        <v>0</v>
      </c>
      <c r="BH65" s="48">
        <v>0</v>
      </c>
      <c r="BI65" s="49">
        <v>0</v>
      </c>
      <c r="BJ65" s="48">
        <v>0</v>
      </c>
      <c r="BK65" s="49">
        <v>0</v>
      </c>
      <c r="BL65" s="48">
        <v>4</v>
      </c>
      <c r="BM65" s="49">
        <v>100</v>
      </c>
      <c r="BN65" s="48">
        <v>4</v>
      </c>
    </row>
    <row r="66" spans="1:66" ht="15">
      <c r="A66" s="65" t="s">
        <v>259</v>
      </c>
      <c r="B66" s="65" t="s">
        <v>270</v>
      </c>
      <c r="C66" s="66" t="s">
        <v>2098</v>
      </c>
      <c r="D66" s="67">
        <v>3</v>
      </c>
      <c r="E66" s="68" t="s">
        <v>132</v>
      </c>
      <c r="F66" s="69">
        <v>32</v>
      </c>
      <c r="G66" s="66"/>
      <c r="H66" s="70"/>
      <c r="I66" s="71"/>
      <c r="J66" s="71"/>
      <c r="K66" s="34" t="s">
        <v>65</v>
      </c>
      <c r="L66" s="78">
        <v>101</v>
      </c>
      <c r="M66" s="78"/>
      <c r="N66" s="73"/>
      <c r="O66" s="80" t="s">
        <v>294</v>
      </c>
      <c r="P66" s="82">
        <v>43950.8452662037</v>
      </c>
      <c r="Q66" s="80" t="s">
        <v>306</v>
      </c>
      <c r="R66" s="80"/>
      <c r="S66" s="80"/>
      <c r="T66" s="80" t="s">
        <v>339</v>
      </c>
      <c r="U66" s="80"/>
      <c r="V66" s="84" t="s">
        <v>388</v>
      </c>
      <c r="W66" s="82">
        <v>43950.8452662037</v>
      </c>
      <c r="X66" s="86">
        <v>43950</v>
      </c>
      <c r="Y66" s="88" t="s">
        <v>450</v>
      </c>
      <c r="Z66" s="84" t="s">
        <v>520</v>
      </c>
      <c r="AA66" s="80"/>
      <c r="AB66" s="80"/>
      <c r="AC66" s="88" t="s">
        <v>590</v>
      </c>
      <c r="AD66" s="80"/>
      <c r="AE66" s="80" t="b">
        <v>0</v>
      </c>
      <c r="AF66" s="80">
        <v>0</v>
      </c>
      <c r="AG66" s="88" t="s">
        <v>622</v>
      </c>
      <c r="AH66" s="80" t="b">
        <v>1</v>
      </c>
      <c r="AI66" s="80" t="s">
        <v>632</v>
      </c>
      <c r="AJ66" s="80"/>
      <c r="AK66" s="88" t="s">
        <v>621</v>
      </c>
      <c r="AL66" s="80" t="b">
        <v>0</v>
      </c>
      <c r="AM66" s="80">
        <v>11</v>
      </c>
      <c r="AN66" s="88" t="s">
        <v>610</v>
      </c>
      <c r="AO66" s="80" t="s">
        <v>637</v>
      </c>
      <c r="AP66" s="80" t="b">
        <v>0</v>
      </c>
      <c r="AQ66" s="88" t="s">
        <v>610</v>
      </c>
      <c r="AR66" s="80" t="s">
        <v>178</v>
      </c>
      <c r="AS66" s="80">
        <v>0</v>
      </c>
      <c r="AT66" s="80">
        <v>0</v>
      </c>
      <c r="AU66" s="80"/>
      <c r="AV66" s="80"/>
      <c r="AW66" s="80"/>
      <c r="AX66" s="80"/>
      <c r="AY66" s="80"/>
      <c r="AZ66" s="80"/>
      <c r="BA66" s="80"/>
      <c r="BB66" s="80"/>
      <c r="BC66" s="79">
        <v>1</v>
      </c>
      <c r="BD66" s="79" t="str">
        <f>REPLACE(INDEX(GroupVertices[Group],MATCH(Edges35[[#This Row],[Vertex 1]],GroupVertices[Vertex],0)),1,1,"")</f>
        <v>1</v>
      </c>
      <c r="BE66" s="79" t="str">
        <f>REPLACE(INDEX(GroupVertices[Group],MATCH(Edges35[[#This Row],[Vertex 2]],GroupVertices[Vertex],0)),1,1,"")</f>
        <v>1</v>
      </c>
      <c r="BF66" s="48">
        <v>0</v>
      </c>
      <c r="BG66" s="49">
        <v>0</v>
      </c>
      <c r="BH66" s="48">
        <v>0</v>
      </c>
      <c r="BI66" s="49">
        <v>0</v>
      </c>
      <c r="BJ66" s="48">
        <v>0</v>
      </c>
      <c r="BK66" s="49">
        <v>0</v>
      </c>
      <c r="BL66" s="48">
        <v>21</v>
      </c>
      <c r="BM66" s="49">
        <v>100</v>
      </c>
      <c r="BN66" s="48">
        <v>21</v>
      </c>
    </row>
    <row r="67" spans="1:66" ht="15">
      <c r="A67" s="65" t="s">
        <v>260</v>
      </c>
      <c r="B67" s="65" t="s">
        <v>279</v>
      </c>
      <c r="C67" s="66" t="s">
        <v>2098</v>
      </c>
      <c r="D67" s="67">
        <v>3</v>
      </c>
      <c r="E67" s="68" t="s">
        <v>132</v>
      </c>
      <c r="F67" s="69">
        <v>32</v>
      </c>
      <c r="G67" s="66"/>
      <c r="H67" s="70"/>
      <c r="I67" s="71"/>
      <c r="J67" s="71"/>
      <c r="K67" s="34" t="s">
        <v>65</v>
      </c>
      <c r="L67" s="78">
        <v>102</v>
      </c>
      <c r="M67" s="78"/>
      <c r="N67" s="73"/>
      <c r="O67" s="80" t="s">
        <v>292</v>
      </c>
      <c r="P67" s="82">
        <v>43950.5108912037</v>
      </c>
      <c r="Q67" s="80" t="s">
        <v>307</v>
      </c>
      <c r="R67" s="84" t="s">
        <v>322</v>
      </c>
      <c r="S67" s="80" t="s">
        <v>328</v>
      </c>
      <c r="T67" s="80" t="s">
        <v>341</v>
      </c>
      <c r="U67" s="80"/>
      <c r="V67" s="84" t="s">
        <v>389</v>
      </c>
      <c r="W67" s="82">
        <v>43950.5108912037</v>
      </c>
      <c r="X67" s="86">
        <v>43950</v>
      </c>
      <c r="Y67" s="88" t="s">
        <v>451</v>
      </c>
      <c r="Z67" s="84" t="s">
        <v>521</v>
      </c>
      <c r="AA67" s="80"/>
      <c r="AB67" s="80"/>
      <c r="AC67" s="88" t="s">
        <v>591</v>
      </c>
      <c r="AD67" s="88" t="s">
        <v>615</v>
      </c>
      <c r="AE67" s="80" t="b">
        <v>0</v>
      </c>
      <c r="AF67" s="80">
        <v>3</v>
      </c>
      <c r="AG67" s="88" t="s">
        <v>626</v>
      </c>
      <c r="AH67" s="80" t="b">
        <v>0</v>
      </c>
      <c r="AI67" s="80" t="s">
        <v>632</v>
      </c>
      <c r="AJ67" s="80"/>
      <c r="AK67" s="88" t="s">
        <v>622</v>
      </c>
      <c r="AL67" s="80" t="b">
        <v>0</v>
      </c>
      <c r="AM67" s="80">
        <v>4</v>
      </c>
      <c r="AN67" s="88" t="s">
        <v>622</v>
      </c>
      <c r="AO67" s="80" t="s">
        <v>637</v>
      </c>
      <c r="AP67" s="80" t="b">
        <v>0</v>
      </c>
      <c r="AQ67" s="88" t="s">
        <v>615</v>
      </c>
      <c r="AR67" s="80" t="s">
        <v>178</v>
      </c>
      <c r="AS67" s="80">
        <v>0</v>
      </c>
      <c r="AT67" s="80">
        <v>0</v>
      </c>
      <c r="AU67" s="80"/>
      <c r="AV67" s="80"/>
      <c r="AW67" s="80"/>
      <c r="AX67" s="80"/>
      <c r="AY67" s="80"/>
      <c r="AZ67" s="80"/>
      <c r="BA67" s="80"/>
      <c r="BB67" s="80"/>
      <c r="BC67" s="79">
        <v>1</v>
      </c>
      <c r="BD67" s="79" t="str">
        <f>REPLACE(INDEX(GroupVertices[Group],MATCH(Edges35[[#This Row],[Vertex 1]],GroupVertices[Vertex],0)),1,1,"")</f>
        <v>4</v>
      </c>
      <c r="BE67" s="79" t="str">
        <f>REPLACE(INDEX(GroupVertices[Group],MATCH(Edges35[[#This Row],[Vertex 2]],GroupVertices[Vertex],0)),1,1,"")</f>
        <v>4</v>
      </c>
      <c r="BF67" s="48"/>
      <c r="BG67" s="49"/>
      <c r="BH67" s="48"/>
      <c r="BI67" s="49"/>
      <c r="BJ67" s="48"/>
      <c r="BK67" s="49"/>
      <c r="BL67" s="48"/>
      <c r="BM67" s="49"/>
      <c r="BN67" s="48"/>
    </row>
    <row r="68" spans="1:66" ht="15">
      <c r="A68" s="65" t="s">
        <v>260</v>
      </c>
      <c r="B68" s="65" t="s">
        <v>279</v>
      </c>
      <c r="C68" s="66" t="s">
        <v>2098</v>
      </c>
      <c r="D68" s="67">
        <v>3</v>
      </c>
      <c r="E68" s="68" t="s">
        <v>132</v>
      </c>
      <c r="F68" s="69">
        <v>32</v>
      </c>
      <c r="G68" s="66"/>
      <c r="H68" s="70"/>
      <c r="I68" s="71"/>
      <c r="J68" s="71"/>
      <c r="K68" s="34" t="s">
        <v>65</v>
      </c>
      <c r="L68" s="78">
        <v>103</v>
      </c>
      <c r="M68" s="78"/>
      <c r="N68" s="73"/>
      <c r="O68" s="80" t="s">
        <v>295</v>
      </c>
      <c r="P68" s="82">
        <v>43950.52991898148</v>
      </c>
      <c r="Q68" s="80" t="s">
        <v>307</v>
      </c>
      <c r="R68" s="80"/>
      <c r="S68" s="80"/>
      <c r="T68" s="80"/>
      <c r="U68" s="80"/>
      <c r="V68" s="84" t="s">
        <v>389</v>
      </c>
      <c r="W68" s="82">
        <v>43950.52991898148</v>
      </c>
      <c r="X68" s="86">
        <v>43950</v>
      </c>
      <c r="Y68" s="88" t="s">
        <v>452</v>
      </c>
      <c r="Z68" s="84" t="s">
        <v>522</v>
      </c>
      <c r="AA68" s="80"/>
      <c r="AB68" s="80"/>
      <c r="AC68" s="88" t="s">
        <v>592</v>
      </c>
      <c r="AD68" s="80"/>
      <c r="AE68" s="80" t="b">
        <v>0</v>
      </c>
      <c r="AF68" s="80">
        <v>0</v>
      </c>
      <c r="AG68" s="88" t="s">
        <v>622</v>
      </c>
      <c r="AH68" s="80" t="b">
        <v>0</v>
      </c>
      <c r="AI68" s="80" t="s">
        <v>632</v>
      </c>
      <c r="AJ68" s="80"/>
      <c r="AK68" s="88" t="s">
        <v>622</v>
      </c>
      <c r="AL68" s="80" t="b">
        <v>0</v>
      </c>
      <c r="AM68" s="80">
        <v>4</v>
      </c>
      <c r="AN68" s="88" t="s">
        <v>591</v>
      </c>
      <c r="AO68" s="80" t="s">
        <v>637</v>
      </c>
      <c r="AP68" s="80" t="b">
        <v>0</v>
      </c>
      <c r="AQ68" s="88" t="s">
        <v>591</v>
      </c>
      <c r="AR68" s="80" t="s">
        <v>178</v>
      </c>
      <c r="AS68" s="80">
        <v>0</v>
      </c>
      <c r="AT68" s="80">
        <v>0</v>
      </c>
      <c r="AU68" s="80"/>
      <c r="AV68" s="80"/>
      <c r="AW68" s="80"/>
      <c r="AX68" s="80"/>
      <c r="AY68" s="80"/>
      <c r="AZ68" s="80"/>
      <c r="BA68" s="80"/>
      <c r="BB68" s="80"/>
      <c r="BC68" s="79">
        <v>1</v>
      </c>
      <c r="BD68" s="79" t="str">
        <f>REPLACE(INDEX(GroupVertices[Group],MATCH(Edges35[[#This Row],[Vertex 1]],GroupVertices[Vertex],0)),1,1,"")</f>
        <v>4</v>
      </c>
      <c r="BE68" s="79" t="str">
        <f>REPLACE(INDEX(GroupVertices[Group],MATCH(Edges35[[#This Row],[Vertex 2]],GroupVertices[Vertex],0)),1,1,"")</f>
        <v>4</v>
      </c>
      <c r="BF68" s="48"/>
      <c r="BG68" s="49"/>
      <c r="BH68" s="48"/>
      <c r="BI68" s="49"/>
      <c r="BJ68" s="48"/>
      <c r="BK68" s="49"/>
      <c r="BL68" s="48"/>
      <c r="BM68" s="49"/>
      <c r="BN68" s="48"/>
    </row>
    <row r="69" spans="1:66" ht="15">
      <c r="A69" s="65" t="s">
        <v>261</v>
      </c>
      <c r="B69" s="65" t="s">
        <v>279</v>
      </c>
      <c r="C69" s="66" t="s">
        <v>2098</v>
      </c>
      <c r="D69" s="67">
        <v>3</v>
      </c>
      <c r="E69" s="68" t="s">
        <v>132</v>
      </c>
      <c r="F69" s="69">
        <v>32</v>
      </c>
      <c r="G69" s="66"/>
      <c r="H69" s="70"/>
      <c r="I69" s="71"/>
      <c r="J69" s="71"/>
      <c r="K69" s="34" t="s">
        <v>65</v>
      </c>
      <c r="L69" s="78">
        <v>104</v>
      </c>
      <c r="M69" s="78"/>
      <c r="N69" s="73"/>
      <c r="O69" s="80" t="s">
        <v>295</v>
      </c>
      <c r="P69" s="82">
        <v>43950.57041666667</v>
      </c>
      <c r="Q69" s="80" t="s">
        <v>307</v>
      </c>
      <c r="R69" s="80"/>
      <c r="S69" s="80"/>
      <c r="T69" s="80"/>
      <c r="U69" s="80"/>
      <c r="V69" s="84" t="s">
        <v>390</v>
      </c>
      <c r="W69" s="82">
        <v>43950.57041666667</v>
      </c>
      <c r="X69" s="86">
        <v>43950</v>
      </c>
      <c r="Y69" s="88" t="s">
        <v>453</v>
      </c>
      <c r="Z69" s="84" t="s">
        <v>523</v>
      </c>
      <c r="AA69" s="80"/>
      <c r="AB69" s="80"/>
      <c r="AC69" s="88" t="s">
        <v>593</v>
      </c>
      <c r="AD69" s="80"/>
      <c r="AE69" s="80" t="b">
        <v>0</v>
      </c>
      <c r="AF69" s="80">
        <v>0</v>
      </c>
      <c r="AG69" s="88" t="s">
        <v>622</v>
      </c>
      <c r="AH69" s="80" t="b">
        <v>0</v>
      </c>
      <c r="AI69" s="80" t="s">
        <v>632</v>
      </c>
      <c r="AJ69" s="80"/>
      <c r="AK69" s="88" t="s">
        <v>622</v>
      </c>
      <c r="AL69" s="80" t="b">
        <v>0</v>
      </c>
      <c r="AM69" s="80">
        <v>4</v>
      </c>
      <c r="AN69" s="88" t="s">
        <v>591</v>
      </c>
      <c r="AO69" s="80" t="s">
        <v>636</v>
      </c>
      <c r="AP69" s="80" t="b">
        <v>0</v>
      </c>
      <c r="AQ69" s="88" t="s">
        <v>591</v>
      </c>
      <c r="AR69" s="80" t="s">
        <v>178</v>
      </c>
      <c r="AS69" s="80">
        <v>0</v>
      </c>
      <c r="AT69" s="80">
        <v>0</v>
      </c>
      <c r="AU69" s="80"/>
      <c r="AV69" s="80"/>
      <c r="AW69" s="80"/>
      <c r="AX69" s="80"/>
      <c r="AY69" s="80"/>
      <c r="AZ69" s="80"/>
      <c r="BA69" s="80"/>
      <c r="BB69" s="80"/>
      <c r="BC69" s="79">
        <v>1</v>
      </c>
      <c r="BD69" s="79" t="str">
        <f>REPLACE(INDEX(GroupVertices[Group],MATCH(Edges35[[#This Row],[Vertex 1]],GroupVertices[Vertex],0)),1,1,"")</f>
        <v>4</v>
      </c>
      <c r="BE69" s="79" t="str">
        <f>REPLACE(INDEX(GroupVertices[Group],MATCH(Edges35[[#This Row],[Vertex 2]],GroupVertices[Vertex],0)),1,1,"")</f>
        <v>4</v>
      </c>
      <c r="BF69" s="48"/>
      <c r="BG69" s="49"/>
      <c r="BH69" s="48"/>
      <c r="BI69" s="49"/>
      <c r="BJ69" s="48"/>
      <c r="BK69" s="49"/>
      <c r="BL69" s="48"/>
      <c r="BM69" s="49"/>
      <c r="BN69" s="48"/>
    </row>
    <row r="70" spans="1:66" ht="15">
      <c r="A70" s="65" t="s">
        <v>262</v>
      </c>
      <c r="B70" s="65" t="s">
        <v>279</v>
      </c>
      <c r="C70" s="66" t="s">
        <v>2098</v>
      </c>
      <c r="D70" s="67">
        <v>3</v>
      </c>
      <c r="E70" s="68" t="s">
        <v>132</v>
      </c>
      <c r="F70" s="69">
        <v>32</v>
      </c>
      <c r="G70" s="66"/>
      <c r="H70" s="70"/>
      <c r="I70" s="71"/>
      <c r="J70" s="71"/>
      <c r="K70" s="34" t="s">
        <v>65</v>
      </c>
      <c r="L70" s="78">
        <v>105</v>
      </c>
      <c r="M70" s="78"/>
      <c r="N70" s="73"/>
      <c r="O70" s="80" t="s">
        <v>295</v>
      </c>
      <c r="P70" s="82">
        <v>43951.24451388889</v>
      </c>
      <c r="Q70" s="80" t="s">
        <v>307</v>
      </c>
      <c r="R70" s="80"/>
      <c r="S70" s="80"/>
      <c r="T70" s="80"/>
      <c r="U70" s="80"/>
      <c r="V70" s="84" t="s">
        <v>391</v>
      </c>
      <c r="W70" s="82">
        <v>43951.24451388889</v>
      </c>
      <c r="X70" s="86">
        <v>43951</v>
      </c>
      <c r="Y70" s="88" t="s">
        <v>454</v>
      </c>
      <c r="Z70" s="84" t="s">
        <v>524</v>
      </c>
      <c r="AA70" s="80"/>
      <c r="AB70" s="80"/>
      <c r="AC70" s="88" t="s">
        <v>594</v>
      </c>
      <c r="AD70" s="80"/>
      <c r="AE70" s="80" t="b">
        <v>0</v>
      </c>
      <c r="AF70" s="80">
        <v>0</v>
      </c>
      <c r="AG70" s="88" t="s">
        <v>622</v>
      </c>
      <c r="AH70" s="80" t="b">
        <v>0</v>
      </c>
      <c r="AI70" s="80" t="s">
        <v>632</v>
      </c>
      <c r="AJ70" s="80"/>
      <c r="AK70" s="88" t="s">
        <v>622</v>
      </c>
      <c r="AL70" s="80" t="b">
        <v>0</v>
      </c>
      <c r="AM70" s="80">
        <v>4</v>
      </c>
      <c r="AN70" s="88" t="s">
        <v>591</v>
      </c>
      <c r="AO70" s="80" t="s">
        <v>636</v>
      </c>
      <c r="AP70" s="80" t="b">
        <v>0</v>
      </c>
      <c r="AQ70" s="88" t="s">
        <v>591</v>
      </c>
      <c r="AR70" s="80" t="s">
        <v>178</v>
      </c>
      <c r="AS70" s="80">
        <v>0</v>
      </c>
      <c r="AT70" s="80">
        <v>0</v>
      </c>
      <c r="AU70" s="80"/>
      <c r="AV70" s="80"/>
      <c r="AW70" s="80"/>
      <c r="AX70" s="80"/>
      <c r="AY70" s="80"/>
      <c r="AZ70" s="80"/>
      <c r="BA70" s="80"/>
      <c r="BB70" s="80"/>
      <c r="BC70" s="79">
        <v>1</v>
      </c>
      <c r="BD70" s="79" t="str">
        <f>REPLACE(INDEX(GroupVertices[Group],MATCH(Edges35[[#This Row],[Vertex 1]],GroupVertices[Vertex],0)),1,1,"")</f>
        <v>4</v>
      </c>
      <c r="BE70" s="79" t="str">
        <f>REPLACE(INDEX(GroupVertices[Group],MATCH(Edges35[[#This Row],[Vertex 2]],GroupVertices[Vertex],0)),1,1,"")</f>
        <v>4</v>
      </c>
      <c r="BF70" s="48"/>
      <c r="BG70" s="49"/>
      <c r="BH70" s="48"/>
      <c r="BI70" s="49"/>
      <c r="BJ70" s="48"/>
      <c r="BK70" s="49"/>
      <c r="BL70" s="48"/>
      <c r="BM70" s="49"/>
      <c r="BN70" s="48"/>
    </row>
    <row r="71" spans="1:66" ht="15">
      <c r="A71" s="65" t="s">
        <v>260</v>
      </c>
      <c r="B71" s="65" t="s">
        <v>260</v>
      </c>
      <c r="C71" s="66" t="s">
        <v>2098</v>
      </c>
      <c r="D71" s="67">
        <v>3</v>
      </c>
      <c r="E71" s="68" t="s">
        <v>132</v>
      </c>
      <c r="F71" s="69">
        <v>32</v>
      </c>
      <c r="G71" s="66"/>
      <c r="H71" s="70"/>
      <c r="I71" s="71"/>
      <c r="J71" s="71"/>
      <c r="K71" s="34" t="s">
        <v>65</v>
      </c>
      <c r="L71" s="78">
        <v>114</v>
      </c>
      <c r="M71" s="78"/>
      <c r="N71" s="73"/>
      <c r="O71" s="80" t="s">
        <v>178</v>
      </c>
      <c r="P71" s="82">
        <v>43949.48711805556</v>
      </c>
      <c r="Q71" s="80" t="s">
        <v>308</v>
      </c>
      <c r="R71" s="84" t="s">
        <v>317</v>
      </c>
      <c r="S71" s="80" t="s">
        <v>328</v>
      </c>
      <c r="T71" s="80" t="s">
        <v>342</v>
      </c>
      <c r="U71" s="80"/>
      <c r="V71" s="84" t="s">
        <v>389</v>
      </c>
      <c r="W71" s="82">
        <v>43949.48711805556</v>
      </c>
      <c r="X71" s="86">
        <v>43949</v>
      </c>
      <c r="Y71" s="88" t="s">
        <v>455</v>
      </c>
      <c r="Z71" s="84" t="s">
        <v>525</v>
      </c>
      <c r="AA71" s="80"/>
      <c r="AB71" s="80"/>
      <c r="AC71" s="88" t="s">
        <v>595</v>
      </c>
      <c r="AD71" s="80"/>
      <c r="AE71" s="80" t="b">
        <v>0</v>
      </c>
      <c r="AF71" s="80">
        <v>1</v>
      </c>
      <c r="AG71" s="88" t="s">
        <v>622</v>
      </c>
      <c r="AH71" s="80" t="b">
        <v>0</v>
      </c>
      <c r="AI71" s="80" t="s">
        <v>632</v>
      </c>
      <c r="AJ71" s="80"/>
      <c r="AK71" s="88" t="s">
        <v>622</v>
      </c>
      <c r="AL71" s="80" t="b">
        <v>0</v>
      </c>
      <c r="AM71" s="80">
        <v>0</v>
      </c>
      <c r="AN71" s="88" t="s">
        <v>622</v>
      </c>
      <c r="AO71" s="80" t="s">
        <v>636</v>
      </c>
      <c r="AP71" s="80" t="b">
        <v>0</v>
      </c>
      <c r="AQ71" s="88" t="s">
        <v>595</v>
      </c>
      <c r="AR71" s="80" t="s">
        <v>178</v>
      </c>
      <c r="AS71" s="80">
        <v>0</v>
      </c>
      <c r="AT71" s="80">
        <v>0</v>
      </c>
      <c r="AU71" s="80"/>
      <c r="AV71" s="80"/>
      <c r="AW71" s="80"/>
      <c r="AX71" s="80"/>
      <c r="AY71" s="80"/>
      <c r="AZ71" s="80"/>
      <c r="BA71" s="80"/>
      <c r="BB71" s="80"/>
      <c r="BC71" s="79">
        <v>1</v>
      </c>
      <c r="BD71" s="79" t="str">
        <f>REPLACE(INDEX(GroupVertices[Group],MATCH(Edges35[[#This Row],[Vertex 1]],GroupVertices[Vertex],0)),1,1,"")</f>
        <v>4</v>
      </c>
      <c r="BE71" s="79" t="str">
        <f>REPLACE(INDEX(GroupVertices[Group],MATCH(Edges35[[#This Row],[Vertex 2]],GroupVertices[Vertex],0)),1,1,"")</f>
        <v>4</v>
      </c>
      <c r="BF71" s="48">
        <v>0</v>
      </c>
      <c r="BG71" s="49">
        <v>0</v>
      </c>
      <c r="BH71" s="48">
        <v>0</v>
      </c>
      <c r="BI71" s="49">
        <v>0</v>
      </c>
      <c r="BJ71" s="48">
        <v>0</v>
      </c>
      <c r="BK71" s="49">
        <v>0</v>
      </c>
      <c r="BL71" s="48">
        <v>24</v>
      </c>
      <c r="BM71" s="49">
        <v>100</v>
      </c>
      <c r="BN71" s="48">
        <v>24</v>
      </c>
    </row>
    <row r="72" spans="1:66" ht="15">
      <c r="A72" s="65" t="s">
        <v>263</v>
      </c>
      <c r="B72" s="65" t="s">
        <v>281</v>
      </c>
      <c r="C72" s="66" t="s">
        <v>2098</v>
      </c>
      <c r="D72" s="67">
        <v>3</v>
      </c>
      <c r="E72" s="68" t="s">
        <v>132</v>
      </c>
      <c r="F72" s="69">
        <v>32</v>
      </c>
      <c r="G72" s="66"/>
      <c r="H72" s="70"/>
      <c r="I72" s="71"/>
      <c r="J72" s="71"/>
      <c r="K72" s="34" t="s">
        <v>65</v>
      </c>
      <c r="L72" s="78">
        <v>117</v>
      </c>
      <c r="M72" s="78"/>
      <c r="N72" s="73"/>
      <c r="O72" s="80" t="s">
        <v>292</v>
      </c>
      <c r="P72" s="82">
        <v>43951.28649305556</v>
      </c>
      <c r="Q72" s="80" t="s">
        <v>309</v>
      </c>
      <c r="R72" s="80"/>
      <c r="S72" s="80"/>
      <c r="T72" s="80"/>
      <c r="U72" s="80"/>
      <c r="V72" s="84" t="s">
        <v>392</v>
      </c>
      <c r="W72" s="82">
        <v>43951.28649305556</v>
      </c>
      <c r="X72" s="86">
        <v>43951</v>
      </c>
      <c r="Y72" s="88" t="s">
        <v>456</v>
      </c>
      <c r="Z72" s="84" t="s">
        <v>526</v>
      </c>
      <c r="AA72" s="80"/>
      <c r="AB72" s="80"/>
      <c r="AC72" s="88" t="s">
        <v>596</v>
      </c>
      <c r="AD72" s="88" t="s">
        <v>616</v>
      </c>
      <c r="AE72" s="80" t="b">
        <v>0</v>
      </c>
      <c r="AF72" s="80">
        <v>0</v>
      </c>
      <c r="AG72" s="88" t="s">
        <v>627</v>
      </c>
      <c r="AH72" s="80" t="b">
        <v>0</v>
      </c>
      <c r="AI72" s="80" t="s">
        <v>632</v>
      </c>
      <c r="AJ72" s="80"/>
      <c r="AK72" s="88" t="s">
        <v>622</v>
      </c>
      <c r="AL72" s="80" t="b">
        <v>0</v>
      </c>
      <c r="AM72" s="80">
        <v>0</v>
      </c>
      <c r="AN72" s="88" t="s">
        <v>622</v>
      </c>
      <c r="AO72" s="80" t="s">
        <v>637</v>
      </c>
      <c r="AP72" s="80" t="b">
        <v>0</v>
      </c>
      <c r="AQ72" s="88" t="s">
        <v>616</v>
      </c>
      <c r="AR72" s="80" t="s">
        <v>178</v>
      </c>
      <c r="AS72" s="80">
        <v>0</v>
      </c>
      <c r="AT72" s="80">
        <v>0</v>
      </c>
      <c r="AU72" s="80"/>
      <c r="AV72" s="80"/>
      <c r="AW72" s="80"/>
      <c r="AX72" s="80"/>
      <c r="AY72" s="80"/>
      <c r="AZ72" s="80"/>
      <c r="BA72" s="80"/>
      <c r="BB72" s="80"/>
      <c r="BC72" s="79">
        <v>1</v>
      </c>
      <c r="BD72" s="79" t="str">
        <f>REPLACE(INDEX(GroupVertices[Group],MATCH(Edges35[[#This Row],[Vertex 1]],GroupVertices[Vertex],0)),1,1,"")</f>
        <v>8</v>
      </c>
      <c r="BE72" s="79" t="str">
        <f>REPLACE(INDEX(GroupVertices[Group],MATCH(Edges35[[#This Row],[Vertex 2]],GroupVertices[Vertex],0)),1,1,"")</f>
        <v>8</v>
      </c>
      <c r="BF72" s="48"/>
      <c r="BG72" s="49"/>
      <c r="BH72" s="48"/>
      <c r="BI72" s="49"/>
      <c r="BJ72" s="48"/>
      <c r="BK72" s="49"/>
      <c r="BL72" s="48"/>
      <c r="BM72" s="49"/>
      <c r="BN72" s="48"/>
    </row>
    <row r="73" spans="1:66" ht="15">
      <c r="A73" s="65" t="s">
        <v>264</v>
      </c>
      <c r="B73" s="65" t="s">
        <v>283</v>
      </c>
      <c r="C73" s="66" t="s">
        <v>2098</v>
      </c>
      <c r="D73" s="67">
        <v>3</v>
      </c>
      <c r="E73" s="68" t="s">
        <v>132</v>
      </c>
      <c r="F73" s="69">
        <v>32</v>
      </c>
      <c r="G73" s="66"/>
      <c r="H73" s="70"/>
      <c r="I73" s="71"/>
      <c r="J73" s="71"/>
      <c r="K73" s="34" t="s">
        <v>65</v>
      </c>
      <c r="L73" s="78">
        <v>119</v>
      </c>
      <c r="M73" s="78"/>
      <c r="N73" s="73"/>
      <c r="O73" s="80" t="s">
        <v>292</v>
      </c>
      <c r="P73" s="82">
        <v>43951.31564814815</v>
      </c>
      <c r="Q73" s="80" t="s">
        <v>310</v>
      </c>
      <c r="R73" s="80"/>
      <c r="S73" s="80"/>
      <c r="T73" s="80"/>
      <c r="U73" s="80"/>
      <c r="V73" s="84" t="s">
        <v>393</v>
      </c>
      <c r="W73" s="82">
        <v>43951.31564814815</v>
      </c>
      <c r="X73" s="86">
        <v>43951</v>
      </c>
      <c r="Y73" s="88" t="s">
        <v>457</v>
      </c>
      <c r="Z73" s="84" t="s">
        <v>527</v>
      </c>
      <c r="AA73" s="80"/>
      <c r="AB73" s="80"/>
      <c r="AC73" s="88" t="s">
        <v>597</v>
      </c>
      <c r="AD73" s="88" t="s">
        <v>617</v>
      </c>
      <c r="AE73" s="80" t="b">
        <v>0</v>
      </c>
      <c r="AF73" s="80">
        <v>0</v>
      </c>
      <c r="AG73" s="88" t="s">
        <v>628</v>
      </c>
      <c r="AH73" s="80" t="b">
        <v>0</v>
      </c>
      <c r="AI73" s="80" t="s">
        <v>632</v>
      </c>
      <c r="AJ73" s="80"/>
      <c r="AK73" s="88" t="s">
        <v>622</v>
      </c>
      <c r="AL73" s="80" t="b">
        <v>0</v>
      </c>
      <c r="AM73" s="80">
        <v>0</v>
      </c>
      <c r="AN73" s="88" t="s">
        <v>622</v>
      </c>
      <c r="AO73" s="80" t="s">
        <v>637</v>
      </c>
      <c r="AP73" s="80" t="b">
        <v>0</v>
      </c>
      <c r="AQ73" s="88" t="s">
        <v>617</v>
      </c>
      <c r="AR73" s="80" t="s">
        <v>178</v>
      </c>
      <c r="AS73" s="80">
        <v>0</v>
      </c>
      <c r="AT73" s="80">
        <v>0</v>
      </c>
      <c r="AU73" s="80"/>
      <c r="AV73" s="80"/>
      <c r="AW73" s="80"/>
      <c r="AX73" s="80"/>
      <c r="AY73" s="80"/>
      <c r="AZ73" s="80"/>
      <c r="BA73" s="80"/>
      <c r="BB73" s="80"/>
      <c r="BC73" s="79">
        <v>1</v>
      </c>
      <c r="BD73" s="79" t="str">
        <f>REPLACE(INDEX(GroupVertices[Group],MATCH(Edges35[[#This Row],[Vertex 1]],GroupVertices[Vertex],0)),1,1,"")</f>
        <v>7</v>
      </c>
      <c r="BE73" s="79" t="str">
        <f>REPLACE(INDEX(GroupVertices[Group],MATCH(Edges35[[#This Row],[Vertex 2]],GroupVertices[Vertex],0)),1,1,"")</f>
        <v>7</v>
      </c>
      <c r="BF73" s="48"/>
      <c r="BG73" s="49"/>
      <c r="BH73" s="48"/>
      <c r="BI73" s="49"/>
      <c r="BJ73" s="48"/>
      <c r="BK73" s="49"/>
      <c r="BL73" s="48"/>
      <c r="BM73" s="49"/>
      <c r="BN73" s="48"/>
    </row>
    <row r="74" spans="1:66" ht="15">
      <c r="A74" s="65" t="s">
        <v>1142</v>
      </c>
      <c r="B74" s="65" t="s">
        <v>1142</v>
      </c>
      <c r="C74" s="66" t="s">
        <v>2098</v>
      </c>
      <c r="D74" s="67">
        <v>3</v>
      </c>
      <c r="E74" s="68" t="s">
        <v>132</v>
      </c>
      <c r="F74" s="69">
        <v>32</v>
      </c>
      <c r="G74" s="66"/>
      <c r="H74" s="70"/>
      <c r="I74" s="71"/>
      <c r="J74" s="71"/>
      <c r="K74" s="34" t="s">
        <v>65</v>
      </c>
      <c r="L74" s="78">
        <v>122</v>
      </c>
      <c r="M74" s="78"/>
      <c r="N74" s="73"/>
      <c r="O74" s="80" t="s">
        <v>178</v>
      </c>
      <c r="P74" s="82">
        <v>43951.338113425925</v>
      </c>
      <c r="Q74" s="80" t="s">
        <v>1175</v>
      </c>
      <c r="R74" s="84" t="s">
        <v>1187</v>
      </c>
      <c r="S74" s="80" t="s">
        <v>1196</v>
      </c>
      <c r="T74" s="80" t="s">
        <v>1202</v>
      </c>
      <c r="U74" s="80"/>
      <c r="V74" s="84" t="s">
        <v>1218</v>
      </c>
      <c r="W74" s="82">
        <v>43951.338113425925</v>
      </c>
      <c r="X74" s="86">
        <v>43951</v>
      </c>
      <c r="Y74" s="88" t="s">
        <v>1236</v>
      </c>
      <c r="Z74" s="84" t="s">
        <v>1254</v>
      </c>
      <c r="AA74" s="80"/>
      <c r="AB74" s="80"/>
      <c r="AC74" s="88" t="s">
        <v>1272</v>
      </c>
      <c r="AD74" s="80"/>
      <c r="AE74" s="80" t="b">
        <v>0</v>
      </c>
      <c r="AF74" s="80">
        <v>5</v>
      </c>
      <c r="AG74" s="88" t="s">
        <v>622</v>
      </c>
      <c r="AH74" s="80" t="b">
        <v>0</v>
      </c>
      <c r="AI74" s="80" t="s">
        <v>632</v>
      </c>
      <c r="AJ74" s="80"/>
      <c r="AK74" s="88" t="s">
        <v>622</v>
      </c>
      <c r="AL74" s="80" t="b">
        <v>0</v>
      </c>
      <c r="AM74" s="80">
        <v>0</v>
      </c>
      <c r="AN74" s="88" t="s">
        <v>622</v>
      </c>
      <c r="AO74" s="80" t="s">
        <v>636</v>
      </c>
      <c r="AP74" s="80" t="b">
        <v>0</v>
      </c>
      <c r="AQ74" s="88" t="s">
        <v>1272</v>
      </c>
      <c r="AR74" s="80" t="s">
        <v>178</v>
      </c>
      <c r="AS74" s="80">
        <v>0</v>
      </c>
      <c r="AT74" s="80">
        <v>0</v>
      </c>
      <c r="AU74" s="80"/>
      <c r="AV74" s="80"/>
      <c r="AW74" s="80"/>
      <c r="AX74" s="80"/>
      <c r="AY74" s="80"/>
      <c r="AZ74" s="80"/>
      <c r="BA74" s="80"/>
      <c r="BB74" s="80"/>
      <c r="BC74" s="79">
        <v>1</v>
      </c>
      <c r="BD74" s="79" t="str">
        <f>REPLACE(INDEX(GroupVertices[Group],MATCH(Edges35[[#This Row],[Vertex 1]],GroupVertices[Vertex],0)),1,1,"")</f>
        <v>6</v>
      </c>
      <c r="BE74" s="79" t="str">
        <f>REPLACE(INDEX(GroupVertices[Group],MATCH(Edges35[[#This Row],[Vertex 2]],GroupVertices[Vertex],0)),1,1,"")</f>
        <v>6</v>
      </c>
      <c r="BF74" s="48">
        <v>0</v>
      </c>
      <c r="BG74" s="49">
        <v>0</v>
      </c>
      <c r="BH74" s="48">
        <v>0</v>
      </c>
      <c r="BI74" s="49">
        <v>0</v>
      </c>
      <c r="BJ74" s="48">
        <v>0</v>
      </c>
      <c r="BK74" s="49">
        <v>0</v>
      </c>
      <c r="BL74" s="48">
        <v>27</v>
      </c>
      <c r="BM74" s="49">
        <v>100</v>
      </c>
      <c r="BN74" s="48">
        <v>27</v>
      </c>
    </row>
    <row r="75" spans="1:66" ht="15">
      <c r="A75" s="65" t="s">
        <v>265</v>
      </c>
      <c r="B75" s="65" t="s">
        <v>265</v>
      </c>
      <c r="C75" s="66" t="s">
        <v>2098</v>
      </c>
      <c r="D75" s="67">
        <v>3</v>
      </c>
      <c r="E75" s="68" t="s">
        <v>132</v>
      </c>
      <c r="F75" s="69">
        <v>32</v>
      </c>
      <c r="G75" s="66"/>
      <c r="H75" s="70"/>
      <c r="I75" s="71"/>
      <c r="J75" s="71"/>
      <c r="K75" s="34" t="s">
        <v>65</v>
      </c>
      <c r="L75" s="78">
        <v>123</v>
      </c>
      <c r="M75" s="78"/>
      <c r="N75" s="73"/>
      <c r="O75" s="80" t="s">
        <v>178</v>
      </c>
      <c r="P75" s="82">
        <v>43951.75832175926</v>
      </c>
      <c r="Q75" s="80" t="s">
        <v>311</v>
      </c>
      <c r="R75" s="80"/>
      <c r="S75" s="80"/>
      <c r="T75" s="80"/>
      <c r="U75" s="80"/>
      <c r="V75" s="84" t="s">
        <v>394</v>
      </c>
      <c r="W75" s="82">
        <v>43951.75832175926</v>
      </c>
      <c r="X75" s="86">
        <v>43951</v>
      </c>
      <c r="Y75" s="88" t="s">
        <v>458</v>
      </c>
      <c r="Z75" s="84" t="s">
        <v>528</v>
      </c>
      <c r="AA75" s="80"/>
      <c r="AB75" s="80"/>
      <c r="AC75" s="88" t="s">
        <v>598</v>
      </c>
      <c r="AD75" s="80"/>
      <c r="AE75" s="80" t="b">
        <v>0</v>
      </c>
      <c r="AF75" s="80">
        <v>0</v>
      </c>
      <c r="AG75" s="88" t="s">
        <v>622</v>
      </c>
      <c r="AH75" s="80" t="b">
        <v>0</v>
      </c>
      <c r="AI75" s="80" t="s">
        <v>632</v>
      </c>
      <c r="AJ75" s="80"/>
      <c r="AK75" s="88" t="s">
        <v>622</v>
      </c>
      <c r="AL75" s="80" t="b">
        <v>0</v>
      </c>
      <c r="AM75" s="80">
        <v>0</v>
      </c>
      <c r="AN75" s="88" t="s">
        <v>622</v>
      </c>
      <c r="AO75" s="80" t="s">
        <v>636</v>
      </c>
      <c r="AP75" s="80" t="b">
        <v>0</v>
      </c>
      <c r="AQ75" s="88" t="s">
        <v>598</v>
      </c>
      <c r="AR75" s="80" t="s">
        <v>178</v>
      </c>
      <c r="AS75" s="80">
        <v>0</v>
      </c>
      <c r="AT75" s="80">
        <v>0</v>
      </c>
      <c r="AU75" s="80"/>
      <c r="AV75" s="80"/>
      <c r="AW75" s="80"/>
      <c r="AX75" s="80"/>
      <c r="AY75" s="80"/>
      <c r="AZ75" s="80"/>
      <c r="BA75" s="80"/>
      <c r="BB75" s="80"/>
      <c r="BC75" s="79">
        <v>1</v>
      </c>
      <c r="BD75" s="79" t="str">
        <f>REPLACE(INDEX(GroupVertices[Group],MATCH(Edges35[[#This Row],[Vertex 1]],GroupVertices[Vertex],0)),1,1,"")</f>
        <v>6</v>
      </c>
      <c r="BE75" s="79" t="str">
        <f>REPLACE(INDEX(GroupVertices[Group],MATCH(Edges35[[#This Row],[Vertex 2]],GroupVertices[Vertex],0)),1,1,"")</f>
        <v>6</v>
      </c>
      <c r="BF75" s="48">
        <v>0</v>
      </c>
      <c r="BG75" s="49">
        <v>0</v>
      </c>
      <c r="BH75" s="48">
        <v>0</v>
      </c>
      <c r="BI75" s="49">
        <v>0</v>
      </c>
      <c r="BJ75" s="48">
        <v>0</v>
      </c>
      <c r="BK75" s="49">
        <v>0</v>
      </c>
      <c r="BL75" s="48">
        <v>29</v>
      </c>
      <c r="BM75" s="49">
        <v>100</v>
      </c>
      <c r="BN75" s="48">
        <v>29</v>
      </c>
    </row>
    <row r="76" spans="1:66" ht="15">
      <c r="A76" s="65" t="s">
        <v>266</v>
      </c>
      <c r="B76" s="65" t="s">
        <v>278</v>
      </c>
      <c r="C76" s="66" t="s">
        <v>2098</v>
      </c>
      <c r="D76" s="67">
        <v>3</v>
      </c>
      <c r="E76" s="68" t="s">
        <v>132</v>
      </c>
      <c r="F76" s="69">
        <v>32</v>
      </c>
      <c r="G76" s="66"/>
      <c r="H76" s="70"/>
      <c r="I76" s="71"/>
      <c r="J76" s="71"/>
      <c r="K76" s="34" t="s">
        <v>65</v>
      </c>
      <c r="L76" s="78">
        <v>124</v>
      </c>
      <c r="M76" s="78"/>
      <c r="N76" s="73"/>
      <c r="O76" s="80" t="s">
        <v>295</v>
      </c>
      <c r="P76" s="82">
        <v>43950.291180555556</v>
      </c>
      <c r="Q76" s="80" t="s">
        <v>303</v>
      </c>
      <c r="R76" s="80"/>
      <c r="S76" s="80"/>
      <c r="T76" s="80"/>
      <c r="U76" s="80"/>
      <c r="V76" s="84" t="s">
        <v>395</v>
      </c>
      <c r="W76" s="82">
        <v>43950.291180555556</v>
      </c>
      <c r="X76" s="86">
        <v>43950</v>
      </c>
      <c r="Y76" s="88" t="s">
        <v>459</v>
      </c>
      <c r="Z76" s="84" t="s">
        <v>529</v>
      </c>
      <c r="AA76" s="80"/>
      <c r="AB76" s="80"/>
      <c r="AC76" s="88" t="s">
        <v>599</v>
      </c>
      <c r="AD76" s="80"/>
      <c r="AE76" s="80" t="b">
        <v>0</v>
      </c>
      <c r="AF76" s="80">
        <v>0</v>
      </c>
      <c r="AG76" s="88" t="s">
        <v>622</v>
      </c>
      <c r="AH76" s="80" t="b">
        <v>0</v>
      </c>
      <c r="AI76" s="80" t="s">
        <v>632</v>
      </c>
      <c r="AJ76" s="80"/>
      <c r="AK76" s="88" t="s">
        <v>622</v>
      </c>
      <c r="AL76" s="80" t="b">
        <v>0</v>
      </c>
      <c r="AM76" s="80">
        <v>19</v>
      </c>
      <c r="AN76" s="88" t="s">
        <v>605</v>
      </c>
      <c r="AO76" s="80" t="s">
        <v>636</v>
      </c>
      <c r="AP76" s="80" t="b">
        <v>0</v>
      </c>
      <c r="AQ76" s="88" t="s">
        <v>605</v>
      </c>
      <c r="AR76" s="80" t="s">
        <v>178</v>
      </c>
      <c r="AS76" s="80">
        <v>0</v>
      </c>
      <c r="AT76" s="80">
        <v>0</v>
      </c>
      <c r="AU76" s="80"/>
      <c r="AV76" s="80"/>
      <c r="AW76" s="80"/>
      <c r="AX76" s="80"/>
      <c r="AY76" s="80"/>
      <c r="AZ76" s="80"/>
      <c r="BA76" s="80"/>
      <c r="BB76" s="80"/>
      <c r="BC76" s="79">
        <v>1</v>
      </c>
      <c r="BD76" s="79" t="str">
        <f>REPLACE(INDEX(GroupVertices[Group],MATCH(Edges35[[#This Row],[Vertex 1]],GroupVertices[Vertex],0)),1,1,"")</f>
        <v>1</v>
      </c>
      <c r="BE76" s="79" t="str">
        <f>REPLACE(INDEX(GroupVertices[Group],MATCH(Edges35[[#This Row],[Vertex 2]],GroupVertices[Vertex],0)),1,1,"")</f>
        <v>1</v>
      </c>
      <c r="BF76" s="48"/>
      <c r="BG76" s="49"/>
      <c r="BH76" s="48"/>
      <c r="BI76" s="49"/>
      <c r="BJ76" s="48"/>
      <c r="BK76" s="49"/>
      <c r="BL76" s="48"/>
      <c r="BM76" s="49"/>
      <c r="BN76" s="48"/>
    </row>
    <row r="77" spans="1:66" ht="15">
      <c r="A77" s="65" t="s">
        <v>266</v>
      </c>
      <c r="B77" s="65" t="s">
        <v>270</v>
      </c>
      <c r="C77" s="66" t="s">
        <v>2099</v>
      </c>
      <c r="D77" s="67">
        <v>3</v>
      </c>
      <c r="E77" s="68" t="s">
        <v>136</v>
      </c>
      <c r="F77" s="69">
        <v>19</v>
      </c>
      <c r="G77" s="66"/>
      <c r="H77" s="70"/>
      <c r="I77" s="71"/>
      <c r="J77" s="71"/>
      <c r="K77" s="34" t="s">
        <v>65</v>
      </c>
      <c r="L77" s="78">
        <v>126</v>
      </c>
      <c r="M77" s="78"/>
      <c r="N77" s="73"/>
      <c r="O77" s="80" t="s">
        <v>294</v>
      </c>
      <c r="P77" s="82">
        <v>43950.4940162037</v>
      </c>
      <c r="Q77" s="80" t="s">
        <v>305</v>
      </c>
      <c r="R77" s="80"/>
      <c r="S77" s="80"/>
      <c r="T77" s="80" t="s">
        <v>338</v>
      </c>
      <c r="U77" s="80"/>
      <c r="V77" s="84" t="s">
        <v>395</v>
      </c>
      <c r="W77" s="82">
        <v>43950.4940162037</v>
      </c>
      <c r="X77" s="86">
        <v>43950</v>
      </c>
      <c r="Y77" s="88" t="s">
        <v>460</v>
      </c>
      <c r="Z77" s="84" t="s">
        <v>530</v>
      </c>
      <c r="AA77" s="80"/>
      <c r="AB77" s="80"/>
      <c r="AC77" s="88" t="s">
        <v>600</v>
      </c>
      <c r="AD77" s="80"/>
      <c r="AE77" s="80" t="b">
        <v>0</v>
      </c>
      <c r="AF77" s="80">
        <v>0</v>
      </c>
      <c r="AG77" s="88" t="s">
        <v>622</v>
      </c>
      <c r="AH77" s="80" t="b">
        <v>0</v>
      </c>
      <c r="AI77" s="80" t="s">
        <v>632</v>
      </c>
      <c r="AJ77" s="80"/>
      <c r="AK77" s="88" t="s">
        <v>622</v>
      </c>
      <c r="AL77" s="80" t="b">
        <v>0</v>
      </c>
      <c r="AM77" s="80">
        <v>6</v>
      </c>
      <c r="AN77" s="88" t="s">
        <v>606</v>
      </c>
      <c r="AO77" s="80" t="s">
        <v>636</v>
      </c>
      <c r="AP77" s="80" t="b">
        <v>0</v>
      </c>
      <c r="AQ77" s="88" t="s">
        <v>606</v>
      </c>
      <c r="AR77" s="80" t="s">
        <v>178</v>
      </c>
      <c r="AS77" s="80">
        <v>0</v>
      </c>
      <c r="AT77" s="80">
        <v>0</v>
      </c>
      <c r="AU77" s="80"/>
      <c r="AV77" s="80"/>
      <c r="AW77" s="80"/>
      <c r="AX77" s="80"/>
      <c r="AY77" s="80"/>
      <c r="AZ77" s="80"/>
      <c r="BA77" s="80"/>
      <c r="BB77" s="80"/>
      <c r="BC77" s="79">
        <v>4</v>
      </c>
      <c r="BD77" s="79" t="str">
        <f>REPLACE(INDEX(GroupVertices[Group],MATCH(Edges35[[#This Row],[Vertex 1]],GroupVertices[Vertex],0)),1,1,"")</f>
        <v>1</v>
      </c>
      <c r="BE77" s="79" t="str">
        <f>REPLACE(INDEX(GroupVertices[Group],MATCH(Edges35[[#This Row],[Vertex 2]],GroupVertices[Vertex],0)),1,1,"")</f>
        <v>1</v>
      </c>
      <c r="BF77" s="48"/>
      <c r="BG77" s="49"/>
      <c r="BH77" s="48"/>
      <c r="BI77" s="49"/>
      <c r="BJ77" s="48"/>
      <c r="BK77" s="49"/>
      <c r="BL77" s="48"/>
      <c r="BM77" s="49"/>
      <c r="BN77" s="48"/>
    </row>
    <row r="78" spans="1:66" ht="15">
      <c r="A78" s="65" t="s">
        <v>266</v>
      </c>
      <c r="B78" s="65" t="s">
        <v>278</v>
      </c>
      <c r="C78" s="66" t="s">
        <v>2099</v>
      </c>
      <c r="D78" s="67">
        <v>3</v>
      </c>
      <c r="E78" s="68" t="s">
        <v>136</v>
      </c>
      <c r="F78" s="69">
        <v>19</v>
      </c>
      <c r="G78" s="66"/>
      <c r="H78" s="70"/>
      <c r="I78" s="71"/>
      <c r="J78" s="71"/>
      <c r="K78" s="34" t="s">
        <v>65</v>
      </c>
      <c r="L78" s="78">
        <v>128</v>
      </c>
      <c r="M78" s="78"/>
      <c r="N78" s="73"/>
      <c r="O78" s="80" t="s">
        <v>293</v>
      </c>
      <c r="P78" s="82">
        <v>43953.607094907406</v>
      </c>
      <c r="Q78" s="80" t="s">
        <v>312</v>
      </c>
      <c r="R78" s="84" t="s">
        <v>323</v>
      </c>
      <c r="S78" s="80" t="s">
        <v>333</v>
      </c>
      <c r="T78" s="80"/>
      <c r="U78" s="80"/>
      <c r="V78" s="84" t="s">
        <v>395</v>
      </c>
      <c r="W78" s="82">
        <v>43953.607094907406</v>
      </c>
      <c r="X78" s="86">
        <v>43953</v>
      </c>
      <c r="Y78" s="88" t="s">
        <v>461</v>
      </c>
      <c r="Z78" s="84" t="s">
        <v>531</v>
      </c>
      <c r="AA78" s="80"/>
      <c r="AB78" s="80"/>
      <c r="AC78" s="88" t="s">
        <v>601</v>
      </c>
      <c r="AD78" s="88" t="s">
        <v>618</v>
      </c>
      <c r="AE78" s="80" t="b">
        <v>0</v>
      </c>
      <c r="AF78" s="80">
        <v>40</v>
      </c>
      <c r="AG78" s="88" t="s">
        <v>629</v>
      </c>
      <c r="AH78" s="80" t="b">
        <v>0</v>
      </c>
      <c r="AI78" s="80" t="s">
        <v>632</v>
      </c>
      <c r="AJ78" s="80"/>
      <c r="AK78" s="88" t="s">
        <v>622</v>
      </c>
      <c r="AL78" s="80" t="b">
        <v>0</v>
      </c>
      <c r="AM78" s="80">
        <v>0</v>
      </c>
      <c r="AN78" s="88" t="s">
        <v>622</v>
      </c>
      <c r="AO78" s="80" t="s">
        <v>636</v>
      </c>
      <c r="AP78" s="80" t="b">
        <v>0</v>
      </c>
      <c r="AQ78" s="88" t="s">
        <v>618</v>
      </c>
      <c r="AR78" s="80" t="s">
        <v>178</v>
      </c>
      <c r="AS78" s="80">
        <v>0</v>
      </c>
      <c r="AT78" s="80">
        <v>0</v>
      </c>
      <c r="AU78" s="80"/>
      <c r="AV78" s="80"/>
      <c r="AW78" s="80"/>
      <c r="AX78" s="80"/>
      <c r="AY78" s="80"/>
      <c r="AZ78" s="80"/>
      <c r="BA78" s="80"/>
      <c r="BB78" s="80"/>
      <c r="BC78" s="79">
        <v>4</v>
      </c>
      <c r="BD78" s="79" t="str">
        <f>REPLACE(INDEX(GroupVertices[Group],MATCH(Edges35[[#This Row],[Vertex 1]],GroupVertices[Vertex],0)),1,1,"")</f>
        <v>1</v>
      </c>
      <c r="BE78" s="79" t="str">
        <f>REPLACE(INDEX(GroupVertices[Group],MATCH(Edges35[[#This Row],[Vertex 2]],GroupVertices[Vertex],0)),1,1,"")</f>
        <v>1</v>
      </c>
      <c r="BF78" s="48">
        <v>0</v>
      </c>
      <c r="BG78" s="49">
        <v>0</v>
      </c>
      <c r="BH78" s="48">
        <v>0</v>
      </c>
      <c r="BI78" s="49">
        <v>0</v>
      </c>
      <c r="BJ78" s="48">
        <v>0</v>
      </c>
      <c r="BK78" s="49">
        <v>0</v>
      </c>
      <c r="BL78" s="48">
        <v>29</v>
      </c>
      <c r="BM78" s="49">
        <v>100</v>
      </c>
      <c r="BN78" s="48">
        <v>29</v>
      </c>
    </row>
    <row r="79" spans="1:66" ht="15">
      <c r="A79" s="65" t="s">
        <v>267</v>
      </c>
      <c r="B79" s="65" t="s">
        <v>270</v>
      </c>
      <c r="C79" s="66" t="s">
        <v>2098</v>
      </c>
      <c r="D79" s="67">
        <v>3</v>
      </c>
      <c r="E79" s="68" t="s">
        <v>132</v>
      </c>
      <c r="F79" s="69">
        <v>32</v>
      </c>
      <c r="G79" s="66"/>
      <c r="H79" s="70"/>
      <c r="I79" s="71"/>
      <c r="J79" s="71"/>
      <c r="K79" s="34" t="s">
        <v>65</v>
      </c>
      <c r="L79" s="78">
        <v>129</v>
      </c>
      <c r="M79" s="78"/>
      <c r="N79" s="73"/>
      <c r="O79" s="80" t="s">
        <v>294</v>
      </c>
      <c r="P79" s="82">
        <v>43950.31265046296</v>
      </c>
      <c r="Q79" s="80" t="s">
        <v>305</v>
      </c>
      <c r="R79" s="80"/>
      <c r="S79" s="80"/>
      <c r="T79" s="80" t="s">
        <v>338</v>
      </c>
      <c r="U79" s="80"/>
      <c r="V79" s="84" t="s">
        <v>396</v>
      </c>
      <c r="W79" s="82">
        <v>43950.31265046296</v>
      </c>
      <c r="X79" s="86">
        <v>43950</v>
      </c>
      <c r="Y79" s="88" t="s">
        <v>462</v>
      </c>
      <c r="Z79" s="84" t="s">
        <v>532</v>
      </c>
      <c r="AA79" s="80"/>
      <c r="AB79" s="80"/>
      <c r="AC79" s="88" t="s">
        <v>602</v>
      </c>
      <c r="AD79" s="80"/>
      <c r="AE79" s="80" t="b">
        <v>0</v>
      </c>
      <c r="AF79" s="80">
        <v>0</v>
      </c>
      <c r="AG79" s="88" t="s">
        <v>622</v>
      </c>
      <c r="AH79" s="80" t="b">
        <v>0</v>
      </c>
      <c r="AI79" s="80" t="s">
        <v>632</v>
      </c>
      <c r="AJ79" s="80"/>
      <c r="AK79" s="88" t="s">
        <v>622</v>
      </c>
      <c r="AL79" s="80" t="b">
        <v>0</v>
      </c>
      <c r="AM79" s="80">
        <v>6</v>
      </c>
      <c r="AN79" s="88" t="s">
        <v>606</v>
      </c>
      <c r="AO79" s="80" t="s">
        <v>636</v>
      </c>
      <c r="AP79" s="80" t="b">
        <v>0</v>
      </c>
      <c r="AQ79" s="88" t="s">
        <v>606</v>
      </c>
      <c r="AR79" s="80" t="s">
        <v>178</v>
      </c>
      <c r="AS79" s="80">
        <v>0</v>
      </c>
      <c r="AT79" s="80">
        <v>0</v>
      </c>
      <c r="AU79" s="80"/>
      <c r="AV79" s="80"/>
      <c r="AW79" s="80"/>
      <c r="AX79" s="80"/>
      <c r="AY79" s="80"/>
      <c r="AZ79" s="80"/>
      <c r="BA79" s="80"/>
      <c r="BB79" s="80"/>
      <c r="BC79" s="79">
        <v>1</v>
      </c>
      <c r="BD79" s="79" t="str">
        <f>REPLACE(INDEX(GroupVertices[Group],MATCH(Edges35[[#This Row],[Vertex 1]],GroupVertices[Vertex],0)),1,1,"")</f>
        <v>1</v>
      </c>
      <c r="BE79" s="79" t="str">
        <f>REPLACE(INDEX(GroupVertices[Group],MATCH(Edges35[[#This Row],[Vertex 2]],GroupVertices[Vertex],0)),1,1,"")</f>
        <v>1</v>
      </c>
      <c r="BF79" s="48"/>
      <c r="BG79" s="49"/>
      <c r="BH79" s="48"/>
      <c r="BI79" s="49"/>
      <c r="BJ79" s="48"/>
      <c r="BK79" s="49"/>
      <c r="BL79" s="48"/>
      <c r="BM79" s="49"/>
      <c r="BN79" s="48"/>
    </row>
    <row r="80" spans="1:66" ht="15">
      <c r="A80" s="65" t="s">
        <v>268</v>
      </c>
      <c r="B80" s="65" t="s">
        <v>267</v>
      </c>
      <c r="C80" s="66" t="s">
        <v>2098</v>
      </c>
      <c r="D80" s="67">
        <v>3</v>
      </c>
      <c r="E80" s="68" t="s">
        <v>132</v>
      </c>
      <c r="F80" s="69">
        <v>32</v>
      </c>
      <c r="G80" s="66"/>
      <c r="H80" s="70"/>
      <c r="I80" s="71"/>
      <c r="J80" s="71"/>
      <c r="K80" s="34" t="s">
        <v>65</v>
      </c>
      <c r="L80" s="78">
        <v>131</v>
      </c>
      <c r="M80" s="78"/>
      <c r="N80" s="73"/>
      <c r="O80" s="80" t="s">
        <v>293</v>
      </c>
      <c r="P80" s="82">
        <v>43954.23436342592</v>
      </c>
      <c r="Q80" s="80" t="s">
        <v>313</v>
      </c>
      <c r="R80" s="80"/>
      <c r="S80" s="80"/>
      <c r="T80" s="80"/>
      <c r="U80" s="80"/>
      <c r="V80" s="84" t="s">
        <v>397</v>
      </c>
      <c r="W80" s="82">
        <v>43954.23436342592</v>
      </c>
      <c r="X80" s="86">
        <v>43954</v>
      </c>
      <c r="Y80" s="88" t="s">
        <v>463</v>
      </c>
      <c r="Z80" s="84" t="s">
        <v>533</v>
      </c>
      <c r="AA80" s="80"/>
      <c r="AB80" s="80"/>
      <c r="AC80" s="88" t="s">
        <v>603</v>
      </c>
      <c r="AD80" s="88" t="s">
        <v>619</v>
      </c>
      <c r="AE80" s="80" t="b">
        <v>0</v>
      </c>
      <c r="AF80" s="80">
        <v>1</v>
      </c>
      <c r="AG80" s="88" t="s">
        <v>630</v>
      </c>
      <c r="AH80" s="80" t="b">
        <v>0</v>
      </c>
      <c r="AI80" s="80" t="s">
        <v>632</v>
      </c>
      <c r="AJ80" s="80"/>
      <c r="AK80" s="88" t="s">
        <v>622</v>
      </c>
      <c r="AL80" s="80" t="b">
        <v>0</v>
      </c>
      <c r="AM80" s="80">
        <v>0</v>
      </c>
      <c r="AN80" s="88" t="s">
        <v>622</v>
      </c>
      <c r="AO80" s="80" t="s">
        <v>637</v>
      </c>
      <c r="AP80" s="80" t="b">
        <v>0</v>
      </c>
      <c r="AQ80" s="88" t="s">
        <v>619</v>
      </c>
      <c r="AR80" s="80" t="s">
        <v>178</v>
      </c>
      <c r="AS80" s="80">
        <v>0</v>
      </c>
      <c r="AT80" s="80">
        <v>0</v>
      </c>
      <c r="AU80" s="80"/>
      <c r="AV80" s="80"/>
      <c r="AW80" s="80"/>
      <c r="AX80" s="80"/>
      <c r="AY80" s="80"/>
      <c r="AZ80" s="80"/>
      <c r="BA80" s="80"/>
      <c r="BB80" s="80"/>
      <c r="BC80" s="79">
        <v>1</v>
      </c>
      <c r="BD80" s="79" t="str">
        <f>REPLACE(INDEX(GroupVertices[Group],MATCH(Edges35[[#This Row],[Vertex 1]],GroupVertices[Vertex],0)),1,1,"")</f>
        <v>1</v>
      </c>
      <c r="BE80" s="79" t="str">
        <f>REPLACE(INDEX(GroupVertices[Group],MATCH(Edges35[[#This Row],[Vertex 2]],GroupVertices[Vertex],0)),1,1,"")</f>
        <v>1</v>
      </c>
      <c r="BF80" s="48">
        <v>0</v>
      </c>
      <c r="BG80" s="49">
        <v>0</v>
      </c>
      <c r="BH80" s="48">
        <v>0</v>
      </c>
      <c r="BI80" s="49">
        <v>0</v>
      </c>
      <c r="BJ80" s="48">
        <v>0</v>
      </c>
      <c r="BK80" s="49">
        <v>0</v>
      </c>
      <c r="BL80" s="48">
        <v>10</v>
      </c>
      <c r="BM80" s="49">
        <v>100</v>
      </c>
      <c r="BN80" s="48">
        <v>10</v>
      </c>
    </row>
    <row r="81" spans="1:66" ht="15">
      <c r="A81" s="65" t="s">
        <v>269</v>
      </c>
      <c r="B81" s="65" t="s">
        <v>286</v>
      </c>
      <c r="C81" s="66" t="s">
        <v>2098</v>
      </c>
      <c r="D81" s="67">
        <v>3</v>
      </c>
      <c r="E81" s="68" t="s">
        <v>132</v>
      </c>
      <c r="F81" s="69">
        <v>32</v>
      </c>
      <c r="G81" s="66"/>
      <c r="H81" s="70"/>
      <c r="I81" s="71"/>
      <c r="J81" s="71"/>
      <c r="K81" s="34" t="s">
        <v>65</v>
      </c>
      <c r="L81" s="78">
        <v>132</v>
      </c>
      <c r="M81" s="78"/>
      <c r="N81" s="73"/>
      <c r="O81" s="80" t="s">
        <v>292</v>
      </c>
      <c r="P81" s="82">
        <v>43954.37741898148</v>
      </c>
      <c r="Q81" s="80" t="s">
        <v>314</v>
      </c>
      <c r="R81" s="80"/>
      <c r="S81" s="80"/>
      <c r="T81" s="80"/>
      <c r="U81" s="80"/>
      <c r="V81" s="84" t="s">
        <v>398</v>
      </c>
      <c r="W81" s="82">
        <v>43954.37741898148</v>
      </c>
      <c r="X81" s="86">
        <v>43954</v>
      </c>
      <c r="Y81" s="88" t="s">
        <v>464</v>
      </c>
      <c r="Z81" s="84" t="s">
        <v>534</v>
      </c>
      <c r="AA81" s="80"/>
      <c r="AB81" s="80"/>
      <c r="AC81" s="88" t="s">
        <v>604</v>
      </c>
      <c r="AD81" s="88" t="s">
        <v>620</v>
      </c>
      <c r="AE81" s="80" t="b">
        <v>0</v>
      </c>
      <c r="AF81" s="80">
        <v>0</v>
      </c>
      <c r="AG81" s="88" t="s">
        <v>631</v>
      </c>
      <c r="AH81" s="80" t="b">
        <v>0</v>
      </c>
      <c r="AI81" s="80" t="s">
        <v>632</v>
      </c>
      <c r="AJ81" s="80"/>
      <c r="AK81" s="88" t="s">
        <v>622</v>
      </c>
      <c r="AL81" s="80" t="b">
        <v>0</v>
      </c>
      <c r="AM81" s="80">
        <v>0</v>
      </c>
      <c r="AN81" s="88" t="s">
        <v>622</v>
      </c>
      <c r="AO81" s="80" t="s">
        <v>641</v>
      </c>
      <c r="AP81" s="80" t="b">
        <v>0</v>
      </c>
      <c r="AQ81" s="88" t="s">
        <v>620</v>
      </c>
      <c r="AR81" s="80" t="s">
        <v>178</v>
      </c>
      <c r="AS81" s="80">
        <v>0</v>
      </c>
      <c r="AT81" s="80">
        <v>0</v>
      </c>
      <c r="AU81" s="80"/>
      <c r="AV81" s="80"/>
      <c r="AW81" s="80"/>
      <c r="AX81" s="80"/>
      <c r="AY81" s="80"/>
      <c r="AZ81" s="80"/>
      <c r="BA81" s="80"/>
      <c r="BB81" s="80"/>
      <c r="BC81" s="79">
        <v>2</v>
      </c>
      <c r="BD81" s="79" t="str">
        <f>REPLACE(INDEX(GroupVertices[Group],MATCH(Edges35[[#This Row],[Vertex 1]],GroupVertices[Vertex],0)),1,1,"")</f>
        <v>5</v>
      </c>
      <c r="BE81" s="79" t="str">
        <f>REPLACE(INDEX(GroupVertices[Group],MATCH(Edges35[[#This Row],[Vertex 2]],GroupVertices[Vertex],0)),1,1,"")</f>
        <v>5</v>
      </c>
      <c r="BF81" s="48"/>
      <c r="BG81" s="49"/>
      <c r="BH81" s="48"/>
      <c r="BI81" s="49"/>
      <c r="BJ81" s="48"/>
      <c r="BK81" s="49"/>
      <c r="BL81" s="48"/>
      <c r="BM81" s="49"/>
      <c r="BN81" s="48"/>
    </row>
    <row r="82" spans="1:66" ht="15">
      <c r="A82" s="65" t="s">
        <v>270</v>
      </c>
      <c r="B82" s="65" t="s">
        <v>278</v>
      </c>
      <c r="C82" s="66" t="s">
        <v>2098</v>
      </c>
      <c r="D82" s="67">
        <v>3</v>
      </c>
      <c r="E82" s="68" t="s">
        <v>132</v>
      </c>
      <c r="F82" s="69">
        <v>32</v>
      </c>
      <c r="G82" s="66"/>
      <c r="H82" s="70"/>
      <c r="I82" s="71"/>
      <c r="J82" s="71"/>
      <c r="K82" s="34" t="s">
        <v>66</v>
      </c>
      <c r="L82" s="78">
        <v>138</v>
      </c>
      <c r="M82" s="78"/>
      <c r="N82" s="73"/>
      <c r="O82" s="80" t="s">
        <v>292</v>
      </c>
      <c r="P82" s="82">
        <v>43949.77616898148</v>
      </c>
      <c r="Q82" s="80" t="s">
        <v>303</v>
      </c>
      <c r="R82" s="84" t="s">
        <v>324</v>
      </c>
      <c r="S82" s="80" t="s">
        <v>334</v>
      </c>
      <c r="T82" s="80" t="s">
        <v>343</v>
      </c>
      <c r="U82" s="80"/>
      <c r="V82" s="84" t="s">
        <v>399</v>
      </c>
      <c r="W82" s="82">
        <v>43949.77616898148</v>
      </c>
      <c r="X82" s="86">
        <v>43949</v>
      </c>
      <c r="Y82" s="88" t="s">
        <v>465</v>
      </c>
      <c r="Z82" s="84" t="s">
        <v>535</v>
      </c>
      <c r="AA82" s="80"/>
      <c r="AB82" s="80"/>
      <c r="AC82" s="88" t="s">
        <v>605</v>
      </c>
      <c r="AD82" s="80"/>
      <c r="AE82" s="80" t="b">
        <v>0</v>
      </c>
      <c r="AF82" s="80">
        <v>157</v>
      </c>
      <c r="AG82" s="88" t="s">
        <v>622</v>
      </c>
      <c r="AH82" s="80" t="b">
        <v>0</v>
      </c>
      <c r="AI82" s="80" t="s">
        <v>632</v>
      </c>
      <c r="AJ82" s="80"/>
      <c r="AK82" s="88" t="s">
        <v>622</v>
      </c>
      <c r="AL82" s="80" t="b">
        <v>0</v>
      </c>
      <c r="AM82" s="80">
        <v>19</v>
      </c>
      <c r="AN82" s="88" t="s">
        <v>622</v>
      </c>
      <c r="AO82" s="80" t="s">
        <v>642</v>
      </c>
      <c r="AP82" s="80" t="b">
        <v>0</v>
      </c>
      <c r="AQ82" s="88" t="s">
        <v>605</v>
      </c>
      <c r="AR82" s="80" t="s">
        <v>178</v>
      </c>
      <c r="AS82" s="80">
        <v>0</v>
      </c>
      <c r="AT82" s="80">
        <v>0</v>
      </c>
      <c r="AU82" s="80"/>
      <c r="AV82" s="80"/>
      <c r="AW82" s="80"/>
      <c r="AX82" s="80"/>
      <c r="AY82" s="80"/>
      <c r="AZ82" s="80"/>
      <c r="BA82" s="80"/>
      <c r="BB82" s="80"/>
      <c r="BC82" s="79">
        <v>2</v>
      </c>
      <c r="BD82" s="79" t="str">
        <f>REPLACE(INDEX(GroupVertices[Group],MATCH(Edges35[[#This Row],[Vertex 1]],GroupVertices[Vertex],0)),1,1,"")</f>
        <v>1</v>
      </c>
      <c r="BE82" s="79" t="str">
        <f>REPLACE(INDEX(GroupVertices[Group],MATCH(Edges35[[#This Row],[Vertex 2]],GroupVertices[Vertex],0)),1,1,"")</f>
        <v>1</v>
      </c>
      <c r="BF82" s="48"/>
      <c r="BG82" s="49"/>
      <c r="BH82" s="48"/>
      <c r="BI82" s="49"/>
      <c r="BJ82" s="48"/>
      <c r="BK82" s="49"/>
      <c r="BL82" s="48"/>
      <c r="BM82" s="49"/>
      <c r="BN82" s="48"/>
    </row>
    <row r="83" spans="1:66" ht="15">
      <c r="A83" s="65" t="s">
        <v>270</v>
      </c>
      <c r="B83" s="65" t="s">
        <v>278</v>
      </c>
      <c r="C83" s="66" t="s">
        <v>2098</v>
      </c>
      <c r="D83" s="67">
        <v>3</v>
      </c>
      <c r="E83" s="68" t="s">
        <v>132</v>
      </c>
      <c r="F83" s="69">
        <v>32</v>
      </c>
      <c r="G83" s="66"/>
      <c r="H83" s="70"/>
      <c r="I83" s="71"/>
      <c r="J83" s="71"/>
      <c r="K83" s="34" t="s">
        <v>66</v>
      </c>
      <c r="L83" s="78">
        <v>139</v>
      </c>
      <c r="M83" s="78"/>
      <c r="N83" s="73"/>
      <c r="O83" s="80" t="s">
        <v>293</v>
      </c>
      <c r="P83" s="82">
        <v>43950.30868055556</v>
      </c>
      <c r="Q83" s="80" t="s">
        <v>305</v>
      </c>
      <c r="R83" s="80"/>
      <c r="S83" s="80"/>
      <c r="T83" s="80" t="s">
        <v>338</v>
      </c>
      <c r="U83" s="80"/>
      <c r="V83" s="84" t="s">
        <v>399</v>
      </c>
      <c r="W83" s="82">
        <v>43950.30868055556</v>
      </c>
      <c r="X83" s="86">
        <v>43950</v>
      </c>
      <c r="Y83" s="88" t="s">
        <v>466</v>
      </c>
      <c r="Z83" s="84" t="s">
        <v>536</v>
      </c>
      <c r="AA83" s="80"/>
      <c r="AB83" s="80"/>
      <c r="AC83" s="88" t="s">
        <v>606</v>
      </c>
      <c r="AD83" s="88" t="s">
        <v>621</v>
      </c>
      <c r="AE83" s="80" t="b">
        <v>0</v>
      </c>
      <c r="AF83" s="80">
        <v>135</v>
      </c>
      <c r="AG83" s="88" t="s">
        <v>629</v>
      </c>
      <c r="AH83" s="80" t="b">
        <v>0</v>
      </c>
      <c r="AI83" s="80" t="s">
        <v>632</v>
      </c>
      <c r="AJ83" s="80"/>
      <c r="AK83" s="88" t="s">
        <v>622</v>
      </c>
      <c r="AL83" s="80" t="b">
        <v>0</v>
      </c>
      <c r="AM83" s="80">
        <v>6</v>
      </c>
      <c r="AN83" s="88" t="s">
        <v>622</v>
      </c>
      <c r="AO83" s="80" t="s">
        <v>637</v>
      </c>
      <c r="AP83" s="80" t="b">
        <v>0</v>
      </c>
      <c r="AQ83" s="88" t="s">
        <v>621</v>
      </c>
      <c r="AR83" s="80" t="s">
        <v>178</v>
      </c>
      <c r="AS83" s="80">
        <v>0</v>
      </c>
      <c r="AT83" s="80">
        <v>0</v>
      </c>
      <c r="AU83" s="80"/>
      <c r="AV83" s="80"/>
      <c r="AW83" s="80"/>
      <c r="AX83" s="80"/>
      <c r="AY83" s="80"/>
      <c r="AZ83" s="80"/>
      <c r="BA83" s="80"/>
      <c r="BB83" s="80"/>
      <c r="BC83" s="79">
        <v>1</v>
      </c>
      <c r="BD83" s="79" t="str">
        <f>REPLACE(INDEX(GroupVertices[Group],MATCH(Edges35[[#This Row],[Vertex 1]],GroupVertices[Vertex],0)),1,1,"")</f>
        <v>1</v>
      </c>
      <c r="BE83" s="79" t="str">
        <f>REPLACE(INDEX(GroupVertices[Group],MATCH(Edges35[[#This Row],[Vertex 2]],GroupVertices[Vertex],0)),1,1,"")</f>
        <v>1</v>
      </c>
      <c r="BF83" s="48">
        <v>0</v>
      </c>
      <c r="BG83" s="49">
        <v>0</v>
      </c>
      <c r="BH83" s="48">
        <v>0</v>
      </c>
      <c r="BI83" s="49">
        <v>0</v>
      </c>
      <c r="BJ83" s="48">
        <v>0</v>
      </c>
      <c r="BK83" s="49">
        <v>0</v>
      </c>
      <c r="BL83" s="48">
        <v>36</v>
      </c>
      <c r="BM83" s="49">
        <v>100</v>
      </c>
      <c r="BN83" s="48">
        <v>36</v>
      </c>
    </row>
    <row r="84" spans="1:66" ht="15">
      <c r="A84" s="65" t="s">
        <v>271</v>
      </c>
      <c r="B84" s="65" t="s">
        <v>278</v>
      </c>
      <c r="C84" s="66" t="s">
        <v>2098</v>
      </c>
      <c r="D84" s="67">
        <v>3</v>
      </c>
      <c r="E84" s="68" t="s">
        <v>132</v>
      </c>
      <c r="F84" s="69">
        <v>32</v>
      </c>
      <c r="G84" s="66"/>
      <c r="H84" s="70"/>
      <c r="I84" s="71"/>
      <c r="J84" s="71"/>
      <c r="K84" s="34" t="s">
        <v>65</v>
      </c>
      <c r="L84" s="78">
        <v>140</v>
      </c>
      <c r="M84" s="78"/>
      <c r="N84" s="73"/>
      <c r="O84" s="80" t="s">
        <v>295</v>
      </c>
      <c r="P84" s="82">
        <v>43954.51207175926</v>
      </c>
      <c r="Q84" s="80" t="s">
        <v>303</v>
      </c>
      <c r="R84" s="80"/>
      <c r="S84" s="80"/>
      <c r="T84" s="80"/>
      <c r="U84" s="80"/>
      <c r="V84" s="84" t="s">
        <v>400</v>
      </c>
      <c r="W84" s="82">
        <v>43954.51207175926</v>
      </c>
      <c r="X84" s="86">
        <v>43954</v>
      </c>
      <c r="Y84" s="88" t="s">
        <v>467</v>
      </c>
      <c r="Z84" s="84" t="s">
        <v>537</v>
      </c>
      <c r="AA84" s="80"/>
      <c r="AB84" s="80"/>
      <c r="AC84" s="88" t="s">
        <v>607</v>
      </c>
      <c r="AD84" s="80"/>
      <c r="AE84" s="80" t="b">
        <v>0</v>
      </c>
      <c r="AF84" s="80">
        <v>0</v>
      </c>
      <c r="AG84" s="88" t="s">
        <v>622</v>
      </c>
      <c r="AH84" s="80" t="b">
        <v>0</v>
      </c>
      <c r="AI84" s="80" t="s">
        <v>632</v>
      </c>
      <c r="AJ84" s="80"/>
      <c r="AK84" s="88" t="s">
        <v>622</v>
      </c>
      <c r="AL84" s="80" t="b">
        <v>0</v>
      </c>
      <c r="AM84" s="80">
        <v>19</v>
      </c>
      <c r="AN84" s="88" t="s">
        <v>605</v>
      </c>
      <c r="AO84" s="80" t="s">
        <v>641</v>
      </c>
      <c r="AP84" s="80" t="b">
        <v>0</v>
      </c>
      <c r="AQ84" s="88" t="s">
        <v>605</v>
      </c>
      <c r="AR84" s="80" t="s">
        <v>178</v>
      </c>
      <c r="AS84" s="80">
        <v>0</v>
      </c>
      <c r="AT84" s="80">
        <v>0</v>
      </c>
      <c r="AU84" s="80"/>
      <c r="AV84" s="80"/>
      <c r="AW84" s="80"/>
      <c r="AX84" s="80"/>
      <c r="AY84" s="80"/>
      <c r="AZ84" s="80"/>
      <c r="BA84" s="80"/>
      <c r="BB84" s="80"/>
      <c r="BC84" s="79">
        <v>1</v>
      </c>
      <c r="BD84" s="79" t="str">
        <f>REPLACE(INDEX(GroupVertices[Group],MATCH(Edges35[[#This Row],[Vertex 1]],GroupVertices[Vertex],0)),1,1,"")</f>
        <v>1</v>
      </c>
      <c r="BE84" s="79" t="str">
        <f>REPLACE(INDEX(GroupVertices[Group],MATCH(Edges35[[#This Row],[Vertex 2]],GroupVertices[Vertex],0)),1,1,"")</f>
        <v>1</v>
      </c>
      <c r="BF84" s="48"/>
      <c r="BG84" s="49"/>
      <c r="BH84" s="48"/>
      <c r="BI84" s="49"/>
      <c r="BJ84" s="48"/>
      <c r="BK84" s="49"/>
      <c r="BL84" s="48"/>
      <c r="BM84" s="49"/>
      <c r="BN84" s="48"/>
    </row>
    <row r="85" spans="1:66" ht="15">
      <c r="A85" s="65" t="s">
        <v>272</v>
      </c>
      <c r="B85" s="65" t="s">
        <v>272</v>
      </c>
      <c r="C85" s="66" t="s">
        <v>2098</v>
      </c>
      <c r="D85" s="67">
        <v>3</v>
      </c>
      <c r="E85" s="68" t="s">
        <v>132</v>
      </c>
      <c r="F85" s="69">
        <v>32</v>
      </c>
      <c r="G85" s="66"/>
      <c r="H85" s="70"/>
      <c r="I85" s="71"/>
      <c r="J85" s="71"/>
      <c r="K85" s="34" t="s">
        <v>65</v>
      </c>
      <c r="L85" s="78">
        <v>142</v>
      </c>
      <c r="M85" s="78"/>
      <c r="N85" s="73"/>
      <c r="O85" s="80" t="s">
        <v>178</v>
      </c>
      <c r="P85" s="82">
        <v>43954.56815972222</v>
      </c>
      <c r="Q85" s="80" t="s">
        <v>315</v>
      </c>
      <c r="R85" s="84" t="s">
        <v>325</v>
      </c>
      <c r="S85" s="80" t="s">
        <v>332</v>
      </c>
      <c r="T85" s="80"/>
      <c r="U85" s="80"/>
      <c r="V85" s="84" t="s">
        <v>358</v>
      </c>
      <c r="W85" s="82">
        <v>43954.56815972222</v>
      </c>
      <c r="X85" s="86">
        <v>43954</v>
      </c>
      <c r="Y85" s="88" t="s">
        <v>468</v>
      </c>
      <c r="Z85" s="84" t="s">
        <v>538</v>
      </c>
      <c r="AA85" s="80"/>
      <c r="AB85" s="80"/>
      <c r="AC85" s="88" t="s">
        <v>608</v>
      </c>
      <c r="AD85" s="80"/>
      <c r="AE85" s="80" t="b">
        <v>0</v>
      </c>
      <c r="AF85" s="80">
        <v>0</v>
      </c>
      <c r="AG85" s="88" t="s">
        <v>622</v>
      </c>
      <c r="AH85" s="80" t="b">
        <v>1</v>
      </c>
      <c r="AI85" s="80" t="s">
        <v>632</v>
      </c>
      <c r="AJ85" s="80"/>
      <c r="AK85" s="88" t="s">
        <v>634</v>
      </c>
      <c r="AL85" s="80" t="b">
        <v>0</v>
      </c>
      <c r="AM85" s="80">
        <v>0</v>
      </c>
      <c r="AN85" s="88" t="s">
        <v>622</v>
      </c>
      <c r="AO85" s="80" t="s">
        <v>636</v>
      </c>
      <c r="AP85" s="80" t="b">
        <v>0</v>
      </c>
      <c r="AQ85" s="88" t="s">
        <v>608</v>
      </c>
      <c r="AR85" s="80" t="s">
        <v>178</v>
      </c>
      <c r="AS85" s="80">
        <v>0</v>
      </c>
      <c r="AT85" s="80">
        <v>0</v>
      </c>
      <c r="AU85" s="80"/>
      <c r="AV85" s="80"/>
      <c r="AW85" s="80"/>
      <c r="AX85" s="80"/>
      <c r="AY85" s="80"/>
      <c r="AZ85" s="80"/>
      <c r="BA85" s="80"/>
      <c r="BB85" s="80"/>
      <c r="BC85" s="79">
        <v>1</v>
      </c>
      <c r="BD85" s="79" t="str">
        <f>REPLACE(INDEX(GroupVertices[Group],MATCH(Edges35[[#This Row],[Vertex 1]],GroupVertices[Vertex],0)),1,1,"")</f>
        <v>6</v>
      </c>
      <c r="BE85" s="79" t="str">
        <f>REPLACE(INDEX(GroupVertices[Group],MATCH(Edges35[[#This Row],[Vertex 2]],GroupVertices[Vertex],0)),1,1,"")</f>
        <v>6</v>
      </c>
      <c r="BF85" s="48">
        <v>0</v>
      </c>
      <c r="BG85" s="49">
        <v>0</v>
      </c>
      <c r="BH85" s="48">
        <v>0</v>
      </c>
      <c r="BI85" s="49">
        <v>0</v>
      </c>
      <c r="BJ85" s="48">
        <v>0</v>
      </c>
      <c r="BK85" s="49">
        <v>0</v>
      </c>
      <c r="BL85" s="48">
        <v>26</v>
      </c>
      <c r="BM85" s="49">
        <v>100</v>
      </c>
      <c r="BN85" s="48">
        <v>26</v>
      </c>
    </row>
    <row r="86" spans="1:66" ht="15">
      <c r="A86" s="65" t="s">
        <v>273</v>
      </c>
      <c r="B86" s="65" t="s">
        <v>270</v>
      </c>
      <c r="C86" s="66" t="s">
        <v>2098</v>
      </c>
      <c r="D86" s="67">
        <v>3</v>
      </c>
      <c r="E86" s="68" t="s">
        <v>132</v>
      </c>
      <c r="F86" s="69">
        <v>32</v>
      </c>
      <c r="G86" s="66"/>
      <c r="H86" s="70"/>
      <c r="I86" s="71"/>
      <c r="J86" s="71"/>
      <c r="K86" s="34" t="s">
        <v>65</v>
      </c>
      <c r="L86" s="78">
        <v>143</v>
      </c>
      <c r="M86" s="78"/>
      <c r="N86" s="73"/>
      <c r="O86" s="80" t="s">
        <v>294</v>
      </c>
      <c r="P86" s="82">
        <v>43954.737488425926</v>
      </c>
      <c r="Q86" s="80" t="s">
        <v>316</v>
      </c>
      <c r="R86" s="80"/>
      <c r="S86" s="80"/>
      <c r="T86" s="80" t="s">
        <v>344</v>
      </c>
      <c r="U86" s="80"/>
      <c r="V86" s="84" t="s">
        <v>401</v>
      </c>
      <c r="W86" s="82">
        <v>43954.737488425926</v>
      </c>
      <c r="X86" s="86">
        <v>43954</v>
      </c>
      <c r="Y86" s="88" t="s">
        <v>469</v>
      </c>
      <c r="Z86" s="84" t="s">
        <v>539</v>
      </c>
      <c r="AA86" s="80"/>
      <c r="AB86" s="80"/>
      <c r="AC86" s="88" t="s">
        <v>609</v>
      </c>
      <c r="AD86" s="80"/>
      <c r="AE86" s="80" t="b">
        <v>0</v>
      </c>
      <c r="AF86" s="80">
        <v>0</v>
      </c>
      <c r="AG86" s="88" t="s">
        <v>622</v>
      </c>
      <c r="AH86" s="80" t="b">
        <v>1</v>
      </c>
      <c r="AI86" s="80" t="s">
        <v>632</v>
      </c>
      <c r="AJ86" s="80"/>
      <c r="AK86" s="88" t="s">
        <v>635</v>
      </c>
      <c r="AL86" s="80" t="b">
        <v>0</v>
      </c>
      <c r="AM86" s="80">
        <v>3</v>
      </c>
      <c r="AN86" s="88" t="s">
        <v>611</v>
      </c>
      <c r="AO86" s="80" t="s">
        <v>636</v>
      </c>
      <c r="AP86" s="80" t="b">
        <v>0</v>
      </c>
      <c r="AQ86" s="88" t="s">
        <v>611</v>
      </c>
      <c r="AR86" s="80" t="s">
        <v>178</v>
      </c>
      <c r="AS86" s="80">
        <v>0</v>
      </c>
      <c r="AT86" s="80">
        <v>0</v>
      </c>
      <c r="AU86" s="80"/>
      <c r="AV86" s="80"/>
      <c r="AW86" s="80"/>
      <c r="AX86" s="80"/>
      <c r="AY86" s="80"/>
      <c r="AZ86" s="80"/>
      <c r="BA86" s="80"/>
      <c r="BB86" s="80"/>
      <c r="BC86" s="79">
        <v>1</v>
      </c>
      <c r="BD86" s="79" t="str">
        <f>REPLACE(INDEX(GroupVertices[Group],MATCH(Edges35[[#This Row],[Vertex 1]],GroupVertices[Vertex],0)),1,1,"")</f>
        <v>1</v>
      </c>
      <c r="BE86" s="79" t="str">
        <f>REPLACE(INDEX(GroupVertices[Group],MATCH(Edges35[[#This Row],[Vertex 2]],GroupVertices[Vertex],0)),1,1,"")</f>
        <v>1</v>
      </c>
      <c r="BF86" s="48">
        <v>0</v>
      </c>
      <c r="BG86" s="49">
        <v>0</v>
      </c>
      <c r="BH86" s="48">
        <v>0</v>
      </c>
      <c r="BI86" s="49">
        <v>0</v>
      </c>
      <c r="BJ86" s="48">
        <v>0</v>
      </c>
      <c r="BK86" s="49">
        <v>0</v>
      </c>
      <c r="BL86" s="48">
        <v>26</v>
      </c>
      <c r="BM86" s="49">
        <v>100</v>
      </c>
      <c r="BN86" s="48">
        <v>26</v>
      </c>
    </row>
    <row r="87" spans="1:66" ht="15">
      <c r="A87" s="65" t="s">
        <v>270</v>
      </c>
      <c r="B87" s="65" t="s">
        <v>270</v>
      </c>
      <c r="C87" s="66" t="s">
        <v>2099</v>
      </c>
      <c r="D87" s="67">
        <v>3</v>
      </c>
      <c r="E87" s="68" t="s">
        <v>136</v>
      </c>
      <c r="F87" s="69">
        <v>19</v>
      </c>
      <c r="G87" s="66"/>
      <c r="H87" s="70"/>
      <c r="I87" s="71"/>
      <c r="J87" s="71"/>
      <c r="K87" s="34" t="s">
        <v>65</v>
      </c>
      <c r="L87" s="78">
        <v>144</v>
      </c>
      <c r="M87" s="78"/>
      <c r="N87" s="73"/>
      <c r="O87" s="80" t="s">
        <v>178</v>
      </c>
      <c r="P87" s="82">
        <v>43950.31166666667</v>
      </c>
      <c r="Q87" s="80" t="s">
        <v>306</v>
      </c>
      <c r="R87" s="84" t="s">
        <v>326</v>
      </c>
      <c r="S87" s="80" t="s">
        <v>332</v>
      </c>
      <c r="T87" s="80" t="s">
        <v>339</v>
      </c>
      <c r="U87" s="80"/>
      <c r="V87" s="84" t="s">
        <v>399</v>
      </c>
      <c r="W87" s="82">
        <v>43950.31166666667</v>
      </c>
      <c r="X87" s="86">
        <v>43950</v>
      </c>
      <c r="Y87" s="88" t="s">
        <v>470</v>
      </c>
      <c r="Z87" s="84" t="s">
        <v>540</v>
      </c>
      <c r="AA87" s="80"/>
      <c r="AB87" s="80"/>
      <c r="AC87" s="88" t="s">
        <v>610</v>
      </c>
      <c r="AD87" s="80"/>
      <c r="AE87" s="80" t="b">
        <v>0</v>
      </c>
      <c r="AF87" s="80">
        <v>112</v>
      </c>
      <c r="AG87" s="88" t="s">
        <v>622</v>
      </c>
      <c r="AH87" s="80" t="b">
        <v>1</v>
      </c>
      <c r="AI87" s="80" t="s">
        <v>632</v>
      </c>
      <c r="AJ87" s="80"/>
      <c r="AK87" s="88" t="s">
        <v>621</v>
      </c>
      <c r="AL87" s="80" t="b">
        <v>0</v>
      </c>
      <c r="AM87" s="80">
        <v>11</v>
      </c>
      <c r="AN87" s="88" t="s">
        <v>622</v>
      </c>
      <c r="AO87" s="80" t="s">
        <v>637</v>
      </c>
      <c r="AP87" s="80" t="b">
        <v>0</v>
      </c>
      <c r="AQ87" s="88" t="s">
        <v>610</v>
      </c>
      <c r="AR87" s="80" t="s">
        <v>178</v>
      </c>
      <c r="AS87" s="80">
        <v>0</v>
      </c>
      <c r="AT87" s="80">
        <v>0</v>
      </c>
      <c r="AU87" s="80"/>
      <c r="AV87" s="80"/>
      <c r="AW87" s="80"/>
      <c r="AX87" s="80"/>
      <c r="AY87" s="80"/>
      <c r="AZ87" s="80"/>
      <c r="BA87" s="80"/>
      <c r="BB87" s="80"/>
      <c r="BC87" s="79">
        <v>4</v>
      </c>
      <c r="BD87" s="79" t="str">
        <f>REPLACE(INDEX(GroupVertices[Group],MATCH(Edges35[[#This Row],[Vertex 1]],GroupVertices[Vertex],0)),1,1,"")</f>
        <v>1</v>
      </c>
      <c r="BE87" s="79" t="str">
        <f>REPLACE(INDEX(GroupVertices[Group],MATCH(Edges35[[#This Row],[Vertex 2]],GroupVertices[Vertex],0)),1,1,"")</f>
        <v>1</v>
      </c>
      <c r="BF87" s="48">
        <v>0</v>
      </c>
      <c r="BG87" s="49">
        <v>0</v>
      </c>
      <c r="BH87" s="48">
        <v>0</v>
      </c>
      <c r="BI87" s="49">
        <v>0</v>
      </c>
      <c r="BJ87" s="48">
        <v>0</v>
      </c>
      <c r="BK87" s="49">
        <v>0</v>
      </c>
      <c r="BL87" s="48">
        <v>21</v>
      </c>
      <c r="BM87" s="49">
        <v>100</v>
      </c>
      <c r="BN87" s="48">
        <v>21</v>
      </c>
    </row>
    <row r="88" spans="1:66" ht="15">
      <c r="A88" s="65" t="s">
        <v>270</v>
      </c>
      <c r="B88" s="65" t="s">
        <v>270</v>
      </c>
      <c r="C88" s="66" t="s">
        <v>2099</v>
      </c>
      <c r="D88" s="67">
        <v>3</v>
      </c>
      <c r="E88" s="68" t="s">
        <v>136</v>
      </c>
      <c r="F88" s="69">
        <v>19</v>
      </c>
      <c r="G88" s="66"/>
      <c r="H88" s="70"/>
      <c r="I88" s="71"/>
      <c r="J88" s="71"/>
      <c r="K88" s="34" t="s">
        <v>65</v>
      </c>
      <c r="L88" s="78">
        <v>145</v>
      </c>
      <c r="M88" s="78"/>
      <c r="N88" s="73"/>
      <c r="O88" s="80" t="s">
        <v>178</v>
      </c>
      <c r="P88" s="82">
        <v>43954.43537037037</v>
      </c>
      <c r="Q88" s="80" t="s">
        <v>316</v>
      </c>
      <c r="R88" s="84" t="s">
        <v>327</v>
      </c>
      <c r="S88" s="80" t="s">
        <v>332</v>
      </c>
      <c r="T88" s="80" t="s">
        <v>337</v>
      </c>
      <c r="U88" s="80"/>
      <c r="V88" s="84" t="s">
        <v>399</v>
      </c>
      <c r="W88" s="82">
        <v>43954.43537037037</v>
      </c>
      <c r="X88" s="86">
        <v>43954</v>
      </c>
      <c r="Y88" s="88" t="s">
        <v>471</v>
      </c>
      <c r="Z88" s="84" t="s">
        <v>541</v>
      </c>
      <c r="AA88" s="80"/>
      <c r="AB88" s="80"/>
      <c r="AC88" s="88" t="s">
        <v>611</v>
      </c>
      <c r="AD88" s="80"/>
      <c r="AE88" s="80" t="b">
        <v>0</v>
      </c>
      <c r="AF88" s="80">
        <v>167</v>
      </c>
      <c r="AG88" s="88" t="s">
        <v>622</v>
      </c>
      <c r="AH88" s="80" t="b">
        <v>1</v>
      </c>
      <c r="AI88" s="80" t="s">
        <v>632</v>
      </c>
      <c r="AJ88" s="80"/>
      <c r="AK88" s="88" t="s">
        <v>635</v>
      </c>
      <c r="AL88" s="80" t="b">
        <v>0</v>
      </c>
      <c r="AM88" s="80">
        <v>3</v>
      </c>
      <c r="AN88" s="88" t="s">
        <v>622</v>
      </c>
      <c r="AO88" s="80" t="s">
        <v>637</v>
      </c>
      <c r="AP88" s="80" t="b">
        <v>0</v>
      </c>
      <c r="AQ88" s="88" t="s">
        <v>611</v>
      </c>
      <c r="AR88" s="80" t="s">
        <v>178</v>
      </c>
      <c r="AS88" s="80">
        <v>0</v>
      </c>
      <c r="AT88" s="80">
        <v>0</v>
      </c>
      <c r="AU88" s="80"/>
      <c r="AV88" s="80"/>
      <c r="AW88" s="80"/>
      <c r="AX88" s="80"/>
      <c r="AY88" s="80"/>
      <c r="AZ88" s="80"/>
      <c r="BA88" s="80"/>
      <c r="BB88" s="80"/>
      <c r="BC88" s="79">
        <v>4</v>
      </c>
      <c r="BD88" s="79" t="str">
        <f>REPLACE(INDEX(GroupVertices[Group],MATCH(Edges35[[#This Row],[Vertex 1]],GroupVertices[Vertex],0)),1,1,"")</f>
        <v>1</v>
      </c>
      <c r="BE88" s="79" t="str">
        <f>REPLACE(INDEX(GroupVertices[Group],MATCH(Edges35[[#This Row],[Vertex 2]],GroupVertices[Vertex],0)),1,1,"")</f>
        <v>1</v>
      </c>
      <c r="BF88" s="48">
        <v>0</v>
      </c>
      <c r="BG88" s="49">
        <v>0</v>
      </c>
      <c r="BH88" s="48">
        <v>0</v>
      </c>
      <c r="BI88" s="49">
        <v>0</v>
      </c>
      <c r="BJ88" s="48">
        <v>0</v>
      </c>
      <c r="BK88" s="49">
        <v>0</v>
      </c>
      <c r="BL88" s="48">
        <v>26</v>
      </c>
      <c r="BM88" s="49">
        <v>100</v>
      </c>
      <c r="BN88" s="48">
        <v>26</v>
      </c>
    </row>
    <row r="89" spans="1:66" ht="15">
      <c r="A89" s="65" t="s">
        <v>274</v>
      </c>
      <c r="B89" s="65" t="s">
        <v>270</v>
      </c>
      <c r="C89" s="66" t="s">
        <v>2098</v>
      </c>
      <c r="D89" s="67">
        <v>3</v>
      </c>
      <c r="E89" s="68" t="s">
        <v>132</v>
      </c>
      <c r="F89" s="69">
        <v>32</v>
      </c>
      <c r="G89" s="66"/>
      <c r="H89" s="70"/>
      <c r="I89" s="71"/>
      <c r="J89" s="71"/>
      <c r="K89" s="34" t="s">
        <v>65</v>
      </c>
      <c r="L89" s="78">
        <v>146</v>
      </c>
      <c r="M89" s="78"/>
      <c r="N89" s="73"/>
      <c r="O89" s="80" t="s">
        <v>294</v>
      </c>
      <c r="P89" s="82">
        <v>43954.78983796296</v>
      </c>
      <c r="Q89" s="80" t="s">
        <v>316</v>
      </c>
      <c r="R89" s="80"/>
      <c r="S89" s="80"/>
      <c r="T89" s="80" t="s">
        <v>344</v>
      </c>
      <c r="U89" s="80"/>
      <c r="V89" s="84" t="s">
        <v>402</v>
      </c>
      <c r="W89" s="82">
        <v>43954.78983796296</v>
      </c>
      <c r="X89" s="86">
        <v>43954</v>
      </c>
      <c r="Y89" s="88" t="s">
        <v>472</v>
      </c>
      <c r="Z89" s="84" t="s">
        <v>542</v>
      </c>
      <c r="AA89" s="80"/>
      <c r="AB89" s="80"/>
      <c r="AC89" s="88" t="s">
        <v>612</v>
      </c>
      <c r="AD89" s="80"/>
      <c r="AE89" s="80" t="b">
        <v>0</v>
      </c>
      <c r="AF89" s="80">
        <v>0</v>
      </c>
      <c r="AG89" s="88" t="s">
        <v>622</v>
      </c>
      <c r="AH89" s="80" t="b">
        <v>1</v>
      </c>
      <c r="AI89" s="80" t="s">
        <v>632</v>
      </c>
      <c r="AJ89" s="80"/>
      <c r="AK89" s="88" t="s">
        <v>635</v>
      </c>
      <c r="AL89" s="80" t="b">
        <v>0</v>
      </c>
      <c r="AM89" s="80">
        <v>3</v>
      </c>
      <c r="AN89" s="88" t="s">
        <v>611</v>
      </c>
      <c r="AO89" s="80" t="s">
        <v>637</v>
      </c>
      <c r="AP89" s="80" t="b">
        <v>0</v>
      </c>
      <c r="AQ89" s="88" t="s">
        <v>611</v>
      </c>
      <c r="AR89" s="80" t="s">
        <v>178</v>
      </c>
      <c r="AS89" s="80">
        <v>0</v>
      </c>
      <c r="AT89" s="80">
        <v>0</v>
      </c>
      <c r="AU89" s="80"/>
      <c r="AV89" s="80"/>
      <c r="AW89" s="80"/>
      <c r="AX89" s="80"/>
      <c r="AY89" s="80"/>
      <c r="AZ89" s="80"/>
      <c r="BA89" s="80"/>
      <c r="BB89" s="80"/>
      <c r="BC89" s="79">
        <v>1</v>
      </c>
      <c r="BD89" s="79" t="str">
        <f>REPLACE(INDEX(GroupVertices[Group],MATCH(Edges35[[#This Row],[Vertex 1]],GroupVertices[Vertex],0)),1,1,"")</f>
        <v>1</v>
      </c>
      <c r="BE89" s="79" t="str">
        <f>REPLACE(INDEX(GroupVertices[Group],MATCH(Edges35[[#This Row],[Vertex 2]],GroupVertices[Vertex],0)),1,1,"")</f>
        <v>1</v>
      </c>
      <c r="BF89" s="48">
        <v>0</v>
      </c>
      <c r="BG89" s="49">
        <v>0</v>
      </c>
      <c r="BH89" s="48">
        <v>0</v>
      </c>
      <c r="BI89" s="49">
        <v>0</v>
      </c>
      <c r="BJ89" s="48">
        <v>0</v>
      </c>
      <c r="BK89" s="49">
        <v>0</v>
      </c>
      <c r="BL89" s="48">
        <v>26</v>
      </c>
      <c r="BM89" s="49">
        <v>100</v>
      </c>
      <c r="BN89" s="48">
        <v>26</v>
      </c>
    </row>
    <row r="90" spans="1:66" ht="15">
      <c r="A90" s="90" t="s">
        <v>1143</v>
      </c>
      <c r="B90" s="90" t="s">
        <v>1159</v>
      </c>
      <c r="C90" s="113" t="s">
        <v>2098</v>
      </c>
      <c r="D90" s="137">
        <v>3</v>
      </c>
      <c r="E90" s="138" t="s">
        <v>132</v>
      </c>
      <c r="F90" s="112">
        <v>32</v>
      </c>
      <c r="G90" s="113"/>
      <c r="H90" s="139"/>
      <c r="I90" s="114"/>
      <c r="J90" s="114"/>
      <c r="K90" s="34" t="s">
        <v>65</v>
      </c>
      <c r="L90" s="140">
        <v>147</v>
      </c>
      <c r="M90" s="140"/>
      <c r="N90" s="102"/>
      <c r="O90" s="107" t="s">
        <v>293</v>
      </c>
      <c r="P90" s="108">
        <v>43954.81952546296</v>
      </c>
      <c r="Q90" s="107" t="s">
        <v>1176</v>
      </c>
      <c r="R90" s="109" t="s">
        <v>1188</v>
      </c>
      <c r="S90" s="107" t="s">
        <v>1197</v>
      </c>
      <c r="T90" s="107" t="s">
        <v>1203</v>
      </c>
      <c r="U90" s="107"/>
      <c r="V90" s="109" t="s">
        <v>1219</v>
      </c>
      <c r="W90" s="108">
        <v>43954.81952546296</v>
      </c>
      <c r="X90" s="110">
        <v>43954</v>
      </c>
      <c r="Y90" s="111" t="s">
        <v>1237</v>
      </c>
      <c r="Z90" s="109" t="s">
        <v>1255</v>
      </c>
      <c r="AA90" s="107"/>
      <c r="AB90" s="107"/>
      <c r="AC90" s="111" t="s">
        <v>1273</v>
      </c>
      <c r="AD90" s="111" t="s">
        <v>1280</v>
      </c>
      <c r="AE90" s="107" t="b">
        <v>0</v>
      </c>
      <c r="AF90" s="107">
        <v>0</v>
      </c>
      <c r="AG90" s="111" t="s">
        <v>1287</v>
      </c>
      <c r="AH90" s="107" t="b">
        <v>0</v>
      </c>
      <c r="AI90" s="107" t="s">
        <v>632</v>
      </c>
      <c r="AJ90" s="107"/>
      <c r="AK90" s="111" t="s">
        <v>622</v>
      </c>
      <c r="AL90" s="107" t="b">
        <v>0</v>
      </c>
      <c r="AM90" s="107">
        <v>0</v>
      </c>
      <c r="AN90" s="111" t="s">
        <v>622</v>
      </c>
      <c r="AO90" s="107" t="s">
        <v>636</v>
      </c>
      <c r="AP90" s="107" t="b">
        <v>0</v>
      </c>
      <c r="AQ90" s="111" t="s">
        <v>1280</v>
      </c>
      <c r="AR90" s="107" t="s">
        <v>178</v>
      </c>
      <c r="AS90" s="107">
        <v>0</v>
      </c>
      <c r="AT90" s="107">
        <v>0</v>
      </c>
      <c r="AU90" s="107"/>
      <c r="AV90" s="107"/>
      <c r="AW90" s="107"/>
      <c r="AX90" s="107"/>
      <c r="AY90" s="107"/>
      <c r="AZ90" s="107"/>
      <c r="BA90" s="107"/>
      <c r="BB90" s="107"/>
      <c r="BC90" s="79">
        <v>1</v>
      </c>
      <c r="BD90" s="79" t="str">
        <f>REPLACE(INDEX(GroupVertices[Group],MATCH(Edges35[[#This Row],[Vertex 1]],GroupVertices[Vertex],0)),1,1,"")</f>
        <v>14</v>
      </c>
      <c r="BE90" s="79" t="str">
        <f>REPLACE(INDEX(GroupVertices[Group],MATCH(Edges35[[#This Row],[Vertex 2]],GroupVertices[Vertex],0)),1,1,"")</f>
        <v>14</v>
      </c>
      <c r="BF90" s="48">
        <v>0</v>
      </c>
      <c r="BG90" s="49">
        <v>0</v>
      </c>
      <c r="BH90" s="48">
        <v>1</v>
      </c>
      <c r="BI90" s="49">
        <v>2.9411764705882355</v>
      </c>
      <c r="BJ90" s="48">
        <v>0</v>
      </c>
      <c r="BK90" s="49">
        <v>0</v>
      </c>
      <c r="BL90" s="48">
        <v>33</v>
      </c>
      <c r="BM90" s="49">
        <v>97.05882352941177</v>
      </c>
      <c r="BN90" s="48">
        <v>34</v>
      </c>
    </row>
    <row r="91" spans="1:66" ht="15">
      <c r="A91" s="65" t="s">
        <v>276</v>
      </c>
      <c r="B91" s="65" t="s">
        <v>276</v>
      </c>
      <c r="C91" s="66"/>
      <c r="D91" s="67"/>
      <c r="E91" s="68"/>
      <c r="F91" s="69"/>
      <c r="G91" s="66"/>
      <c r="H91" s="70"/>
      <c r="I91" s="71"/>
      <c r="J91" s="71"/>
      <c r="K91" s="34" t="s">
        <v>65</v>
      </c>
      <c r="L91" s="78">
        <v>148</v>
      </c>
      <c r="M91" s="78"/>
      <c r="N91" s="73"/>
      <c r="O91" s="80" t="s">
        <v>178</v>
      </c>
      <c r="P91" s="82">
        <v>43949.22141203703</v>
      </c>
      <c r="Q91" s="80" t="s">
        <v>2116</v>
      </c>
      <c r="R91" s="80"/>
      <c r="S91" s="80"/>
      <c r="T91" s="80"/>
      <c r="U91" s="80"/>
      <c r="V91" s="84" t="s">
        <v>942</v>
      </c>
      <c r="W91" s="82">
        <v>43949.22141203703</v>
      </c>
      <c r="X91" s="86">
        <v>43949</v>
      </c>
      <c r="Y91" s="88" t="s">
        <v>2198</v>
      </c>
      <c r="Z91" s="84" t="s">
        <v>2260</v>
      </c>
      <c r="AA91" s="80"/>
      <c r="AB91" s="80"/>
      <c r="AC91" s="88" t="s">
        <v>613</v>
      </c>
      <c r="AD91" s="80"/>
      <c r="AE91" s="80" t="b">
        <v>0</v>
      </c>
      <c r="AF91" s="80">
        <v>689</v>
      </c>
      <c r="AG91" s="88" t="s">
        <v>622</v>
      </c>
      <c r="AH91" s="80" t="b">
        <v>0</v>
      </c>
      <c r="AI91" s="80" t="s">
        <v>632</v>
      </c>
      <c r="AJ91" s="80"/>
      <c r="AK91" s="88" t="s">
        <v>622</v>
      </c>
      <c r="AL91" s="80" t="b">
        <v>0</v>
      </c>
      <c r="AM91" s="80">
        <v>28</v>
      </c>
      <c r="AN91" s="88" t="s">
        <v>622</v>
      </c>
      <c r="AO91" s="80" t="s">
        <v>641</v>
      </c>
      <c r="AP91" s="80" t="b">
        <v>0</v>
      </c>
      <c r="AQ91" s="88" t="s">
        <v>613</v>
      </c>
      <c r="AR91" s="80" t="s">
        <v>2386</v>
      </c>
      <c r="AS91" s="80">
        <v>0</v>
      </c>
      <c r="AT91" s="80">
        <v>0</v>
      </c>
      <c r="AU91" s="80"/>
      <c r="AV91" s="80"/>
      <c r="AW91" s="80"/>
      <c r="AX91" s="80"/>
      <c r="AY91" s="80"/>
      <c r="AZ91" s="80"/>
      <c r="BA91" s="80"/>
      <c r="BB91" s="80"/>
      <c r="BC91" s="80">
        <v>1</v>
      </c>
      <c r="BD91" s="79" t="str">
        <f>REPLACE(INDEX(GroupVertices[Group],MATCH(Edges35[[#This Row],[Vertex 1]],GroupVertices[Vertex],0)),1,1,"")</f>
        <v>18</v>
      </c>
      <c r="BE91" s="79" t="str">
        <f>REPLACE(INDEX(GroupVertices[Group],MATCH(Edges35[[#This Row],[Vertex 2]],GroupVertices[Vertex],0)),1,1,"")</f>
        <v>18</v>
      </c>
      <c r="BF91" s="48">
        <v>0</v>
      </c>
      <c r="BG91" s="49">
        <v>0</v>
      </c>
      <c r="BH91" s="48">
        <v>0</v>
      </c>
      <c r="BI91" s="49">
        <v>0</v>
      </c>
      <c r="BJ91" s="48">
        <v>0</v>
      </c>
      <c r="BK91" s="49">
        <v>0</v>
      </c>
      <c r="BL91" s="48">
        <v>15</v>
      </c>
      <c r="BM91" s="49">
        <v>100</v>
      </c>
      <c r="BN91" s="48">
        <v>15</v>
      </c>
    </row>
    <row r="92" spans="1:66" ht="15">
      <c r="A92" s="65" t="s">
        <v>1158</v>
      </c>
      <c r="B92" s="65" t="s">
        <v>1158</v>
      </c>
      <c r="C92" s="66"/>
      <c r="D92" s="67"/>
      <c r="E92" s="68"/>
      <c r="F92" s="69"/>
      <c r="G92" s="66"/>
      <c r="H92" s="70"/>
      <c r="I92" s="71"/>
      <c r="J92" s="71"/>
      <c r="K92" s="34" t="s">
        <v>65</v>
      </c>
      <c r="L92" s="78">
        <v>149</v>
      </c>
      <c r="M92" s="78"/>
      <c r="N92" s="73"/>
      <c r="O92" s="80" t="s">
        <v>178</v>
      </c>
      <c r="P92" s="82">
        <v>43948.501608796294</v>
      </c>
      <c r="Q92" s="80" t="s">
        <v>2117</v>
      </c>
      <c r="R92" s="84" t="s">
        <v>2178</v>
      </c>
      <c r="S92" s="80" t="s">
        <v>2188</v>
      </c>
      <c r="T92" s="80"/>
      <c r="U92" s="80"/>
      <c r="V92" s="84" t="s">
        <v>1414</v>
      </c>
      <c r="W92" s="82">
        <v>43948.501608796294</v>
      </c>
      <c r="X92" s="86">
        <v>43948</v>
      </c>
      <c r="Y92" s="88" t="s">
        <v>2199</v>
      </c>
      <c r="Z92" s="84" t="s">
        <v>2261</v>
      </c>
      <c r="AA92" s="80"/>
      <c r="AB92" s="80"/>
      <c r="AC92" s="88" t="s">
        <v>1279</v>
      </c>
      <c r="AD92" s="80"/>
      <c r="AE92" s="80" t="b">
        <v>0</v>
      </c>
      <c r="AF92" s="80">
        <v>545</v>
      </c>
      <c r="AG92" s="88" t="s">
        <v>622</v>
      </c>
      <c r="AH92" s="80" t="b">
        <v>0</v>
      </c>
      <c r="AI92" s="80" t="s">
        <v>632</v>
      </c>
      <c r="AJ92" s="80"/>
      <c r="AK92" s="88" t="s">
        <v>622</v>
      </c>
      <c r="AL92" s="80" t="b">
        <v>0</v>
      </c>
      <c r="AM92" s="80">
        <v>85</v>
      </c>
      <c r="AN92" s="88" t="s">
        <v>622</v>
      </c>
      <c r="AO92" s="80" t="s">
        <v>1289</v>
      </c>
      <c r="AP92" s="80" t="b">
        <v>0</v>
      </c>
      <c r="AQ92" s="88" t="s">
        <v>1279</v>
      </c>
      <c r="AR92" s="80" t="s">
        <v>2386</v>
      </c>
      <c r="AS92" s="80">
        <v>0</v>
      </c>
      <c r="AT92" s="80">
        <v>0</v>
      </c>
      <c r="AU92" s="80"/>
      <c r="AV92" s="80"/>
      <c r="AW92" s="80"/>
      <c r="AX92" s="80"/>
      <c r="AY92" s="80"/>
      <c r="AZ92" s="80"/>
      <c r="BA92" s="80"/>
      <c r="BB92" s="80"/>
      <c r="BC92" s="80">
        <v>1</v>
      </c>
      <c r="BD92" s="79" t="str">
        <f>REPLACE(INDEX(GroupVertices[Group],MATCH(Edges35[[#This Row],[Vertex 1]],GroupVertices[Vertex],0)),1,1,"")</f>
        <v>15</v>
      </c>
      <c r="BE92" s="79" t="str">
        <f>REPLACE(INDEX(GroupVertices[Group],MATCH(Edges35[[#This Row],[Vertex 2]],GroupVertices[Vertex],0)),1,1,"")</f>
        <v>15</v>
      </c>
      <c r="BF92" s="48">
        <v>0</v>
      </c>
      <c r="BG92" s="49">
        <v>0</v>
      </c>
      <c r="BH92" s="48">
        <v>0</v>
      </c>
      <c r="BI92" s="49">
        <v>0</v>
      </c>
      <c r="BJ92" s="48">
        <v>0</v>
      </c>
      <c r="BK92" s="49">
        <v>0</v>
      </c>
      <c r="BL92" s="48">
        <v>2</v>
      </c>
      <c r="BM92" s="49">
        <v>100</v>
      </c>
      <c r="BN92" s="48">
        <v>2</v>
      </c>
    </row>
    <row r="93" spans="1:66" ht="15">
      <c r="A93" s="65" t="s">
        <v>1157</v>
      </c>
      <c r="B93" s="65" t="s">
        <v>1139</v>
      </c>
      <c r="C93" s="66"/>
      <c r="D93" s="67"/>
      <c r="E93" s="68"/>
      <c r="F93" s="69"/>
      <c r="G93" s="66"/>
      <c r="H93" s="70"/>
      <c r="I93" s="71"/>
      <c r="J93" s="71"/>
      <c r="K93" s="34" t="s">
        <v>66</v>
      </c>
      <c r="L93" s="78">
        <v>150</v>
      </c>
      <c r="M93" s="78"/>
      <c r="N93" s="73"/>
      <c r="O93" s="80" t="s">
        <v>292</v>
      </c>
      <c r="P93" s="82">
        <v>43950.54383101852</v>
      </c>
      <c r="Q93" s="80" t="s">
        <v>2118</v>
      </c>
      <c r="R93" s="80"/>
      <c r="S93" s="80"/>
      <c r="T93" s="80"/>
      <c r="U93" s="80"/>
      <c r="V93" s="84" t="s">
        <v>358</v>
      </c>
      <c r="W93" s="82">
        <v>43950.54383101852</v>
      </c>
      <c r="X93" s="86">
        <v>43950</v>
      </c>
      <c r="Y93" s="88" t="s">
        <v>2200</v>
      </c>
      <c r="Z93" s="84" t="s">
        <v>2262</v>
      </c>
      <c r="AA93" s="80"/>
      <c r="AB93" s="80"/>
      <c r="AC93" s="88" t="s">
        <v>1278</v>
      </c>
      <c r="AD93" s="88" t="s">
        <v>2321</v>
      </c>
      <c r="AE93" s="80" t="b">
        <v>0</v>
      </c>
      <c r="AF93" s="80">
        <v>8</v>
      </c>
      <c r="AG93" s="88" t="s">
        <v>2367</v>
      </c>
      <c r="AH93" s="80" t="b">
        <v>0</v>
      </c>
      <c r="AI93" s="80" t="s">
        <v>632</v>
      </c>
      <c r="AJ93" s="80"/>
      <c r="AK93" s="88" t="s">
        <v>622</v>
      </c>
      <c r="AL93" s="80" t="b">
        <v>0</v>
      </c>
      <c r="AM93" s="80">
        <v>0</v>
      </c>
      <c r="AN93" s="88" t="s">
        <v>622</v>
      </c>
      <c r="AO93" s="80" t="s">
        <v>637</v>
      </c>
      <c r="AP93" s="80" t="b">
        <v>0</v>
      </c>
      <c r="AQ93" s="88" t="s">
        <v>2321</v>
      </c>
      <c r="AR93" s="80" t="s">
        <v>2386</v>
      </c>
      <c r="AS93" s="80">
        <v>0</v>
      </c>
      <c r="AT93" s="80">
        <v>0</v>
      </c>
      <c r="AU93" s="80"/>
      <c r="AV93" s="80"/>
      <c r="AW93" s="80"/>
      <c r="AX93" s="80"/>
      <c r="AY93" s="80"/>
      <c r="AZ93" s="80"/>
      <c r="BA93" s="80"/>
      <c r="BB93" s="80"/>
      <c r="BC93" s="80">
        <v>1</v>
      </c>
      <c r="BD93" s="79" t="str">
        <f>REPLACE(INDEX(GroupVertices[Group],MATCH(Edges35[[#This Row],[Vertex 1]],GroupVertices[Vertex],0)),1,1,"")</f>
        <v>9</v>
      </c>
      <c r="BE93" s="79" t="str">
        <f>REPLACE(INDEX(GroupVertices[Group],MATCH(Edges35[[#This Row],[Vertex 2]],GroupVertices[Vertex],0)),1,1,"")</f>
        <v>9</v>
      </c>
      <c r="BF93" s="48"/>
      <c r="BG93" s="49"/>
      <c r="BH93" s="48"/>
      <c r="BI93" s="49"/>
      <c r="BJ93" s="48"/>
      <c r="BK93" s="49"/>
      <c r="BL93" s="48"/>
      <c r="BM93" s="49"/>
      <c r="BN93" s="48"/>
    </row>
    <row r="94" spans="1:66" ht="15">
      <c r="A94" s="65" t="s">
        <v>1156</v>
      </c>
      <c r="B94" s="65" t="s">
        <v>1156</v>
      </c>
      <c r="C94" s="66"/>
      <c r="D94" s="67"/>
      <c r="E94" s="68"/>
      <c r="F94" s="69"/>
      <c r="G94" s="66"/>
      <c r="H94" s="70"/>
      <c r="I94" s="71"/>
      <c r="J94" s="71"/>
      <c r="K94" s="34" t="s">
        <v>65</v>
      </c>
      <c r="L94" s="78">
        <v>151</v>
      </c>
      <c r="M94" s="78"/>
      <c r="N94" s="73"/>
      <c r="O94" s="80" t="s">
        <v>178</v>
      </c>
      <c r="P94" s="82">
        <v>43950.5128587963</v>
      </c>
      <c r="Q94" s="80" t="s">
        <v>2119</v>
      </c>
      <c r="R94" s="84" t="s">
        <v>2179</v>
      </c>
      <c r="S94" s="80" t="s">
        <v>2189</v>
      </c>
      <c r="T94" s="80"/>
      <c r="U94" s="80"/>
      <c r="V94" s="84" t="s">
        <v>1413</v>
      </c>
      <c r="W94" s="82">
        <v>43950.5128587963</v>
      </c>
      <c r="X94" s="86">
        <v>43950</v>
      </c>
      <c r="Y94" s="88" t="s">
        <v>2201</v>
      </c>
      <c r="Z94" s="84" t="s">
        <v>2263</v>
      </c>
      <c r="AA94" s="80"/>
      <c r="AB94" s="80"/>
      <c r="AC94" s="88" t="s">
        <v>2321</v>
      </c>
      <c r="AD94" s="80"/>
      <c r="AE94" s="80" t="b">
        <v>0</v>
      </c>
      <c r="AF94" s="80">
        <v>280</v>
      </c>
      <c r="AG94" s="88" t="s">
        <v>622</v>
      </c>
      <c r="AH94" s="80" t="b">
        <v>0</v>
      </c>
      <c r="AI94" s="80" t="s">
        <v>632</v>
      </c>
      <c r="AJ94" s="80"/>
      <c r="AK94" s="88" t="s">
        <v>622</v>
      </c>
      <c r="AL94" s="80" t="b">
        <v>0</v>
      </c>
      <c r="AM94" s="80">
        <v>26</v>
      </c>
      <c r="AN94" s="88" t="s">
        <v>622</v>
      </c>
      <c r="AO94" s="80" t="s">
        <v>641</v>
      </c>
      <c r="AP94" s="80" t="b">
        <v>0</v>
      </c>
      <c r="AQ94" s="88" t="s">
        <v>2321</v>
      </c>
      <c r="AR94" s="80" t="s">
        <v>2386</v>
      </c>
      <c r="AS94" s="80">
        <v>0</v>
      </c>
      <c r="AT94" s="80">
        <v>0</v>
      </c>
      <c r="AU94" s="80"/>
      <c r="AV94" s="80"/>
      <c r="AW94" s="80"/>
      <c r="AX94" s="80"/>
      <c r="AY94" s="80"/>
      <c r="AZ94" s="80"/>
      <c r="BA94" s="80"/>
      <c r="BB94" s="80"/>
      <c r="BC94" s="80">
        <v>1</v>
      </c>
      <c r="BD94" s="79" t="str">
        <f>REPLACE(INDEX(GroupVertices[Group],MATCH(Edges35[[#This Row],[Vertex 1]],GroupVertices[Vertex],0)),1,1,"")</f>
        <v>9</v>
      </c>
      <c r="BE94" s="79" t="str">
        <f>REPLACE(INDEX(GroupVertices[Group],MATCH(Edges35[[#This Row],[Vertex 2]],GroupVertices[Vertex],0)),1,1,"")</f>
        <v>9</v>
      </c>
      <c r="BF94" s="48">
        <v>0</v>
      </c>
      <c r="BG94" s="49">
        <v>0</v>
      </c>
      <c r="BH94" s="48">
        <v>0</v>
      </c>
      <c r="BI94" s="49">
        <v>0</v>
      </c>
      <c r="BJ94" s="48">
        <v>0</v>
      </c>
      <c r="BK94" s="49">
        <v>0</v>
      </c>
      <c r="BL94" s="48">
        <v>33</v>
      </c>
      <c r="BM94" s="49">
        <v>100</v>
      </c>
      <c r="BN94" s="48">
        <v>33</v>
      </c>
    </row>
    <row r="95" spans="1:66" ht="15">
      <c r="A95" s="65" t="s">
        <v>1159</v>
      </c>
      <c r="B95" s="65" t="s">
        <v>1159</v>
      </c>
      <c r="C95" s="66"/>
      <c r="D95" s="67"/>
      <c r="E95" s="68"/>
      <c r="F95" s="69"/>
      <c r="G95" s="66"/>
      <c r="H95" s="70"/>
      <c r="I95" s="71"/>
      <c r="J95" s="71"/>
      <c r="K95" s="34" t="s">
        <v>65</v>
      </c>
      <c r="L95" s="78">
        <v>153</v>
      </c>
      <c r="M95" s="78"/>
      <c r="N95" s="73"/>
      <c r="O95" s="80" t="s">
        <v>178</v>
      </c>
      <c r="P95" s="82">
        <v>43954.809016203704</v>
      </c>
      <c r="Q95" s="80" t="s">
        <v>2120</v>
      </c>
      <c r="R95" s="80"/>
      <c r="S95" s="80"/>
      <c r="T95" s="80"/>
      <c r="U95" s="80"/>
      <c r="V95" s="84" t="s">
        <v>1415</v>
      </c>
      <c r="W95" s="82">
        <v>43954.809016203704</v>
      </c>
      <c r="X95" s="86">
        <v>43954</v>
      </c>
      <c r="Y95" s="88" t="s">
        <v>2202</v>
      </c>
      <c r="Z95" s="84" t="s">
        <v>2264</v>
      </c>
      <c r="AA95" s="80"/>
      <c r="AB95" s="80"/>
      <c r="AC95" s="88" t="s">
        <v>2322</v>
      </c>
      <c r="AD95" s="80"/>
      <c r="AE95" s="80" t="b">
        <v>0</v>
      </c>
      <c r="AF95" s="80">
        <v>10</v>
      </c>
      <c r="AG95" s="88" t="s">
        <v>622</v>
      </c>
      <c r="AH95" s="80" t="b">
        <v>0</v>
      </c>
      <c r="AI95" s="80" t="s">
        <v>632</v>
      </c>
      <c r="AJ95" s="80"/>
      <c r="AK95" s="88" t="s">
        <v>622</v>
      </c>
      <c r="AL95" s="80" t="b">
        <v>0</v>
      </c>
      <c r="AM95" s="80">
        <v>0</v>
      </c>
      <c r="AN95" s="88" t="s">
        <v>622</v>
      </c>
      <c r="AO95" s="80" t="s">
        <v>636</v>
      </c>
      <c r="AP95" s="80" t="b">
        <v>0</v>
      </c>
      <c r="AQ95" s="88" t="s">
        <v>2322</v>
      </c>
      <c r="AR95" s="80" t="s">
        <v>2386</v>
      </c>
      <c r="AS95" s="80">
        <v>0</v>
      </c>
      <c r="AT95" s="80">
        <v>0</v>
      </c>
      <c r="AU95" s="80"/>
      <c r="AV95" s="80"/>
      <c r="AW95" s="80"/>
      <c r="AX95" s="80"/>
      <c r="AY95" s="80"/>
      <c r="AZ95" s="80"/>
      <c r="BA95" s="80"/>
      <c r="BB95" s="80"/>
      <c r="BC95" s="80">
        <v>5</v>
      </c>
      <c r="BD95" s="79" t="str">
        <f>REPLACE(INDEX(GroupVertices[Group],MATCH(Edges35[[#This Row],[Vertex 1]],GroupVertices[Vertex],0)),1,1,"")</f>
        <v>14</v>
      </c>
      <c r="BE95" s="79" t="str">
        <f>REPLACE(INDEX(GroupVertices[Group],MATCH(Edges35[[#This Row],[Vertex 2]],GroupVertices[Vertex],0)),1,1,"")</f>
        <v>14</v>
      </c>
      <c r="BF95" s="48">
        <v>0</v>
      </c>
      <c r="BG95" s="49">
        <v>0</v>
      </c>
      <c r="BH95" s="48">
        <v>0</v>
      </c>
      <c r="BI95" s="49">
        <v>0</v>
      </c>
      <c r="BJ95" s="48">
        <v>0</v>
      </c>
      <c r="BK95" s="49">
        <v>0</v>
      </c>
      <c r="BL95" s="48">
        <v>32</v>
      </c>
      <c r="BM95" s="49">
        <v>100</v>
      </c>
      <c r="BN95" s="48">
        <v>32</v>
      </c>
    </row>
    <row r="96" spans="1:66" ht="15">
      <c r="A96" s="65" t="s">
        <v>1159</v>
      </c>
      <c r="B96" s="65" t="s">
        <v>1159</v>
      </c>
      <c r="C96" s="66"/>
      <c r="D96" s="67"/>
      <c r="E96" s="68"/>
      <c r="F96" s="69"/>
      <c r="G96" s="66"/>
      <c r="H96" s="70"/>
      <c r="I96" s="71"/>
      <c r="J96" s="71"/>
      <c r="K96" s="34" t="s">
        <v>65</v>
      </c>
      <c r="L96" s="78">
        <v>154</v>
      </c>
      <c r="M96" s="78"/>
      <c r="N96" s="73"/>
      <c r="O96" s="80" t="s">
        <v>178</v>
      </c>
      <c r="P96" s="82">
        <v>43954.810381944444</v>
      </c>
      <c r="Q96" s="80" t="s">
        <v>2121</v>
      </c>
      <c r="R96" s="80"/>
      <c r="S96" s="80"/>
      <c r="T96" s="80"/>
      <c r="U96" s="80"/>
      <c r="V96" s="84" t="s">
        <v>1415</v>
      </c>
      <c r="W96" s="82">
        <v>43954.810381944444</v>
      </c>
      <c r="X96" s="86">
        <v>43954</v>
      </c>
      <c r="Y96" s="88" t="s">
        <v>2203</v>
      </c>
      <c r="Z96" s="84" t="s">
        <v>2265</v>
      </c>
      <c r="AA96" s="80"/>
      <c r="AB96" s="80"/>
      <c r="AC96" s="88" t="s">
        <v>2323</v>
      </c>
      <c r="AD96" s="88" t="s">
        <v>2322</v>
      </c>
      <c r="AE96" s="80" t="b">
        <v>0</v>
      </c>
      <c r="AF96" s="80">
        <v>2</v>
      </c>
      <c r="AG96" s="88" t="s">
        <v>1287</v>
      </c>
      <c r="AH96" s="80" t="b">
        <v>0</v>
      </c>
      <c r="AI96" s="80" t="s">
        <v>632</v>
      </c>
      <c r="AJ96" s="80"/>
      <c r="AK96" s="88" t="s">
        <v>622</v>
      </c>
      <c r="AL96" s="80" t="b">
        <v>0</v>
      </c>
      <c r="AM96" s="80">
        <v>0</v>
      </c>
      <c r="AN96" s="88" t="s">
        <v>622</v>
      </c>
      <c r="AO96" s="80" t="s">
        <v>636</v>
      </c>
      <c r="AP96" s="80" t="b">
        <v>0</v>
      </c>
      <c r="AQ96" s="88" t="s">
        <v>2322</v>
      </c>
      <c r="AR96" s="80" t="s">
        <v>2386</v>
      </c>
      <c r="AS96" s="80">
        <v>0</v>
      </c>
      <c r="AT96" s="80">
        <v>0</v>
      </c>
      <c r="AU96" s="80"/>
      <c r="AV96" s="80"/>
      <c r="AW96" s="80"/>
      <c r="AX96" s="80"/>
      <c r="AY96" s="80"/>
      <c r="AZ96" s="80"/>
      <c r="BA96" s="80"/>
      <c r="BB96" s="80"/>
      <c r="BC96" s="80">
        <v>5</v>
      </c>
      <c r="BD96" s="79" t="str">
        <f>REPLACE(INDEX(GroupVertices[Group],MATCH(Edges35[[#This Row],[Vertex 1]],GroupVertices[Vertex],0)),1,1,"")</f>
        <v>14</v>
      </c>
      <c r="BE96" s="79" t="str">
        <f>REPLACE(INDEX(GroupVertices[Group],MATCH(Edges35[[#This Row],[Vertex 2]],GroupVertices[Vertex],0)),1,1,"")</f>
        <v>14</v>
      </c>
      <c r="BF96" s="48">
        <v>0</v>
      </c>
      <c r="BG96" s="49">
        <v>0</v>
      </c>
      <c r="BH96" s="48">
        <v>1</v>
      </c>
      <c r="BI96" s="49">
        <v>4.3478260869565215</v>
      </c>
      <c r="BJ96" s="48">
        <v>0</v>
      </c>
      <c r="BK96" s="49">
        <v>0</v>
      </c>
      <c r="BL96" s="48">
        <v>22</v>
      </c>
      <c r="BM96" s="49">
        <v>95.65217391304348</v>
      </c>
      <c r="BN96" s="48">
        <v>23</v>
      </c>
    </row>
    <row r="97" spans="1:66" ht="15">
      <c r="A97" s="65" t="s">
        <v>1159</v>
      </c>
      <c r="B97" s="65" t="s">
        <v>1159</v>
      </c>
      <c r="C97" s="66"/>
      <c r="D97" s="67"/>
      <c r="E97" s="68"/>
      <c r="F97" s="69"/>
      <c r="G97" s="66"/>
      <c r="H97" s="70"/>
      <c r="I97" s="71"/>
      <c r="J97" s="71"/>
      <c r="K97" s="34" t="s">
        <v>65</v>
      </c>
      <c r="L97" s="78">
        <v>155</v>
      </c>
      <c r="M97" s="78"/>
      <c r="N97" s="73"/>
      <c r="O97" s="80" t="s">
        <v>178</v>
      </c>
      <c r="P97" s="82">
        <v>43954.81145833333</v>
      </c>
      <c r="Q97" s="80" t="s">
        <v>2122</v>
      </c>
      <c r="R97" s="80"/>
      <c r="S97" s="80"/>
      <c r="T97" s="80"/>
      <c r="U97" s="80"/>
      <c r="V97" s="84" t="s">
        <v>1415</v>
      </c>
      <c r="W97" s="82">
        <v>43954.81145833333</v>
      </c>
      <c r="X97" s="86">
        <v>43954</v>
      </c>
      <c r="Y97" s="88" t="s">
        <v>2204</v>
      </c>
      <c r="Z97" s="84" t="s">
        <v>2266</v>
      </c>
      <c r="AA97" s="80"/>
      <c r="AB97" s="80"/>
      <c r="AC97" s="88" t="s">
        <v>2324</v>
      </c>
      <c r="AD97" s="88" t="s">
        <v>2323</v>
      </c>
      <c r="AE97" s="80" t="b">
        <v>0</v>
      </c>
      <c r="AF97" s="80">
        <v>1</v>
      </c>
      <c r="AG97" s="88" t="s">
        <v>1287</v>
      </c>
      <c r="AH97" s="80" t="b">
        <v>0</v>
      </c>
      <c r="AI97" s="80" t="s">
        <v>632</v>
      </c>
      <c r="AJ97" s="80"/>
      <c r="AK97" s="88" t="s">
        <v>622</v>
      </c>
      <c r="AL97" s="80" t="b">
        <v>0</v>
      </c>
      <c r="AM97" s="80">
        <v>0</v>
      </c>
      <c r="AN97" s="88" t="s">
        <v>622</v>
      </c>
      <c r="AO97" s="80" t="s">
        <v>636</v>
      </c>
      <c r="AP97" s="80" t="b">
        <v>0</v>
      </c>
      <c r="AQ97" s="88" t="s">
        <v>2323</v>
      </c>
      <c r="AR97" s="80" t="s">
        <v>2386</v>
      </c>
      <c r="AS97" s="80">
        <v>0</v>
      </c>
      <c r="AT97" s="80">
        <v>0</v>
      </c>
      <c r="AU97" s="80"/>
      <c r="AV97" s="80"/>
      <c r="AW97" s="80"/>
      <c r="AX97" s="80"/>
      <c r="AY97" s="80"/>
      <c r="AZ97" s="80"/>
      <c r="BA97" s="80"/>
      <c r="BB97" s="80"/>
      <c r="BC97" s="80">
        <v>5</v>
      </c>
      <c r="BD97" s="79" t="str">
        <f>REPLACE(INDEX(GroupVertices[Group],MATCH(Edges35[[#This Row],[Vertex 1]],GroupVertices[Vertex],0)),1,1,"")</f>
        <v>14</v>
      </c>
      <c r="BE97" s="79" t="str">
        <f>REPLACE(INDEX(GroupVertices[Group],MATCH(Edges35[[#This Row],[Vertex 2]],GroupVertices[Vertex],0)),1,1,"")</f>
        <v>14</v>
      </c>
      <c r="BF97" s="48">
        <v>0</v>
      </c>
      <c r="BG97" s="49">
        <v>0</v>
      </c>
      <c r="BH97" s="48">
        <v>0</v>
      </c>
      <c r="BI97" s="49">
        <v>0</v>
      </c>
      <c r="BJ97" s="48">
        <v>0</v>
      </c>
      <c r="BK97" s="49">
        <v>0</v>
      </c>
      <c r="BL97" s="48">
        <v>30</v>
      </c>
      <c r="BM97" s="49">
        <v>100</v>
      </c>
      <c r="BN97" s="48">
        <v>30</v>
      </c>
    </row>
    <row r="98" spans="1:66" ht="15">
      <c r="A98" s="65" t="s">
        <v>1159</v>
      </c>
      <c r="B98" s="65" t="s">
        <v>1159</v>
      </c>
      <c r="C98" s="66"/>
      <c r="D98" s="67"/>
      <c r="E98" s="68"/>
      <c r="F98" s="69"/>
      <c r="G98" s="66"/>
      <c r="H98" s="70"/>
      <c r="I98" s="71"/>
      <c r="J98" s="71"/>
      <c r="K98" s="34" t="s">
        <v>65</v>
      </c>
      <c r="L98" s="78">
        <v>156</v>
      </c>
      <c r="M98" s="78"/>
      <c r="N98" s="73"/>
      <c r="O98" s="80" t="s">
        <v>178</v>
      </c>
      <c r="P98" s="82">
        <v>43954.81314814815</v>
      </c>
      <c r="Q98" s="80" t="s">
        <v>2123</v>
      </c>
      <c r="R98" s="80"/>
      <c r="S98" s="80"/>
      <c r="T98" s="80"/>
      <c r="U98" s="80"/>
      <c r="V98" s="84" t="s">
        <v>1415</v>
      </c>
      <c r="W98" s="82">
        <v>43954.81314814815</v>
      </c>
      <c r="X98" s="86">
        <v>43954</v>
      </c>
      <c r="Y98" s="88" t="s">
        <v>2205</v>
      </c>
      <c r="Z98" s="84" t="s">
        <v>2267</v>
      </c>
      <c r="AA98" s="80"/>
      <c r="AB98" s="80"/>
      <c r="AC98" s="88" t="s">
        <v>2325</v>
      </c>
      <c r="AD98" s="88" t="s">
        <v>2324</v>
      </c>
      <c r="AE98" s="80" t="b">
        <v>0</v>
      </c>
      <c r="AF98" s="80">
        <v>1</v>
      </c>
      <c r="AG98" s="88" t="s">
        <v>1287</v>
      </c>
      <c r="AH98" s="80" t="b">
        <v>0</v>
      </c>
      <c r="AI98" s="80" t="s">
        <v>632</v>
      </c>
      <c r="AJ98" s="80"/>
      <c r="AK98" s="88" t="s">
        <v>622</v>
      </c>
      <c r="AL98" s="80" t="b">
        <v>0</v>
      </c>
      <c r="AM98" s="80">
        <v>0</v>
      </c>
      <c r="AN98" s="88" t="s">
        <v>622</v>
      </c>
      <c r="AO98" s="80" t="s">
        <v>636</v>
      </c>
      <c r="AP98" s="80" t="b">
        <v>0</v>
      </c>
      <c r="AQ98" s="88" t="s">
        <v>2324</v>
      </c>
      <c r="AR98" s="80" t="s">
        <v>2386</v>
      </c>
      <c r="AS98" s="80">
        <v>0</v>
      </c>
      <c r="AT98" s="80">
        <v>0</v>
      </c>
      <c r="AU98" s="80"/>
      <c r="AV98" s="80"/>
      <c r="AW98" s="80"/>
      <c r="AX98" s="80"/>
      <c r="AY98" s="80"/>
      <c r="AZ98" s="80"/>
      <c r="BA98" s="80"/>
      <c r="BB98" s="80"/>
      <c r="BC98" s="80">
        <v>5</v>
      </c>
      <c r="BD98" s="79" t="str">
        <f>REPLACE(INDEX(GroupVertices[Group],MATCH(Edges35[[#This Row],[Vertex 1]],GroupVertices[Vertex],0)),1,1,"")</f>
        <v>14</v>
      </c>
      <c r="BE98" s="79" t="str">
        <f>REPLACE(INDEX(GroupVertices[Group],MATCH(Edges35[[#This Row],[Vertex 2]],GroupVertices[Vertex],0)),1,1,"")</f>
        <v>14</v>
      </c>
      <c r="BF98" s="48">
        <v>0</v>
      </c>
      <c r="BG98" s="49">
        <v>0</v>
      </c>
      <c r="BH98" s="48">
        <v>0</v>
      </c>
      <c r="BI98" s="49">
        <v>0</v>
      </c>
      <c r="BJ98" s="48">
        <v>0</v>
      </c>
      <c r="BK98" s="49">
        <v>0</v>
      </c>
      <c r="BL98" s="48">
        <v>30</v>
      </c>
      <c r="BM98" s="49">
        <v>100</v>
      </c>
      <c r="BN98" s="48">
        <v>30</v>
      </c>
    </row>
    <row r="99" spans="1:66" ht="15">
      <c r="A99" s="65" t="s">
        <v>1159</v>
      </c>
      <c r="B99" s="65" t="s">
        <v>1159</v>
      </c>
      <c r="C99" s="66"/>
      <c r="D99" s="67"/>
      <c r="E99" s="68"/>
      <c r="F99" s="69"/>
      <c r="G99" s="66"/>
      <c r="H99" s="70"/>
      <c r="I99" s="71"/>
      <c r="J99" s="71"/>
      <c r="K99" s="34" t="s">
        <v>65</v>
      </c>
      <c r="L99" s="78">
        <v>157</v>
      </c>
      <c r="M99" s="78"/>
      <c r="N99" s="73"/>
      <c r="O99" s="80" t="s">
        <v>178</v>
      </c>
      <c r="P99" s="82">
        <v>43954.81390046296</v>
      </c>
      <c r="Q99" s="80" t="s">
        <v>2124</v>
      </c>
      <c r="R99" s="80"/>
      <c r="S99" s="80"/>
      <c r="T99" s="80"/>
      <c r="U99" s="80"/>
      <c r="V99" s="84" t="s">
        <v>1415</v>
      </c>
      <c r="W99" s="82">
        <v>43954.81390046296</v>
      </c>
      <c r="X99" s="86">
        <v>43954</v>
      </c>
      <c r="Y99" s="88" t="s">
        <v>2206</v>
      </c>
      <c r="Z99" s="84" t="s">
        <v>2268</v>
      </c>
      <c r="AA99" s="80"/>
      <c r="AB99" s="80"/>
      <c r="AC99" s="88" t="s">
        <v>1280</v>
      </c>
      <c r="AD99" s="88" t="s">
        <v>2325</v>
      </c>
      <c r="AE99" s="80" t="b">
        <v>0</v>
      </c>
      <c r="AF99" s="80">
        <v>1</v>
      </c>
      <c r="AG99" s="88" t="s">
        <v>1287</v>
      </c>
      <c r="AH99" s="80" t="b">
        <v>0</v>
      </c>
      <c r="AI99" s="80" t="s">
        <v>632</v>
      </c>
      <c r="AJ99" s="80"/>
      <c r="AK99" s="88" t="s">
        <v>622</v>
      </c>
      <c r="AL99" s="80" t="b">
        <v>0</v>
      </c>
      <c r="AM99" s="80">
        <v>0</v>
      </c>
      <c r="AN99" s="88" t="s">
        <v>622</v>
      </c>
      <c r="AO99" s="80" t="s">
        <v>636</v>
      </c>
      <c r="AP99" s="80" t="b">
        <v>0</v>
      </c>
      <c r="AQ99" s="88" t="s">
        <v>2325</v>
      </c>
      <c r="AR99" s="80" t="s">
        <v>2386</v>
      </c>
      <c r="AS99" s="80">
        <v>0</v>
      </c>
      <c r="AT99" s="80">
        <v>0</v>
      </c>
      <c r="AU99" s="80"/>
      <c r="AV99" s="80"/>
      <c r="AW99" s="80"/>
      <c r="AX99" s="80"/>
      <c r="AY99" s="80"/>
      <c r="AZ99" s="80"/>
      <c r="BA99" s="80"/>
      <c r="BB99" s="80"/>
      <c r="BC99" s="80">
        <v>5</v>
      </c>
      <c r="BD99" s="79" t="str">
        <f>REPLACE(INDEX(GroupVertices[Group],MATCH(Edges35[[#This Row],[Vertex 1]],GroupVertices[Vertex],0)),1,1,"")</f>
        <v>14</v>
      </c>
      <c r="BE99" s="79" t="str">
        <f>REPLACE(INDEX(GroupVertices[Group],MATCH(Edges35[[#This Row],[Vertex 2]],GroupVertices[Vertex],0)),1,1,"")</f>
        <v>14</v>
      </c>
      <c r="BF99" s="48">
        <v>0</v>
      </c>
      <c r="BG99" s="49">
        <v>0</v>
      </c>
      <c r="BH99" s="48">
        <v>0</v>
      </c>
      <c r="BI99" s="49">
        <v>0</v>
      </c>
      <c r="BJ99" s="48">
        <v>0</v>
      </c>
      <c r="BK99" s="49">
        <v>0</v>
      </c>
      <c r="BL99" s="48">
        <v>27</v>
      </c>
      <c r="BM99" s="49">
        <v>100</v>
      </c>
      <c r="BN99" s="48">
        <v>27</v>
      </c>
    </row>
    <row r="100" spans="1:66" ht="15">
      <c r="A100" s="65" t="s">
        <v>230</v>
      </c>
      <c r="B100" s="65" t="s">
        <v>230</v>
      </c>
      <c r="C100" s="66"/>
      <c r="D100" s="67"/>
      <c r="E100" s="68"/>
      <c r="F100" s="69"/>
      <c r="G100" s="66"/>
      <c r="H100" s="70"/>
      <c r="I100" s="71"/>
      <c r="J100" s="71"/>
      <c r="K100" s="34" t="s">
        <v>65</v>
      </c>
      <c r="L100" s="78">
        <v>158</v>
      </c>
      <c r="M100" s="78"/>
      <c r="N100" s="73"/>
      <c r="O100" s="80" t="s">
        <v>178</v>
      </c>
      <c r="P100" s="82">
        <v>43948.70997685185</v>
      </c>
      <c r="Q100" s="80" t="s">
        <v>2125</v>
      </c>
      <c r="R100" s="80"/>
      <c r="S100" s="80"/>
      <c r="T100" s="80"/>
      <c r="U100" s="80"/>
      <c r="V100" s="84" t="s">
        <v>359</v>
      </c>
      <c r="W100" s="82">
        <v>43948.70997685185</v>
      </c>
      <c r="X100" s="86">
        <v>43948</v>
      </c>
      <c r="Y100" s="88" t="s">
        <v>2207</v>
      </c>
      <c r="Z100" s="84" t="s">
        <v>2269</v>
      </c>
      <c r="AA100" s="80"/>
      <c r="AB100" s="80"/>
      <c r="AC100" s="88" t="s">
        <v>2326</v>
      </c>
      <c r="AD100" s="80"/>
      <c r="AE100" s="80" t="b">
        <v>0</v>
      </c>
      <c r="AF100" s="80">
        <v>166</v>
      </c>
      <c r="AG100" s="88" t="s">
        <v>622</v>
      </c>
      <c r="AH100" s="80" t="b">
        <v>0</v>
      </c>
      <c r="AI100" s="80" t="s">
        <v>632</v>
      </c>
      <c r="AJ100" s="80"/>
      <c r="AK100" s="88" t="s">
        <v>622</v>
      </c>
      <c r="AL100" s="80" t="b">
        <v>0</v>
      </c>
      <c r="AM100" s="80">
        <v>2</v>
      </c>
      <c r="AN100" s="88" t="s">
        <v>622</v>
      </c>
      <c r="AO100" s="80" t="s">
        <v>636</v>
      </c>
      <c r="AP100" s="80" t="b">
        <v>0</v>
      </c>
      <c r="AQ100" s="88" t="s">
        <v>2326</v>
      </c>
      <c r="AR100" s="80" t="s">
        <v>2386</v>
      </c>
      <c r="AS100" s="80">
        <v>0</v>
      </c>
      <c r="AT100" s="80">
        <v>0</v>
      </c>
      <c r="AU100" s="80"/>
      <c r="AV100" s="80"/>
      <c r="AW100" s="80"/>
      <c r="AX100" s="80"/>
      <c r="AY100" s="80"/>
      <c r="AZ100" s="80"/>
      <c r="BA100" s="80"/>
      <c r="BB100" s="80"/>
      <c r="BC100" s="80">
        <v>1</v>
      </c>
      <c r="BD100" s="79" t="str">
        <f>REPLACE(INDEX(GroupVertices[Group],MATCH(Edges35[[#This Row],[Vertex 1]],GroupVertices[Vertex],0)),1,1,"")</f>
        <v>17</v>
      </c>
      <c r="BE100" s="79" t="str">
        <f>REPLACE(INDEX(GroupVertices[Group],MATCH(Edges35[[#This Row],[Vertex 2]],GroupVertices[Vertex],0)),1,1,"")</f>
        <v>17</v>
      </c>
      <c r="BF100" s="48">
        <v>1</v>
      </c>
      <c r="BG100" s="49">
        <v>2.9411764705882355</v>
      </c>
      <c r="BH100" s="48">
        <v>0</v>
      </c>
      <c r="BI100" s="49">
        <v>0</v>
      </c>
      <c r="BJ100" s="48">
        <v>0</v>
      </c>
      <c r="BK100" s="49">
        <v>0</v>
      </c>
      <c r="BL100" s="48">
        <v>33</v>
      </c>
      <c r="BM100" s="49">
        <v>97.05882352941177</v>
      </c>
      <c r="BN100" s="48">
        <v>34</v>
      </c>
    </row>
    <row r="101" spans="1:66" ht="15">
      <c r="A101" s="65" t="s">
        <v>277</v>
      </c>
      <c r="B101" s="65" t="s">
        <v>230</v>
      </c>
      <c r="C101" s="66"/>
      <c r="D101" s="67"/>
      <c r="E101" s="68"/>
      <c r="F101" s="69"/>
      <c r="G101" s="66"/>
      <c r="H101" s="70"/>
      <c r="I101" s="71"/>
      <c r="J101" s="71"/>
      <c r="K101" s="34" t="s">
        <v>66</v>
      </c>
      <c r="L101" s="78">
        <v>159</v>
      </c>
      <c r="M101" s="78"/>
      <c r="N101" s="73"/>
      <c r="O101" s="80" t="s">
        <v>293</v>
      </c>
      <c r="P101" s="82">
        <v>43949.46135416667</v>
      </c>
      <c r="Q101" s="80" t="s">
        <v>2126</v>
      </c>
      <c r="R101" s="84" t="s">
        <v>2180</v>
      </c>
      <c r="S101" s="80" t="s">
        <v>2190</v>
      </c>
      <c r="T101" s="80"/>
      <c r="U101" s="80"/>
      <c r="V101" s="84" t="s">
        <v>943</v>
      </c>
      <c r="W101" s="82">
        <v>43949.46135416667</v>
      </c>
      <c r="X101" s="86">
        <v>43949</v>
      </c>
      <c r="Y101" s="88" t="s">
        <v>2208</v>
      </c>
      <c r="Z101" s="84" t="s">
        <v>2270</v>
      </c>
      <c r="AA101" s="80"/>
      <c r="AB101" s="80"/>
      <c r="AC101" s="88" t="s">
        <v>614</v>
      </c>
      <c r="AD101" s="88" t="s">
        <v>2326</v>
      </c>
      <c r="AE101" s="80" t="b">
        <v>0</v>
      </c>
      <c r="AF101" s="80">
        <v>30</v>
      </c>
      <c r="AG101" s="88" t="s">
        <v>2368</v>
      </c>
      <c r="AH101" s="80" t="b">
        <v>0</v>
      </c>
      <c r="AI101" s="80" t="s">
        <v>632</v>
      </c>
      <c r="AJ101" s="80"/>
      <c r="AK101" s="88" t="s">
        <v>622</v>
      </c>
      <c r="AL101" s="80" t="b">
        <v>0</v>
      </c>
      <c r="AM101" s="80">
        <v>2</v>
      </c>
      <c r="AN101" s="88" t="s">
        <v>622</v>
      </c>
      <c r="AO101" s="80" t="s">
        <v>636</v>
      </c>
      <c r="AP101" s="80" t="b">
        <v>0</v>
      </c>
      <c r="AQ101" s="88" t="s">
        <v>2326</v>
      </c>
      <c r="AR101" s="80" t="s">
        <v>2386</v>
      </c>
      <c r="AS101" s="80">
        <v>0</v>
      </c>
      <c r="AT101" s="80">
        <v>0</v>
      </c>
      <c r="AU101" s="80"/>
      <c r="AV101" s="80"/>
      <c r="AW101" s="80"/>
      <c r="AX101" s="80"/>
      <c r="AY101" s="80"/>
      <c r="AZ101" s="80"/>
      <c r="BA101" s="80"/>
      <c r="BB101" s="80"/>
      <c r="BC101" s="80">
        <v>1</v>
      </c>
      <c r="BD101" s="79" t="str">
        <f>REPLACE(INDEX(GroupVertices[Group],MATCH(Edges35[[#This Row],[Vertex 1]],GroupVertices[Vertex],0)),1,1,"")</f>
        <v>17</v>
      </c>
      <c r="BE101" s="79" t="str">
        <f>REPLACE(INDEX(GroupVertices[Group],MATCH(Edges35[[#This Row],[Vertex 2]],GroupVertices[Vertex],0)),1,1,"")</f>
        <v>17</v>
      </c>
      <c r="BF101" s="48">
        <v>0</v>
      </c>
      <c r="BG101" s="49">
        <v>0</v>
      </c>
      <c r="BH101" s="48">
        <v>0</v>
      </c>
      <c r="BI101" s="49">
        <v>0</v>
      </c>
      <c r="BJ101" s="48">
        <v>0</v>
      </c>
      <c r="BK101" s="49">
        <v>0</v>
      </c>
      <c r="BL101" s="48">
        <v>19</v>
      </c>
      <c r="BM101" s="49">
        <v>100</v>
      </c>
      <c r="BN101" s="48">
        <v>19</v>
      </c>
    </row>
    <row r="102" spans="1:66" ht="15">
      <c r="A102" s="65" t="s">
        <v>267</v>
      </c>
      <c r="B102" s="65" t="s">
        <v>267</v>
      </c>
      <c r="C102" s="66"/>
      <c r="D102" s="67"/>
      <c r="E102" s="68"/>
      <c r="F102" s="69"/>
      <c r="G102" s="66"/>
      <c r="H102" s="70"/>
      <c r="I102" s="71"/>
      <c r="J102" s="71"/>
      <c r="K102" s="34" t="s">
        <v>65</v>
      </c>
      <c r="L102" s="78">
        <v>160</v>
      </c>
      <c r="M102" s="78"/>
      <c r="N102" s="73"/>
      <c r="O102" s="80" t="s">
        <v>178</v>
      </c>
      <c r="P102" s="82">
        <v>43954.233078703706</v>
      </c>
      <c r="Q102" s="80" t="s">
        <v>2127</v>
      </c>
      <c r="R102" s="80"/>
      <c r="S102" s="80"/>
      <c r="T102" s="80"/>
      <c r="U102" s="84" t="s">
        <v>2195</v>
      </c>
      <c r="V102" s="84" t="s">
        <v>2195</v>
      </c>
      <c r="W102" s="82">
        <v>43954.233078703706</v>
      </c>
      <c r="X102" s="86">
        <v>43954</v>
      </c>
      <c r="Y102" s="88" t="s">
        <v>2209</v>
      </c>
      <c r="Z102" s="84" t="s">
        <v>2271</v>
      </c>
      <c r="AA102" s="80"/>
      <c r="AB102" s="80"/>
      <c r="AC102" s="88" t="s">
        <v>619</v>
      </c>
      <c r="AD102" s="80"/>
      <c r="AE102" s="80" t="b">
        <v>0</v>
      </c>
      <c r="AF102" s="80">
        <v>359</v>
      </c>
      <c r="AG102" s="88" t="s">
        <v>622</v>
      </c>
      <c r="AH102" s="80" t="b">
        <v>0</v>
      </c>
      <c r="AI102" s="80" t="s">
        <v>632</v>
      </c>
      <c r="AJ102" s="80"/>
      <c r="AK102" s="88" t="s">
        <v>622</v>
      </c>
      <c r="AL102" s="80" t="b">
        <v>0</v>
      </c>
      <c r="AM102" s="80">
        <v>1</v>
      </c>
      <c r="AN102" s="88" t="s">
        <v>622</v>
      </c>
      <c r="AO102" s="80" t="s">
        <v>637</v>
      </c>
      <c r="AP102" s="80" t="b">
        <v>0</v>
      </c>
      <c r="AQ102" s="88" t="s">
        <v>619</v>
      </c>
      <c r="AR102" s="80" t="s">
        <v>2386</v>
      </c>
      <c r="AS102" s="80">
        <v>0</v>
      </c>
      <c r="AT102" s="80">
        <v>0</v>
      </c>
      <c r="AU102" s="80"/>
      <c r="AV102" s="80"/>
      <c r="AW102" s="80"/>
      <c r="AX102" s="80"/>
      <c r="AY102" s="80"/>
      <c r="AZ102" s="80"/>
      <c r="BA102" s="80"/>
      <c r="BB102" s="80"/>
      <c r="BC102" s="80">
        <v>1</v>
      </c>
      <c r="BD102" s="79" t="str">
        <f>REPLACE(INDEX(GroupVertices[Group],MATCH(Edges35[[#This Row],[Vertex 1]],GroupVertices[Vertex],0)),1,1,"")</f>
        <v>1</v>
      </c>
      <c r="BE102" s="79" t="str">
        <f>REPLACE(INDEX(GroupVertices[Group],MATCH(Edges35[[#This Row],[Vertex 2]],GroupVertices[Vertex],0)),1,1,"")</f>
        <v>1</v>
      </c>
      <c r="BF102" s="48">
        <v>0</v>
      </c>
      <c r="BG102" s="49">
        <v>0</v>
      </c>
      <c r="BH102" s="48">
        <v>0</v>
      </c>
      <c r="BI102" s="49">
        <v>0</v>
      </c>
      <c r="BJ102" s="48">
        <v>0</v>
      </c>
      <c r="BK102" s="49">
        <v>0</v>
      </c>
      <c r="BL102" s="48">
        <v>5</v>
      </c>
      <c r="BM102" s="49">
        <v>100</v>
      </c>
      <c r="BN102" s="48">
        <v>5</v>
      </c>
    </row>
    <row r="103" spans="1:66" ht="15">
      <c r="A103" s="65" t="s">
        <v>260</v>
      </c>
      <c r="B103" s="65" t="s">
        <v>2115</v>
      </c>
      <c r="C103" s="66"/>
      <c r="D103" s="67"/>
      <c r="E103" s="68"/>
      <c r="F103" s="69"/>
      <c r="G103" s="66"/>
      <c r="H103" s="70"/>
      <c r="I103" s="71"/>
      <c r="J103" s="71"/>
      <c r="K103" s="34" t="s">
        <v>65</v>
      </c>
      <c r="L103" s="78">
        <v>161</v>
      </c>
      <c r="M103" s="78"/>
      <c r="N103" s="73"/>
      <c r="O103" s="80" t="s">
        <v>292</v>
      </c>
      <c r="P103" s="82">
        <v>43950.443819444445</v>
      </c>
      <c r="Q103" s="80" t="s">
        <v>2128</v>
      </c>
      <c r="R103" s="80"/>
      <c r="S103" s="80"/>
      <c r="T103" s="80" t="s">
        <v>2192</v>
      </c>
      <c r="U103" s="84" t="s">
        <v>2196</v>
      </c>
      <c r="V103" s="84" t="s">
        <v>2196</v>
      </c>
      <c r="W103" s="82">
        <v>43950.443819444445</v>
      </c>
      <c r="X103" s="86">
        <v>43950</v>
      </c>
      <c r="Y103" s="88" t="s">
        <v>2210</v>
      </c>
      <c r="Z103" s="84" t="s">
        <v>2272</v>
      </c>
      <c r="AA103" s="80"/>
      <c r="AB103" s="80"/>
      <c r="AC103" s="88" t="s">
        <v>615</v>
      </c>
      <c r="AD103" s="80"/>
      <c r="AE103" s="80" t="b">
        <v>0</v>
      </c>
      <c r="AF103" s="80">
        <v>6</v>
      </c>
      <c r="AG103" s="88" t="s">
        <v>622</v>
      </c>
      <c r="AH103" s="80" t="b">
        <v>0</v>
      </c>
      <c r="AI103" s="80" t="s">
        <v>632</v>
      </c>
      <c r="AJ103" s="80"/>
      <c r="AK103" s="88" t="s">
        <v>622</v>
      </c>
      <c r="AL103" s="80" t="b">
        <v>0</v>
      </c>
      <c r="AM103" s="80">
        <v>3</v>
      </c>
      <c r="AN103" s="88" t="s">
        <v>622</v>
      </c>
      <c r="AO103" s="80" t="s">
        <v>637</v>
      </c>
      <c r="AP103" s="80" t="b">
        <v>0</v>
      </c>
      <c r="AQ103" s="88" t="s">
        <v>615</v>
      </c>
      <c r="AR103" s="80" t="s">
        <v>2386</v>
      </c>
      <c r="AS103" s="80">
        <v>0</v>
      </c>
      <c r="AT103" s="80">
        <v>0</v>
      </c>
      <c r="AU103" s="80"/>
      <c r="AV103" s="80"/>
      <c r="AW103" s="80"/>
      <c r="AX103" s="80"/>
      <c r="AY103" s="80"/>
      <c r="AZ103" s="80"/>
      <c r="BA103" s="80"/>
      <c r="BB103" s="80"/>
      <c r="BC103" s="80">
        <v>1</v>
      </c>
      <c r="BD103" s="79" t="str">
        <f>REPLACE(INDEX(GroupVertices[Group],MATCH(Edges35[[#This Row],[Vertex 1]],GroupVertices[Vertex],0)),1,1,"")</f>
        <v>4</v>
      </c>
      <c r="BE103" s="79" t="str">
        <f>REPLACE(INDEX(GroupVertices[Group],MATCH(Edges35[[#This Row],[Vertex 2]],GroupVertices[Vertex],0)),1,1,"")</f>
        <v>4</v>
      </c>
      <c r="BF103" s="48">
        <v>0</v>
      </c>
      <c r="BG103" s="49">
        <v>0</v>
      </c>
      <c r="BH103" s="48">
        <v>0</v>
      </c>
      <c r="BI103" s="49">
        <v>0</v>
      </c>
      <c r="BJ103" s="48">
        <v>0</v>
      </c>
      <c r="BK103" s="49">
        <v>0</v>
      </c>
      <c r="BL103" s="48">
        <v>27</v>
      </c>
      <c r="BM103" s="49">
        <v>100</v>
      </c>
      <c r="BN103" s="48">
        <v>27</v>
      </c>
    </row>
    <row r="104" spans="1:66" ht="15">
      <c r="A104" s="65" t="s">
        <v>1144</v>
      </c>
      <c r="B104" s="65" t="s">
        <v>1144</v>
      </c>
      <c r="C104" s="66"/>
      <c r="D104" s="67"/>
      <c r="E104" s="68"/>
      <c r="F104" s="69"/>
      <c r="G104" s="66"/>
      <c r="H104" s="70"/>
      <c r="I104" s="71"/>
      <c r="J104" s="71"/>
      <c r="K104" s="34" t="s">
        <v>65</v>
      </c>
      <c r="L104" s="78">
        <v>163</v>
      </c>
      <c r="M104" s="78"/>
      <c r="N104" s="73"/>
      <c r="O104" s="80" t="s">
        <v>178</v>
      </c>
      <c r="P104" s="82">
        <v>43947.21020833333</v>
      </c>
      <c r="Q104" s="80" t="s">
        <v>2129</v>
      </c>
      <c r="R104" s="84" t="s">
        <v>2181</v>
      </c>
      <c r="S104" s="80" t="s">
        <v>328</v>
      </c>
      <c r="T104" s="80"/>
      <c r="U104" s="80"/>
      <c r="V104" s="84" t="s">
        <v>1401</v>
      </c>
      <c r="W104" s="82">
        <v>43947.21020833333</v>
      </c>
      <c r="X104" s="86">
        <v>43947</v>
      </c>
      <c r="Y104" s="88" t="s">
        <v>2211</v>
      </c>
      <c r="Z104" s="84" t="s">
        <v>2273</v>
      </c>
      <c r="AA104" s="80"/>
      <c r="AB104" s="80"/>
      <c r="AC104" s="88" t="s">
        <v>1274</v>
      </c>
      <c r="AD104" s="80"/>
      <c r="AE104" s="80" t="b">
        <v>0</v>
      </c>
      <c r="AF104" s="80">
        <v>2</v>
      </c>
      <c r="AG104" s="88" t="s">
        <v>622</v>
      </c>
      <c r="AH104" s="80" t="b">
        <v>0</v>
      </c>
      <c r="AI104" s="80" t="s">
        <v>632</v>
      </c>
      <c r="AJ104" s="80"/>
      <c r="AK104" s="88" t="s">
        <v>622</v>
      </c>
      <c r="AL104" s="80" t="b">
        <v>0</v>
      </c>
      <c r="AM104" s="80">
        <v>0</v>
      </c>
      <c r="AN104" s="88" t="s">
        <v>622</v>
      </c>
      <c r="AO104" s="80" t="s">
        <v>642</v>
      </c>
      <c r="AP104" s="80" t="b">
        <v>0</v>
      </c>
      <c r="AQ104" s="88" t="s">
        <v>1274</v>
      </c>
      <c r="AR104" s="80" t="s">
        <v>2386</v>
      </c>
      <c r="AS104" s="80">
        <v>0</v>
      </c>
      <c r="AT104" s="80">
        <v>0</v>
      </c>
      <c r="AU104" s="80"/>
      <c r="AV104" s="80"/>
      <c r="AW104" s="80"/>
      <c r="AX104" s="80"/>
      <c r="AY104" s="80"/>
      <c r="AZ104" s="80"/>
      <c r="BA104" s="80"/>
      <c r="BB104" s="80"/>
      <c r="BC104" s="80">
        <v>1</v>
      </c>
      <c r="BD104" s="79" t="str">
        <f>REPLACE(INDEX(GroupVertices[Group],MATCH(Edges35[[#This Row],[Vertex 1]],GroupVertices[Vertex],0)),1,1,"")</f>
        <v>20</v>
      </c>
      <c r="BE104" s="79" t="str">
        <f>REPLACE(INDEX(GroupVertices[Group],MATCH(Edges35[[#This Row],[Vertex 2]],GroupVertices[Vertex],0)),1,1,"")</f>
        <v>20</v>
      </c>
      <c r="BF104" s="48">
        <v>0</v>
      </c>
      <c r="BG104" s="49">
        <v>0</v>
      </c>
      <c r="BH104" s="48">
        <v>0</v>
      </c>
      <c r="BI104" s="49">
        <v>0</v>
      </c>
      <c r="BJ104" s="48">
        <v>0</v>
      </c>
      <c r="BK104" s="49">
        <v>0</v>
      </c>
      <c r="BL104" s="48">
        <v>18</v>
      </c>
      <c r="BM104" s="49">
        <v>100</v>
      </c>
      <c r="BN104" s="48">
        <v>18</v>
      </c>
    </row>
    <row r="105" spans="1:66" ht="15">
      <c r="A105" s="65" t="s">
        <v>1145</v>
      </c>
      <c r="B105" s="65" t="s">
        <v>1145</v>
      </c>
      <c r="C105" s="66"/>
      <c r="D105" s="67"/>
      <c r="E105" s="68"/>
      <c r="F105" s="69"/>
      <c r="G105" s="66"/>
      <c r="H105" s="70"/>
      <c r="I105" s="71"/>
      <c r="J105" s="71"/>
      <c r="K105" s="34" t="s">
        <v>65</v>
      </c>
      <c r="L105" s="78">
        <v>164</v>
      </c>
      <c r="M105" s="78"/>
      <c r="N105" s="73"/>
      <c r="O105" s="80" t="s">
        <v>178</v>
      </c>
      <c r="P105" s="82">
        <v>43948.845243055555</v>
      </c>
      <c r="Q105" s="80" t="s">
        <v>2130</v>
      </c>
      <c r="R105" s="84" t="s">
        <v>2182</v>
      </c>
      <c r="S105" s="80" t="s">
        <v>332</v>
      </c>
      <c r="T105" s="80"/>
      <c r="U105" s="84" t="s">
        <v>2197</v>
      </c>
      <c r="V105" s="84" t="s">
        <v>2197</v>
      </c>
      <c r="W105" s="82">
        <v>43948.845243055555</v>
      </c>
      <c r="X105" s="86">
        <v>43948</v>
      </c>
      <c r="Y105" s="88" t="s">
        <v>2212</v>
      </c>
      <c r="Z105" s="84" t="s">
        <v>2274</v>
      </c>
      <c r="AA105" s="80"/>
      <c r="AB105" s="80"/>
      <c r="AC105" s="88" t="s">
        <v>2327</v>
      </c>
      <c r="AD105" s="80"/>
      <c r="AE105" s="80" t="b">
        <v>0</v>
      </c>
      <c r="AF105" s="80">
        <v>20</v>
      </c>
      <c r="AG105" s="88" t="s">
        <v>622</v>
      </c>
      <c r="AH105" s="80" t="b">
        <v>1</v>
      </c>
      <c r="AI105" s="80" t="s">
        <v>632</v>
      </c>
      <c r="AJ105" s="80"/>
      <c r="AK105" s="88" t="s">
        <v>2382</v>
      </c>
      <c r="AL105" s="80" t="b">
        <v>0</v>
      </c>
      <c r="AM105" s="80">
        <v>2</v>
      </c>
      <c r="AN105" s="88" t="s">
        <v>622</v>
      </c>
      <c r="AO105" s="80" t="s">
        <v>636</v>
      </c>
      <c r="AP105" s="80" t="b">
        <v>0</v>
      </c>
      <c r="AQ105" s="88" t="s">
        <v>2327</v>
      </c>
      <c r="AR105" s="80" t="s">
        <v>2386</v>
      </c>
      <c r="AS105" s="80">
        <v>0</v>
      </c>
      <c r="AT105" s="80">
        <v>0</v>
      </c>
      <c r="AU105" s="80"/>
      <c r="AV105" s="80"/>
      <c r="AW105" s="80"/>
      <c r="AX105" s="80"/>
      <c r="AY105" s="80"/>
      <c r="AZ105" s="80"/>
      <c r="BA105" s="80"/>
      <c r="BB105" s="80"/>
      <c r="BC105" s="80">
        <v>3</v>
      </c>
      <c r="BD105" s="79" t="str">
        <f>REPLACE(INDEX(GroupVertices[Group],MATCH(Edges35[[#This Row],[Vertex 1]],GroupVertices[Vertex],0)),1,1,"")</f>
        <v>2</v>
      </c>
      <c r="BE105" s="79" t="str">
        <f>REPLACE(INDEX(GroupVertices[Group],MATCH(Edges35[[#This Row],[Vertex 2]],GroupVertices[Vertex],0)),1,1,"")</f>
        <v>2</v>
      </c>
      <c r="BF105" s="48">
        <v>1</v>
      </c>
      <c r="BG105" s="49">
        <v>3.4482758620689653</v>
      </c>
      <c r="BH105" s="48">
        <v>0</v>
      </c>
      <c r="BI105" s="49">
        <v>0</v>
      </c>
      <c r="BJ105" s="48">
        <v>0</v>
      </c>
      <c r="BK105" s="49">
        <v>0</v>
      </c>
      <c r="BL105" s="48">
        <v>28</v>
      </c>
      <c r="BM105" s="49">
        <v>96.55172413793103</v>
      </c>
      <c r="BN105" s="48">
        <v>29</v>
      </c>
    </row>
    <row r="106" spans="1:66" ht="15">
      <c r="A106" s="65" t="s">
        <v>1145</v>
      </c>
      <c r="B106" s="65" t="s">
        <v>1145</v>
      </c>
      <c r="C106" s="66"/>
      <c r="D106" s="67"/>
      <c r="E106" s="68"/>
      <c r="F106" s="69"/>
      <c r="G106" s="66"/>
      <c r="H106" s="70"/>
      <c r="I106" s="71"/>
      <c r="J106" s="71"/>
      <c r="K106" s="34" t="s">
        <v>65</v>
      </c>
      <c r="L106" s="78">
        <v>165</v>
      </c>
      <c r="M106" s="78"/>
      <c r="N106" s="73"/>
      <c r="O106" s="80" t="s">
        <v>178</v>
      </c>
      <c r="P106" s="82">
        <v>43948.85554398148</v>
      </c>
      <c r="Q106" s="80" t="s">
        <v>2131</v>
      </c>
      <c r="R106" s="80"/>
      <c r="S106" s="80"/>
      <c r="T106" s="80"/>
      <c r="U106" s="80"/>
      <c r="V106" s="84" t="s">
        <v>1402</v>
      </c>
      <c r="W106" s="82">
        <v>43948.85554398148</v>
      </c>
      <c r="X106" s="86">
        <v>43948</v>
      </c>
      <c r="Y106" s="88" t="s">
        <v>2213</v>
      </c>
      <c r="Z106" s="84" t="s">
        <v>2275</v>
      </c>
      <c r="AA106" s="80"/>
      <c r="AB106" s="80"/>
      <c r="AC106" s="88" t="s">
        <v>2328</v>
      </c>
      <c r="AD106" s="88" t="s">
        <v>2327</v>
      </c>
      <c r="AE106" s="80" t="b">
        <v>0</v>
      </c>
      <c r="AF106" s="80">
        <v>10</v>
      </c>
      <c r="AG106" s="88" t="s">
        <v>2369</v>
      </c>
      <c r="AH106" s="80" t="b">
        <v>0</v>
      </c>
      <c r="AI106" s="80" t="s">
        <v>632</v>
      </c>
      <c r="AJ106" s="80"/>
      <c r="AK106" s="88" t="s">
        <v>622</v>
      </c>
      <c r="AL106" s="80" t="b">
        <v>0</v>
      </c>
      <c r="AM106" s="80">
        <v>2</v>
      </c>
      <c r="AN106" s="88" t="s">
        <v>622</v>
      </c>
      <c r="AO106" s="80" t="s">
        <v>636</v>
      </c>
      <c r="AP106" s="80" t="b">
        <v>0</v>
      </c>
      <c r="AQ106" s="88" t="s">
        <v>2327</v>
      </c>
      <c r="AR106" s="80" t="s">
        <v>2386</v>
      </c>
      <c r="AS106" s="80">
        <v>0</v>
      </c>
      <c r="AT106" s="80">
        <v>0</v>
      </c>
      <c r="AU106" s="80"/>
      <c r="AV106" s="80"/>
      <c r="AW106" s="80"/>
      <c r="AX106" s="80"/>
      <c r="AY106" s="80"/>
      <c r="AZ106" s="80"/>
      <c r="BA106" s="80"/>
      <c r="BB106" s="80"/>
      <c r="BC106" s="80">
        <v>3</v>
      </c>
      <c r="BD106" s="79" t="str">
        <f>REPLACE(INDEX(GroupVertices[Group],MATCH(Edges35[[#This Row],[Vertex 1]],GroupVertices[Vertex],0)),1,1,"")</f>
        <v>2</v>
      </c>
      <c r="BE106" s="79" t="str">
        <f>REPLACE(INDEX(GroupVertices[Group],MATCH(Edges35[[#This Row],[Vertex 2]],GroupVertices[Vertex],0)),1,1,"")</f>
        <v>2</v>
      </c>
      <c r="BF106" s="48">
        <v>0</v>
      </c>
      <c r="BG106" s="49">
        <v>0</v>
      </c>
      <c r="BH106" s="48">
        <v>0</v>
      </c>
      <c r="BI106" s="49">
        <v>0</v>
      </c>
      <c r="BJ106" s="48">
        <v>0</v>
      </c>
      <c r="BK106" s="49">
        <v>0</v>
      </c>
      <c r="BL106" s="48">
        <v>31</v>
      </c>
      <c r="BM106" s="49">
        <v>100</v>
      </c>
      <c r="BN106" s="48">
        <v>31</v>
      </c>
    </row>
    <row r="107" spans="1:66" ht="15">
      <c r="A107" s="65" t="s">
        <v>1145</v>
      </c>
      <c r="B107" s="65" t="s">
        <v>1145</v>
      </c>
      <c r="C107" s="66"/>
      <c r="D107" s="67"/>
      <c r="E107" s="68"/>
      <c r="F107" s="69"/>
      <c r="G107" s="66"/>
      <c r="H107" s="70"/>
      <c r="I107" s="71"/>
      <c r="J107" s="71"/>
      <c r="K107" s="34" t="s">
        <v>65</v>
      </c>
      <c r="L107" s="78">
        <v>166</v>
      </c>
      <c r="M107" s="78"/>
      <c r="N107" s="73"/>
      <c r="O107" s="80" t="s">
        <v>178</v>
      </c>
      <c r="P107" s="82">
        <v>43948.85555555556</v>
      </c>
      <c r="Q107" s="80" t="s">
        <v>2132</v>
      </c>
      <c r="R107" s="80"/>
      <c r="S107" s="80"/>
      <c r="T107" s="80"/>
      <c r="U107" s="80"/>
      <c r="V107" s="84" t="s">
        <v>1402</v>
      </c>
      <c r="W107" s="82">
        <v>43948.85555555556</v>
      </c>
      <c r="X107" s="86">
        <v>43948</v>
      </c>
      <c r="Y107" s="88" t="s">
        <v>2214</v>
      </c>
      <c r="Z107" s="84" t="s">
        <v>2276</v>
      </c>
      <c r="AA107" s="80"/>
      <c r="AB107" s="80"/>
      <c r="AC107" s="88" t="s">
        <v>2329</v>
      </c>
      <c r="AD107" s="88" t="s">
        <v>2328</v>
      </c>
      <c r="AE107" s="80" t="b">
        <v>0</v>
      </c>
      <c r="AF107" s="80">
        <v>23</v>
      </c>
      <c r="AG107" s="88" t="s">
        <v>2369</v>
      </c>
      <c r="AH107" s="80" t="b">
        <v>0</v>
      </c>
      <c r="AI107" s="80" t="s">
        <v>632</v>
      </c>
      <c r="AJ107" s="80"/>
      <c r="AK107" s="88" t="s">
        <v>622</v>
      </c>
      <c r="AL107" s="80" t="b">
        <v>0</v>
      </c>
      <c r="AM107" s="80">
        <v>5</v>
      </c>
      <c r="AN107" s="88" t="s">
        <v>622</v>
      </c>
      <c r="AO107" s="80" t="s">
        <v>636</v>
      </c>
      <c r="AP107" s="80" t="b">
        <v>0</v>
      </c>
      <c r="AQ107" s="88" t="s">
        <v>2328</v>
      </c>
      <c r="AR107" s="80" t="s">
        <v>2386</v>
      </c>
      <c r="AS107" s="80">
        <v>0</v>
      </c>
      <c r="AT107" s="80">
        <v>0</v>
      </c>
      <c r="AU107" s="80"/>
      <c r="AV107" s="80"/>
      <c r="AW107" s="80"/>
      <c r="AX107" s="80"/>
      <c r="AY107" s="80"/>
      <c r="AZ107" s="80"/>
      <c r="BA107" s="80"/>
      <c r="BB107" s="80"/>
      <c r="BC107" s="80">
        <v>3</v>
      </c>
      <c r="BD107" s="79" t="str">
        <f>REPLACE(INDEX(GroupVertices[Group],MATCH(Edges35[[#This Row],[Vertex 1]],GroupVertices[Vertex],0)),1,1,"")</f>
        <v>2</v>
      </c>
      <c r="BE107" s="79" t="str">
        <f>REPLACE(INDEX(GroupVertices[Group],MATCH(Edges35[[#This Row],[Vertex 2]],GroupVertices[Vertex],0)),1,1,"")</f>
        <v>2</v>
      </c>
      <c r="BF107" s="48">
        <v>0</v>
      </c>
      <c r="BG107" s="49">
        <v>0</v>
      </c>
      <c r="BH107" s="48">
        <v>2</v>
      </c>
      <c r="BI107" s="49">
        <v>5.2631578947368425</v>
      </c>
      <c r="BJ107" s="48">
        <v>0</v>
      </c>
      <c r="BK107" s="49">
        <v>0</v>
      </c>
      <c r="BL107" s="48">
        <v>36</v>
      </c>
      <c r="BM107" s="49">
        <v>94.73684210526316</v>
      </c>
      <c r="BN107" s="48">
        <v>38</v>
      </c>
    </row>
    <row r="108" spans="1:66" ht="15">
      <c r="A108" s="65" t="s">
        <v>1145</v>
      </c>
      <c r="B108" s="65" t="s">
        <v>1146</v>
      </c>
      <c r="C108" s="66"/>
      <c r="D108" s="67"/>
      <c r="E108" s="68"/>
      <c r="F108" s="69"/>
      <c r="G108" s="66"/>
      <c r="H108" s="70"/>
      <c r="I108" s="71"/>
      <c r="J108" s="71"/>
      <c r="K108" s="34" t="s">
        <v>66</v>
      </c>
      <c r="L108" s="78">
        <v>167</v>
      </c>
      <c r="M108" s="78"/>
      <c r="N108" s="73"/>
      <c r="O108" s="80" t="s">
        <v>293</v>
      </c>
      <c r="P108" s="82">
        <v>43948.86305555556</v>
      </c>
      <c r="Q108" s="80" t="s">
        <v>2133</v>
      </c>
      <c r="R108" s="80"/>
      <c r="S108" s="80"/>
      <c r="T108" s="80"/>
      <c r="U108" s="80"/>
      <c r="V108" s="84" t="s">
        <v>1402</v>
      </c>
      <c r="W108" s="82">
        <v>43948.86305555556</v>
      </c>
      <c r="X108" s="86">
        <v>43948</v>
      </c>
      <c r="Y108" s="88" t="s">
        <v>2215</v>
      </c>
      <c r="Z108" s="84" t="s">
        <v>2277</v>
      </c>
      <c r="AA108" s="80"/>
      <c r="AB108" s="80"/>
      <c r="AC108" s="88" t="s">
        <v>2330</v>
      </c>
      <c r="AD108" s="88" t="s">
        <v>2331</v>
      </c>
      <c r="AE108" s="80" t="b">
        <v>0</v>
      </c>
      <c r="AF108" s="80">
        <v>4</v>
      </c>
      <c r="AG108" s="88" t="s">
        <v>2370</v>
      </c>
      <c r="AH108" s="80" t="b">
        <v>0</v>
      </c>
      <c r="AI108" s="80" t="s">
        <v>632</v>
      </c>
      <c r="AJ108" s="80"/>
      <c r="AK108" s="88" t="s">
        <v>622</v>
      </c>
      <c r="AL108" s="80" t="b">
        <v>0</v>
      </c>
      <c r="AM108" s="80">
        <v>0</v>
      </c>
      <c r="AN108" s="88" t="s">
        <v>622</v>
      </c>
      <c r="AO108" s="80" t="s">
        <v>636</v>
      </c>
      <c r="AP108" s="80" t="b">
        <v>0</v>
      </c>
      <c r="AQ108" s="88" t="s">
        <v>2331</v>
      </c>
      <c r="AR108" s="80" t="s">
        <v>2386</v>
      </c>
      <c r="AS108" s="80">
        <v>0</v>
      </c>
      <c r="AT108" s="80">
        <v>0</v>
      </c>
      <c r="AU108" s="80"/>
      <c r="AV108" s="80"/>
      <c r="AW108" s="80"/>
      <c r="AX108" s="80"/>
      <c r="AY108" s="80"/>
      <c r="AZ108" s="80"/>
      <c r="BA108" s="80"/>
      <c r="BB108" s="80"/>
      <c r="BC108" s="80">
        <v>1</v>
      </c>
      <c r="BD108" s="79" t="str">
        <f>REPLACE(INDEX(GroupVertices[Group],MATCH(Edges35[[#This Row],[Vertex 1]],GroupVertices[Vertex],0)),1,1,"")</f>
        <v>2</v>
      </c>
      <c r="BE108" s="79" t="str">
        <f>REPLACE(INDEX(GroupVertices[Group],MATCH(Edges35[[#This Row],[Vertex 2]],GroupVertices[Vertex],0)),1,1,"")</f>
        <v>2</v>
      </c>
      <c r="BF108" s="48">
        <v>0</v>
      </c>
      <c r="BG108" s="49">
        <v>0</v>
      </c>
      <c r="BH108" s="48">
        <v>0</v>
      </c>
      <c r="BI108" s="49">
        <v>0</v>
      </c>
      <c r="BJ108" s="48">
        <v>0</v>
      </c>
      <c r="BK108" s="49">
        <v>0</v>
      </c>
      <c r="BL108" s="48">
        <v>17</v>
      </c>
      <c r="BM108" s="49">
        <v>100</v>
      </c>
      <c r="BN108" s="48">
        <v>17</v>
      </c>
    </row>
    <row r="109" spans="1:66" ht="15">
      <c r="A109" s="65" t="s">
        <v>1146</v>
      </c>
      <c r="B109" s="65" t="s">
        <v>1145</v>
      </c>
      <c r="C109" s="66"/>
      <c r="D109" s="67"/>
      <c r="E109" s="68"/>
      <c r="F109" s="69"/>
      <c r="G109" s="66"/>
      <c r="H109" s="70"/>
      <c r="I109" s="71"/>
      <c r="J109" s="71"/>
      <c r="K109" s="34" t="s">
        <v>66</v>
      </c>
      <c r="L109" s="78">
        <v>168</v>
      </c>
      <c r="M109" s="78"/>
      <c r="N109" s="73"/>
      <c r="O109" s="80" t="s">
        <v>293</v>
      </c>
      <c r="P109" s="82">
        <v>43948.86085648148</v>
      </c>
      <c r="Q109" s="80" t="s">
        <v>2134</v>
      </c>
      <c r="R109" s="80"/>
      <c r="S109" s="80"/>
      <c r="T109" s="80"/>
      <c r="U109" s="80"/>
      <c r="V109" s="84" t="s">
        <v>1403</v>
      </c>
      <c r="W109" s="82">
        <v>43948.86085648148</v>
      </c>
      <c r="X109" s="86">
        <v>43948</v>
      </c>
      <c r="Y109" s="88" t="s">
        <v>2216</v>
      </c>
      <c r="Z109" s="84" t="s">
        <v>2278</v>
      </c>
      <c r="AA109" s="80"/>
      <c r="AB109" s="80"/>
      <c r="AC109" s="88" t="s">
        <v>2331</v>
      </c>
      <c r="AD109" s="88" t="s">
        <v>2329</v>
      </c>
      <c r="AE109" s="80" t="b">
        <v>0</v>
      </c>
      <c r="AF109" s="80">
        <v>6</v>
      </c>
      <c r="AG109" s="88" t="s">
        <v>2369</v>
      </c>
      <c r="AH109" s="80" t="b">
        <v>0</v>
      </c>
      <c r="AI109" s="80" t="s">
        <v>632</v>
      </c>
      <c r="AJ109" s="80"/>
      <c r="AK109" s="88" t="s">
        <v>622</v>
      </c>
      <c r="AL109" s="80" t="b">
        <v>0</v>
      </c>
      <c r="AM109" s="80">
        <v>0</v>
      </c>
      <c r="AN109" s="88" t="s">
        <v>622</v>
      </c>
      <c r="AO109" s="80" t="s">
        <v>637</v>
      </c>
      <c r="AP109" s="80" t="b">
        <v>0</v>
      </c>
      <c r="AQ109" s="88" t="s">
        <v>2329</v>
      </c>
      <c r="AR109" s="80" t="s">
        <v>2386</v>
      </c>
      <c r="AS109" s="80">
        <v>0</v>
      </c>
      <c r="AT109" s="80">
        <v>0</v>
      </c>
      <c r="AU109" s="80"/>
      <c r="AV109" s="80"/>
      <c r="AW109" s="80"/>
      <c r="AX109" s="80"/>
      <c r="AY109" s="80"/>
      <c r="AZ109" s="80"/>
      <c r="BA109" s="80"/>
      <c r="BB109" s="80"/>
      <c r="BC109" s="80">
        <v>2</v>
      </c>
      <c r="BD109" s="79" t="str">
        <f>REPLACE(INDEX(GroupVertices[Group],MATCH(Edges35[[#This Row],[Vertex 1]],GroupVertices[Vertex],0)),1,1,"")</f>
        <v>2</v>
      </c>
      <c r="BE109" s="79" t="str">
        <f>REPLACE(INDEX(GroupVertices[Group],MATCH(Edges35[[#This Row],[Vertex 2]],GroupVertices[Vertex],0)),1,1,"")</f>
        <v>2</v>
      </c>
      <c r="BF109" s="48">
        <v>0</v>
      </c>
      <c r="BG109" s="49">
        <v>0</v>
      </c>
      <c r="BH109" s="48">
        <v>0</v>
      </c>
      <c r="BI109" s="49">
        <v>0</v>
      </c>
      <c r="BJ109" s="48">
        <v>0</v>
      </c>
      <c r="BK109" s="49">
        <v>0</v>
      </c>
      <c r="BL109" s="48">
        <v>23</v>
      </c>
      <c r="BM109" s="49">
        <v>100</v>
      </c>
      <c r="BN109" s="48">
        <v>23</v>
      </c>
    </row>
    <row r="110" spans="1:66" ht="15">
      <c r="A110" s="65" t="s">
        <v>1146</v>
      </c>
      <c r="B110" s="65" t="s">
        <v>1145</v>
      </c>
      <c r="C110" s="66"/>
      <c r="D110" s="67"/>
      <c r="E110" s="68"/>
      <c r="F110" s="69"/>
      <c r="G110" s="66"/>
      <c r="H110" s="70"/>
      <c r="I110" s="71"/>
      <c r="J110" s="71"/>
      <c r="K110" s="34" t="s">
        <v>66</v>
      </c>
      <c r="L110" s="78">
        <v>169</v>
      </c>
      <c r="M110" s="78"/>
      <c r="N110" s="73"/>
      <c r="O110" s="80" t="s">
        <v>293</v>
      </c>
      <c r="P110" s="82">
        <v>43948.86420138889</v>
      </c>
      <c r="Q110" s="80" t="s">
        <v>2135</v>
      </c>
      <c r="R110" s="80"/>
      <c r="S110" s="80"/>
      <c r="T110" s="80"/>
      <c r="U110" s="80"/>
      <c r="V110" s="84" t="s">
        <v>1403</v>
      </c>
      <c r="W110" s="82">
        <v>43948.86420138889</v>
      </c>
      <c r="X110" s="86">
        <v>43948</v>
      </c>
      <c r="Y110" s="88" t="s">
        <v>2217</v>
      </c>
      <c r="Z110" s="84" t="s">
        <v>2279</v>
      </c>
      <c r="AA110" s="80"/>
      <c r="AB110" s="80"/>
      <c r="AC110" s="88" t="s">
        <v>2332</v>
      </c>
      <c r="AD110" s="88" t="s">
        <v>2330</v>
      </c>
      <c r="AE110" s="80" t="b">
        <v>0</v>
      </c>
      <c r="AF110" s="80">
        <v>2</v>
      </c>
      <c r="AG110" s="88" t="s">
        <v>2369</v>
      </c>
      <c r="AH110" s="80" t="b">
        <v>0</v>
      </c>
      <c r="AI110" s="80" t="s">
        <v>632</v>
      </c>
      <c r="AJ110" s="80"/>
      <c r="AK110" s="88" t="s">
        <v>622</v>
      </c>
      <c r="AL110" s="80" t="b">
        <v>0</v>
      </c>
      <c r="AM110" s="80">
        <v>0</v>
      </c>
      <c r="AN110" s="88" t="s">
        <v>622</v>
      </c>
      <c r="AO110" s="80" t="s">
        <v>637</v>
      </c>
      <c r="AP110" s="80" t="b">
        <v>0</v>
      </c>
      <c r="AQ110" s="88" t="s">
        <v>2330</v>
      </c>
      <c r="AR110" s="80" t="s">
        <v>2386</v>
      </c>
      <c r="AS110" s="80">
        <v>0</v>
      </c>
      <c r="AT110" s="80">
        <v>0</v>
      </c>
      <c r="AU110" s="80"/>
      <c r="AV110" s="80"/>
      <c r="AW110" s="80"/>
      <c r="AX110" s="80"/>
      <c r="AY110" s="80"/>
      <c r="AZ110" s="80"/>
      <c r="BA110" s="80"/>
      <c r="BB110" s="80"/>
      <c r="BC110" s="80">
        <v>2</v>
      </c>
      <c r="BD110" s="79" t="str">
        <f>REPLACE(INDEX(GroupVertices[Group],MATCH(Edges35[[#This Row],[Vertex 1]],GroupVertices[Vertex],0)),1,1,"")</f>
        <v>2</v>
      </c>
      <c r="BE110" s="79" t="str">
        <f>REPLACE(INDEX(GroupVertices[Group],MATCH(Edges35[[#This Row],[Vertex 2]],GroupVertices[Vertex],0)),1,1,"")</f>
        <v>2</v>
      </c>
      <c r="BF110" s="48">
        <v>0</v>
      </c>
      <c r="BG110" s="49">
        <v>0</v>
      </c>
      <c r="BH110" s="48">
        <v>0</v>
      </c>
      <c r="BI110" s="49">
        <v>0</v>
      </c>
      <c r="BJ110" s="48">
        <v>0</v>
      </c>
      <c r="BK110" s="49">
        <v>0</v>
      </c>
      <c r="BL110" s="48">
        <v>24</v>
      </c>
      <c r="BM110" s="49">
        <v>100</v>
      </c>
      <c r="BN110" s="48">
        <v>24</v>
      </c>
    </row>
    <row r="111" spans="1:66" ht="15">
      <c r="A111" s="65" t="s">
        <v>1132</v>
      </c>
      <c r="B111" s="65" t="s">
        <v>1145</v>
      </c>
      <c r="C111" s="66"/>
      <c r="D111" s="67"/>
      <c r="E111" s="68"/>
      <c r="F111" s="69"/>
      <c r="G111" s="66"/>
      <c r="H111" s="70"/>
      <c r="I111" s="71"/>
      <c r="J111" s="71"/>
      <c r="K111" s="34" t="s">
        <v>65</v>
      </c>
      <c r="L111" s="78">
        <v>170</v>
      </c>
      <c r="M111" s="78"/>
      <c r="N111" s="73"/>
      <c r="O111" s="80" t="s">
        <v>292</v>
      </c>
      <c r="P111" s="82">
        <v>43948.87761574074</v>
      </c>
      <c r="Q111" s="80" t="s">
        <v>2136</v>
      </c>
      <c r="R111" s="80"/>
      <c r="S111" s="80"/>
      <c r="T111" s="80"/>
      <c r="U111" s="80"/>
      <c r="V111" s="84" t="s">
        <v>1208</v>
      </c>
      <c r="W111" s="82">
        <v>43948.87761574074</v>
      </c>
      <c r="X111" s="86">
        <v>43948</v>
      </c>
      <c r="Y111" s="88" t="s">
        <v>2218</v>
      </c>
      <c r="Z111" s="84" t="s">
        <v>2280</v>
      </c>
      <c r="AA111" s="80"/>
      <c r="AB111" s="80"/>
      <c r="AC111" s="88" t="s">
        <v>1275</v>
      </c>
      <c r="AD111" s="88" t="s">
        <v>2332</v>
      </c>
      <c r="AE111" s="80" t="b">
        <v>0</v>
      </c>
      <c r="AF111" s="80">
        <v>2</v>
      </c>
      <c r="AG111" s="88" t="s">
        <v>2370</v>
      </c>
      <c r="AH111" s="80" t="b">
        <v>0</v>
      </c>
      <c r="AI111" s="80" t="s">
        <v>632</v>
      </c>
      <c r="AJ111" s="80"/>
      <c r="AK111" s="88" t="s">
        <v>622</v>
      </c>
      <c r="AL111" s="80" t="b">
        <v>0</v>
      </c>
      <c r="AM111" s="80">
        <v>0</v>
      </c>
      <c r="AN111" s="88" t="s">
        <v>622</v>
      </c>
      <c r="AO111" s="80" t="s">
        <v>636</v>
      </c>
      <c r="AP111" s="80" t="b">
        <v>0</v>
      </c>
      <c r="AQ111" s="88" t="s">
        <v>2332</v>
      </c>
      <c r="AR111" s="80" t="s">
        <v>2386</v>
      </c>
      <c r="AS111" s="80">
        <v>0</v>
      </c>
      <c r="AT111" s="80">
        <v>0</v>
      </c>
      <c r="AU111" s="80"/>
      <c r="AV111" s="80"/>
      <c r="AW111" s="80"/>
      <c r="AX111" s="80"/>
      <c r="AY111" s="80"/>
      <c r="AZ111" s="80"/>
      <c r="BA111" s="80"/>
      <c r="BB111" s="80"/>
      <c r="BC111" s="80">
        <v>2</v>
      </c>
      <c r="BD111" s="79" t="str">
        <f>REPLACE(INDEX(GroupVertices[Group],MATCH(Edges35[[#This Row],[Vertex 1]],GroupVertices[Vertex],0)),1,1,"")</f>
        <v>2</v>
      </c>
      <c r="BE111" s="79" t="str">
        <f>REPLACE(INDEX(GroupVertices[Group],MATCH(Edges35[[#This Row],[Vertex 2]],GroupVertices[Vertex],0)),1,1,"")</f>
        <v>2</v>
      </c>
      <c r="BF111" s="48"/>
      <c r="BG111" s="49"/>
      <c r="BH111" s="48"/>
      <c r="BI111" s="49"/>
      <c r="BJ111" s="48"/>
      <c r="BK111" s="49"/>
      <c r="BL111" s="48"/>
      <c r="BM111" s="49"/>
      <c r="BN111" s="48"/>
    </row>
    <row r="112" spans="1:66" ht="15">
      <c r="A112" s="65" t="s">
        <v>1149</v>
      </c>
      <c r="B112" s="65" t="s">
        <v>1151</v>
      </c>
      <c r="C112" s="66"/>
      <c r="D112" s="67"/>
      <c r="E112" s="68"/>
      <c r="F112" s="69"/>
      <c r="G112" s="66"/>
      <c r="H112" s="70"/>
      <c r="I112" s="71"/>
      <c r="J112" s="71"/>
      <c r="K112" s="34" t="s">
        <v>65</v>
      </c>
      <c r="L112" s="78">
        <v>172</v>
      </c>
      <c r="M112" s="78"/>
      <c r="N112" s="73"/>
      <c r="O112" s="80" t="s">
        <v>292</v>
      </c>
      <c r="P112" s="82">
        <v>43949.68716435185</v>
      </c>
      <c r="Q112" s="80" t="s">
        <v>2137</v>
      </c>
      <c r="R112" s="84" t="s">
        <v>2183</v>
      </c>
      <c r="S112" s="80" t="s">
        <v>2191</v>
      </c>
      <c r="T112" s="80"/>
      <c r="U112" s="80"/>
      <c r="V112" s="84" t="s">
        <v>1406</v>
      </c>
      <c r="W112" s="82">
        <v>43949.68716435185</v>
      </c>
      <c r="X112" s="86">
        <v>43949</v>
      </c>
      <c r="Y112" s="88" t="s">
        <v>2219</v>
      </c>
      <c r="Z112" s="84" t="s">
        <v>2281</v>
      </c>
      <c r="AA112" s="80"/>
      <c r="AB112" s="80"/>
      <c r="AC112" s="88" t="s">
        <v>2333</v>
      </c>
      <c r="AD112" s="80"/>
      <c r="AE112" s="80" t="b">
        <v>0</v>
      </c>
      <c r="AF112" s="80">
        <v>100</v>
      </c>
      <c r="AG112" s="88" t="s">
        <v>622</v>
      </c>
      <c r="AH112" s="80" t="b">
        <v>0</v>
      </c>
      <c r="AI112" s="80" t="s">
        <v>632</v>
      </c>
      <c r="AJ112" s="80"/>
      <c r="AK112" s="88" t="s">
        <v>622</v>
      </c>
      <c r="AL112" s="80" t="b">
        <v>0</v>
      </c>
      <c r="AM112" s="80">
        <v>10</v>
      </c>
      <c r="AN112" s="88" t="s">
        <v>622</v>
      </c>
      <c r="AO112" s="80" t="s">
        <v>641</v>
      </c>
      <c r="AP112" s="80" t="b">
        <v>0</v>
      </c>
      <c r="AQ112" s="88" t="s">
        <v>2333</v>
      </c>
      <c r="AR112" s="80" t="s">
        <v>2386</v>
      </c>
      <c r="AS112" s="80">
        <v>0</v>
      </c>
      <c r="AT112" s="80">
        <v>0</v>
      </c>
      <c r="AU112" s="80"/>
      <c r="AV112" s="80"/>
      <c r="AW112" s="80"/>
      <c r="AX112" s="80"/>
      <c r="AY112" s="80"/>
      <c r="AZ112" s="80"/>
      <c r="BA112" s="80"/>
      <c r="BB112" s="80"/>
      <c r="BC112" s="80">
        <v>2</v>
      </c>
      <c r="BD112" s="79" t="str">
        <f>REPLACE(INDEX(GroupVertices[Group],MATCH(Edges35[[#This Row],[Vertex 1]],GroupVertices[Vertex],0)),1,1,"")</f>
        <v>2</v>
      </c>
      <c r="BE112" s="79" t="str">
        <f>REPLACE(INDEX(GroupVertices[Group],MATCH(Edges35[[#This Row],[Vertex 2]],GroupVertices[Vertex],0)),1,1,"")</f>
        <v>2</v>
      </c>
      <c r="BF112" s="48">
        <v>0</v>
      </c>
      <c r="BG112" s="49">
        <v>0</v>
      </c>
      <c r="BH112" s="48">
        <v>1</v>
      </c>
      <c r="BI112" s="49">
        <v>5.2631578947368425</v>
      </c>
      <c r="BJ112" s="48">
        <v>0</v>
      </c>
      <c r="BK112" s="49">
        <v>0</v>
      </c>
      <c r="BL112" s="48">
        <v>18</v>
      </c>
      <c r="BM112" s="49">
        <v>94.73684210526316</v>
      </c>
      <c r="BN112" s="48">
        <v>19</v>
      </c>
    </row>
    <row r="113" spans="1:66" ht="15">
      <c r="A113" s="65" t="s">
        <v>1149</v>
      </c>
      <c r="B113" s="65" t="s">
        <v>1151</v>
      </c>
      <c r="C113" s="66"/>
      <c r="D113" s="67"/>
      <c r="E113" s="68"/>
      <c r="F113" s="69"/>
      <c r="G113" s="66"/>
      <c r="H113" s="70"/>
      <c r="I113" s="71"/>
      <c r="J113" s="71"/>
      <c r="K113" s="34" t="s">
        <v>65</v>
      </c>
      <c r="L113" s="78">
        <v>173</v>
      </c>
      <c r="M113" s="78"/>
      <c r="N113" s="73"/>
      <c r="O113" s="80" t="s">
        <v>292</v>
      </c>
      <c r="P113" s="82">
        <v>43949.697962962964</v>
      </c>
      <c r="Q113" s="80" t="s">
        <v>2138</v>
      </c>
      <c r="R113" s="80"/>
      <c r="S113" s="80"/>
      <c r="T113" s="80"/>
      <c r="U113" s="80"/>
      <c r="V113" s="84" t="s">
        <v>1406</v>
      </c>
      <c r="W113" s="82">
        <v>43949.697962962964</v>
      </c>
      <c r="X113" s="86">
        <v>43949</v>
      </c>
      <c r="Y113" s="88" t="s">
        <v>2220</v>
      </c>
      <c r="Z113" s="84" t="s">
        <v>2282</v>
      </c>
      <c r="AA113" s="80"/>
      <c r="AB113" s="80"/>
      <c r="AC113" s="88" t="s">
        <v>2334</v>
      </c>
      <c r="AD113" s="88" t="s">
        <v>2337</v>
      </c>
      <c r="AE113" s="80" t="b">
        <v>0</v>
      </c>
      <c r="AF113" s="80">
        <v>11</v>
      </c>
      <c r="AG113" s="88" t="s">
        <v>2370</v>
      </c>
      <c r="AH113" s="80" t="b">
        <v>0</v>
      </c>
      <c r="AI113" s="80" t="s">
        <v>632</v>
      </c>
      <c r="AJ113" s="80"/>
      <c r="AK113" s="88" t="s">
        <v>622</v>
      </c>
      <c r="AL113" s="80" t="b">
        <v>0</v>
      </c>
      <c r="AM113" s="80">
        <v>0</v>
      </c>
      <c r="AN113" s="88" t="s">
        <v>622</v>
      </c>
      <c r="AO113" s="80" t="s">
        <v>641</v>
      </c>
      <c r="AP113" s="80" t="b">
        <v>0</v>
      </c>
      <c r="AQ113" s="88" t="s">
        <v>2337</v>
      </c>
      <c r="AR113" s="80" t="s">
        <v>2386</v>
      </c>
      <c r="AS113" s="80">
        <v>0</v>
      </c>
      <c r="AT113" s="80">
        <v>0</v>
      </c>
      <c r="AU113" s="80"/>
      <c r="AV113" s="80"/>
      <c r="AW113" s="80"/>
      <c r="AX113" s="80"/>
      <c r="AY113" s="80"/>
      <c r="AZ113" s="80"/>
      <c r="BA113" s="80"/>
      <c r="BB113" s="80"/>
      <c r="BC113" s="80">
        <v>2</v>
      </c>
      <c r="BD113" s="79" t="str">
        <f>REPLACE(INDEX(GroupVertices[Group],MATCH(Edges35[[#This Row],[Vertex 1]],GroupVertices[Vertex],0)),1,1,"")</f>
        <v>2</v>
      </c>
      <c r="BE113" s="79" t="str">
        <f>REPLACE(INDEX(GroupVertices[Group],MATCH(Edges35[[#This Row],[Vertex 2]],GroupVertices[Vertex],0)),1,1,"")</f>
        <v>2</v>
      </c>
      <c r="BF113" s="48">
        <v>0</v>
      </c>
      <c r="BG113" s="49">
        <v>0</v>
      </c>
      <c r="BH113" s="48">
        <v>0</v>
      </c>
      <c r="BI113" s="49">
        <v>0</v>
      </c>
      <c r="BJ113" s="48">
        <v>0</v>
      </c>
      <c r="BK113" s="49">
        <v>0</v>
      </c>
      <c r="BL113" s="48">
        <v>15</v>
      </c>
      <c r="BM113" s="49">
        <v>100</v>
      </c>
      <c r="BN113" s="48">
        <v>15</v>
      </c>
    </row>
    <row r="114" spans="1:66" ht="15">
      <c r="A114" s="65" t="s">
        <v>1150</v>
      </c>
      <c r="B114" s="65" t="s">
        <v>1151</v>
      </c>
      <c r="C114" s="66"/>
      <c r="D114" s="67"/>
      <c r="E114" s="68"/>
      <c r="F114" s="69"/>
      <c r="G114" s="66"/>
      <c r="H114" s="70"/>
      <c r="I114" s="71"/>
      <c r="J114" s="71"/>
      <c r="K114" s="34" t="s">
        <v>65</v>
      </c>
      <c r="L114" s="78">
        <v>174</v>
      </c>
      <c r="M114" s="78"/>
      <c r="N114" s="73"/>
      <c r="O114" s="80" t="s">
        <v>292</v>
      </c>
      <c r="P114" s="82">
        <v>43949.73280092593</v>
      </c>
      <c r="Q114" s="80" t="s">
        <v>2139</v>
      </c>
      <c r="R114" s="80"/>
      <c r="S114" s="80"/>
      <c r="T114" s="80"/>
      <c r="U114" s="80"/>
      <c r="V114" s="84" t="s">
        <v>1407</v>
      </c>
      <c r="W114" s="82">
        <v>43949.73280092593</v>
      </c>
      <c r="X114" s="86">
        <v>43949</v>
      </c>
      <c r="Y114" s="88" t="s">
        <v>2221</v>
      </c>
      <c r="Z114" s="84" t="s">
        <v>2283</v>
      </c>
      <c r="AA114" s="80"/>
      <c r="AB114" s="80"/>
      <c r="AC114" s="88" t="s">
        <v>2335</v>
      </c>
      <c r="AD114" s="88" t="s">
        <v>2338</v>
      </c>
      <c r="AE114" s="80" t="b">
        <v>0</v>
      </c>
      <c r="AF114" s="80">
        <v>5</v>
      </c>
      <c r="AG114" s="88" t="s">
        <v>2370</v>
      </c>
      <c r="AH114" s="80" t="b">
        <v>0</v>
      </c>
      <c r="AI114" s="80" t="s">
        <v>632</v>
      </c>
      <c r="AJ114" s="80"/>
      <c r="AK114" s="88" t="s">
        <v>622</v>
      </c>
      <c r="AL114" s="80" t="b">
        <v>0</v>
      </c>
      <c r="AM114" s="80">
        <v>0</v>
      </c>
      <c r="AN114" s="88" t="s">
        <v>622</v>
      </c>
      <c r="AO114" s="80" t="s">
        <v>641</v>
      </c>
      <c r="AP114" s="80" t="b">
        <v>0</v>
      </c>
      <c r="AQ114" s="88" t="s">
        <v>2338</v>
      </c>
      <c r="AR114" s="80" t="s">
        <v>2386</v>
      </c>
      <c r="AS114" s="80">
        <v>0</v>
      </c>
      <c r="AT114" s="80">
        <v>0</v>
      </c>
      <c r="AU114" s="80" t="s">
        <v>2387</v>
      </c>
      <c r="AV114" s="80" t="s">
        <v>827</v>
      </c>
      <c r="AW114" s="80" t="s">
        <v>2389</v>
      </c>
      <c r="AX114" s="80" t="s">
        <v>807</v>
      </c>
      <c r="AY114" s="80" t="s">
        <v>2391</v>
      </c>
      <c r="AZ114" s="80" t="s">
        <v>813</v>
      </c>
      <c r="BA114" s="80" t="s">
        <v>2394</v>
      </c>
      <c r="BB114" s="84" t="s">
        <v>2395</v>
      </c>
      <c r="BC114" s="80">
        <v>2</v>
      </c>
      <c r="BD114" s="79" t="str">
        <f>REPLACE(INDEX(GroupVertices[Group],MATCH(Edges35[[#This Row],[Vertex 1]],GroupVertices[Vertex],0)),1,1,"")</f>
        <v>2</v>
      </c>
      <c r="BE114" s="79" t="str">
        <f>REPLACE(INDEX(GroupVertices[Group],MATCH(Edges35[[#This Row],[Vertex 2]],GroupVertices[Vertex],0)),1,1,"")</f>
        <v>2</v>
      </c>
      <c r="BF114" s="48">
        <v>0</v>
      </c>
      <c r="BG114" s="49">
        <v>0</v>
      </c>
      <c r="BH114" s="48">
        <v>0</v>
      </c>
      <c r="BI114" s="49">
        <v>0</v>
      </c>
      <c r="BJ114" s="48">
        <v>0</v>
      </c>
      <c r="BK114" s="49">
        <v>0</v>
      </c>
      <c r="BL114" s="48">
        <v>19</v>
      </c>
      <c r="BM114" s="49">
        <v>100</v>
      </c>
      <c r="BN114" s="48">
        <v>19</v>
      </c>
    </row>
    <row r="115" spans="1:66" ht="15">
      <c r="A115" s="65" t="s">
        <v>1150</v>
      </c>
      <c r="B115" s="65" t="s">
        <v>1151</v>
      </c>
      <c r="C115" s="66"/>
      <c r="D115" s="67"/>
      <c r="E115" s="68"/>
      <c r="F115" s="69"/>
      <c r="G115" s="66"/>
      <c r="H115" s="70"/>
      <c r="I115" s="71"/>
      <c r="J115" s="71"/>
      <c r="K115" s="34" t="s">
        <v>65</v>
      </c>
      <c r="L115" s="78">
        <v>175</v>
      </c>
      <c r="M115" s="78"/>
      <c r="N115" s="73"/>
      <c r="O115" s="80" t="s">
        <v>292</v>
      </c>
      <c r="P115" s="82">
        <v>43949.75184027778</v>
      </c>
      <c r="Q115" s="80" t="s">
        <v>2140</v>
      </c>
      <c r="R115" s="80"/>
      <c r="S115" s="80"/>
      <c r="T115" s="80"/>
      <c r="U115" s="80"/>
      <c r="V115" s="84" t="s">
        <v>1407</v>
      </c>
      <c r="W115" s="82">
        <v>43949.75184027778</v>
      </c>
      <c r="X115" s="86">
        <v>43949</v>
      </c>
      <c r="Y115" s="88" t="s">
        <v>2222</v>
      </c>
      <c r="Z115" s="84" t="s">
        <v>2284</v>
      </c>
      <c r="AA115" s="80"/>
      <c r="AB115" s="80"/>
      <c r="AC115" s="88" t="s">
        <v>2336</v>
      </c>
      <c r="AD115" s="88" t="s">
        <v>2339</v>
      </c>
      <c r="AE115" s="80" t="b">
        <v>0</v>
      </c>
      <c r="AF115" s="80">
        <v>0</v>
      </c>
      <c r="AG115" s="88" t="s">
        <v>2370</v>
      </c>
      <c r="AH115" s="80" t="b">
        <v>0</v>
      </c>
      <c r="AI115" s="80" t="s">
        <v>632</v>
      </c>
      <c r="AJ115" s="80"/>
      <c r="AK115" s="88" t="s">
        <v>622</v>
      </c>
      <c r="AL115" s="80" t="b">
        <v>0</v>
      </c>
      <c r="AM115" s="80">
        <v>0</v>
      </c>
      <c r="AN115" s="88" t="s">
        <v>622</v>
      </c>
      <c r="AO115" s="80" t="s">
        <v>641</v>
      </c>
      <c r="AP115" s="80" t="b">
        <v>0</v>
      </c>
      <c r="AQ115" s="88" t="s">
        <v>2339</v>
      </c>
      <c r="AR115" s="80" t="s">
        <v>2386</v>
      </c>
      <c r="AS115" s="80">
        <v>0</v>
      </c>
      <c r="AT115" s="80">
        <v>0</v>
      </c>
      <c r="AU115" s="80"/>
      <c r="AV115" s="80"/>
      <c r="AW115" s="80"/>
      <c r="AX115" s="80"/>
      <c r="AY115" s="80"/>
      <c r="AZ115" s="80"/>
      <c r="BA115" s="80"/>
      <c r="BB115" s="80"/>
      <c r="BC115" s="80">
        <v>2</v>
      </c>
      <c r="BD115" s="79" t="str">
        <f>REPLACE(INDEX(GroupVertices[Group],MATCH(Edges35[[#This Row],[Vertex 1]],GroupVertices[Vertex],0)),1,1,"")</f>
        <v>2</v>
      </c>
      <c r="BE115" s="79" t="str">
        <f>REPLACE(INDEX(GroupVertices[Group],MATCH(Edges35[[#This Row],[Vertex 2]],GroupVertices[Vertex],0)),1,1,"")</f>
        <v>2</v>
      </c>
      <c r="BF115" s="48">
        <v>0</v>
      </c>
      <c r="BG115" s="49">
        <v>0</v>
      </c>
      <c r="BH115" s="48">
        <v>2</v>
      </c>
      <c r="BI115" s="49">
        <v>14.285714285714286</v>
      </c>
      <c r="BJ115" s="48">
        <v>0</v>
      </c>
      <c r="BK115" s="49">
        <v>0</v>
      </c>
      <c r="BL115" s="48">
        <v>12</v>
      </c>
      <c r="BM115" s="49">
        <v>85.71428571428571</v>
      </c>
      <c r="BN115" s="48">
        <v>14</v>
      </c>
    </row>
    <row r="116" spans="1:66" ht="15">
      <c r="A116" s="65" t="s">
        <v>1146</v>
      </c>
      <c r="B116" s="65" t="s">
        <v>1151</v>
      </c>
      <c r="C116" s="66"/>
      <c r="D116" s="67"/>
      <c r="E116" s="68"/>
      <c r="F116" s="69"/>
      <c r="G116" s="66"/>
      <c r="H116" s="70"/>
      <c r="I116" s="71"/>
      <c r="J116" s="71"/>
      <c r="K116" s="34" t="s">
        <v>65</v>
      </c>
      <c r="L116" s="78">
        <v>176</v>
      </c>
      <c r="M116" s="78"/>
      <c r="N116" s="73"/>
      <c r="O116" s="80" t="s">
        <v>292</v>
      </c>
      <c r="P116" s="82">
        <v>43949.691296296296</v>
      </c>
      <c r="Q116" s="80" t="s">
        <v>2141</v>
      </c>
      <c r="R116" s="80"/>
      <c r="S116" s="80"/>
      <c r="T116" s="80"/>
      <c r="U116" s="80"/>
      <c r="V116" s="84" t="s">
        <v>1403</v>
      </c>
      <c r="W116" s="82">
        <v>43949.691296296296</v>
      </c>
      <c r="X116" s="86">
        <v>43949</v>
      </c>
      <c r="Y116" s="88" t="s">
        <v>2223</v>
      </c>
      <c r="Z116" s="84" t="s">
        <v>2285</v>
      </c>
      <c r="AA116" s="80"/>
      <c r="AB116" s="80"/>
      <c r="AC116" s="88" t="s">
        <v>2337</v>
      </c>
      <c r="AD116" s="88" t="s">
        <v>2333</v>
      </c>
      <c r="AE116" s="80" t="b">
        <v>0</v>
      </c>
      <c r="AF116" s="80">
        <v>20</v>
      </c>
      <c r="AG116" s="88" t="s">
        <v>2371</v>
      </c>
      <c r="AH116" s="80" t="b">
        <v>0</v>
      </c>
      <c r="AI116" s="80" t="s">
        <v>632</v>
      </c>
      <c r="AJ116" s="80"/>
      <c r="AK116" s="88" t="s">
        <v>622</v>
      </c>
      <c r="AL116" s="80" t="b">
        <v>0</v>
      </c>
      <c r="AM116" s="80">
        <v>3</v>
      </c>
      <c r="AN116" s="88" t="s">
        <v>622</v>
      </c>
      <c r="AO116" s="80" t="s">
        <v>637</v>
      </c>
      <c r="AP116" s="80" t="b">
        <v>0</v>
      </c>
      <c r="AQ116" s="88" t="s">
        <v>2333</v>
      </c>
      <c r="AR116" s="80" t="s">
        <v>2386</v>
      </c>
      <c r="AS116" s="80">
        <v>0</v>
      </c>
      <c r="AT116" s="80">
        <v>0</v>
      </c>
      <c r="AU116" s="80"/>
      <c r="AV116" s="80"/>
      <c r="AW116" s="80"/>
      <c r="AX116" s="80"/>
      <c r="AY116" s="80"/>
      <c r="AZ116" s="80"/>
      <c r="BA116" s="80"/>
      <c r="BB116" s="80"/>
      <c r="BC116" s="80">
        <v>6</v>
      </c>
      <c r="BD116" s="79" t="str">
        <f>REPLACE(INDEX(GroupVertices[Group],MATCH(Edges35[[#This Row],[Vertex 1]],GroupVertices[Vertex],0)),1,1,"")</f>
        <v>2</v>
      </c>
      <c r="BE116" s="79" t="str">
        <f>REPLACE(INDEX(GroupVertices[Group],MATCH(Edges35[[#This Row],[Vertex 2]],GroupVertices[Vertex],0)),1,1,"")</f>
        <v>2</v>
      </c>
      <c r="BF116" s="48">
        <v>0</v>
      </c>
      <c r="BG116" s="49">
        <v>0</v>
      </c>
      <c r="BH116" s="48">
        <v>0</v>
      </c>
      <c r="BI116" s="49">
        <v>0</v>
      </c>
      <c r="BJ116" s="48">
        <v>0</v>
      </c>
      <c r="BK116" s="49">
        <v>0</v>
      </c>
      <c r="BL116" s="48">
        <v>41</v>
      </c>
      <c r="BM116" s="49">
        <v>100</v>
      </c>
      <c r="BN116" s="48">
        <v>41</v>
      </c>
    </row>
    <row r="117" spans="1:66" ht="15">
      <c r="A117" s="65" t="s">
        <v>1146</v>
      </c>
      <c r="B117" s="65" t="s">
        <v>1151</v>
      </c>
      <c r="C117" s="66"/>
      <c r="D117" s="67"/>
      <c r="E117" s="68"/>
      <c r="F117" s="69"/>
      <c r="G117" s="66"/>
      <c r="H117" s="70"/>
      <c r="I117" s="71"/>
      <c r="J117" s="71"/>
      <c r="K117" s="34" t="s">
        <v>65</v>
      </c>
      <c r="L117" s="78">
        <v>177</v>
      </c>
      <c r="M117" s="78"/>
      <c r="N117" s="73"/>
      <c r="O117" s="80" t="s">
        <v>292</v>
      </c>
      <c r="P117" s="82">
        <v>43949.70077546296</v>
      </c>
      <c r="Q117" s="80" t="s">
        <v>2142</v>
      </c>
      <c r="R117" s="80"/>
      <c r="S117" s="80"/>
      <c r="T117" s="80"/>
      <c r="U117" s="80"/>
      <c r="V117" s="84" t="s">
        <v>1403</v>
      </c>
      <c r="W117" s="82">
        <v>43949.70077546296</v>
      </c>
      <c r="X117" s="86">
        <v>43949</v>
      </c>
      <c r="Y117" s="88" t="s">
        <v>2224</v>
      </c>
      <c r="Z117" s="84" t="s">
        <v>2286</v>
      </c>
      <c r="AA117" s="80"/>
      <c r="AB117" s="80"/>
      <c r="AC117" s="88" t="s">
        <v>2338</v>
      </c>
      <c r="AD117" s="88" t="s">
        <v>2334</v>
      </c>
      <c r="AE117" s="80" t="b">
        <v>0</v>
      </c>
      <c r="AF117" s="80">
        <v>5</v>
      </c>
      <c r="AG117" s="88" t="s">
        <v>2371</v>
      </c>
      <c r="AH117" s="80" t="b">
        <v>0</v>
      </c>
      <c r="AI117" s="80" t="s">
        <v>632</v>
      </c>
      <c r="AJ117" s="80"/>
      <c r="AK117" s="88" t="s">
        <v>622</v>
      </c>
      <c r="AL117" s="80" t="b">
        <v>0</v>
      </c>
      <c r="AM117" s="80">
        <v>1</v>
      </c>
      <c r="AN117" s="88" t="s">
        <v>622</v>
      </c>
      <c r="AO117" s="80" t="s">
        <v>637</v>
      </c>
      <c r="AP117" s="80" t="b">
        <v>0</v>
      </c>
      <c r="AQ117" s="88" t="s">
        <v>2334</v>
      </c>
      <c r="AR117" s="80" t="s">
        <v>2386</v>
      </c>
      <c r="AS117" s="80">
        <v>0</v>
      </c>
      <c r="AT117" s="80">
        <v>0</v>
      </c>
      <c r="AU117" s="80"/>
      <c r="AV117" s="80"/>
      <c r="AW117" s="80"/>
      <c r="AX117" s="80"/>
      <c r="AY117" s="80"/>
      <c r="AZ117" s="80"/>
      <c r="BA117" s="80"/>
      <c r="BB117" s="80"/>
      <c r="BC117" s="80">
        <v>6</v>
      </c>
      <c r="BD117" s="79" t="str">
        <f>REPLACE(INDEX(GroupVertices[Group],MATCH(Edges35[[#This Row],[Vertex 1]],GroupVertices[Vertex],0)),1,1,"")</f>
        <v>2</v>
      </c>
      <c r="BE117" s="79" t="str">
        <f>REPLACE(INDEX(GroupVertices[Group],MATCH(Edges35[[#This Row],[Vertex 2]],GroupVertices[Vertex],0)),1,1,"")</f>
        <v>2</v>
      </c>
      <c r="BF117" s="48">
        <v>0</v>
      </c>
      <c r="BG117" s="49">
        <v>0</v>
      </c>
      <c r="BH117" s="48">
        <v>1</v>
      </c>
      <c r="BI117" s="49">
        <v>2.9411764705882355</v>
      </c>
      <c r="BJ117" s="48">
        <v>0</v>
      </c>
      <c r="BK117" s="49">
        <v>0</v>
      </c>
      <c r="BL117" s="48">
        <v>33</v>
      </c>
      <c r="BM117" s="49">
        <v>97.05882352941177</v>
      </c>
      <c r="BN117" s="48">
        <v>34</v>
      </c>
    </row>
    <row r="118" spans="1:66" ht="15">
      <c r="A118" s="65" t="s">
        <v>1146</v>
      </c>
      <c r="B118" s="65" t="s">
        <v>1151</v>
      </c>
      <c r="C118" s="66"/>
      <c r="D118" s="67"/>
      <c r="E118" s="68"/>
      <c r="F118" s="69"/>
      <c r="G118" s="66"/>
      <c r="H118" s="70"/>
      <c r="I118" s="71"/>
      <c r="J118" s="71"/>
      <c r="K118" s="34" t="s">
        <v>65</v>
      </c>
      <c r="L118" s="78">
        <v>178</v>
      </c>
      <c r="M118" s="78"/>
      <c r="N118" s="73"/>
      <c r="O118" s="80" t="s">
        <v>292</v>
      </c>
      <c r="P118" s="82">
        <v>43949.7409837963</v>
      </c>
      <c r="Q118" s="80" t="s">
        <v>2143</v>
      </c>
      <c r="R118" s="80"/>
      <c r="S118" s="80"/>
      <c r="T118" s="80"/>
      <c r="U118" s="80"/>
      <c r="V118" s="84" t="s">
        <v>1403</v>
      </c>
      <c r="W118" s="82">
        <v>43949.7409837963</v>
      </c>
      <c r="X118" s="86">
        <v>43949</v>
      </c>
      <c r="Y118" s="88" t="s">
        <v>2225</v>
      </c>
      <c r="Z118" s="84" t="s">
        <v>2287</v>
      </c>
      <c r="AA118" s="80"/>
      <c r="AB118" s="80"/>
      <c r="AC118" s="88" t="s">
        <v>2339</v>
      </c>
      <c r="AD118" s="88" t="s">
        <v>2335</v>
      </c>
      <c r="AE118" s="80" t="b">
        <v>0</v>
      </c>
      <c r="AF118" s="80">
        <v>4</v>
      </c>
      <c r="AG118" s="88" t="s">
        <v>2372</v>
      </c>
      <c r="AH118" s="80" t="b">
        <v>0</v>
      </c>
      <c r="AI118" s="80" t="s">
        <v>632</v>
      </c>
      <c r="AJ118" s="80"/>
      <c r="AK118" s="88" t="s">
        <v>622</v>
      </c>
      <c r="AL118" s="80" t="b">
        <v>0</v>
      </c>
      <c r="AM118" s="80">
        <v>2</v>
      </c>
      <c r="AN118" s="88" t="s">
        <v>622</v>
      </c>
      <c r="AO118" s="80" t="s">
        <v>637</v>
      </c>
      <c r="AP118" s="80" t="b">
        <v>0</v>
      </c>
      <c r="AQ118" s="88" t="s">
        <v>2335</v>
      </c>
      <c r="AR118" s="80" t="s">
        <v>2386</v>
      </c>
      <c r="AS118" s="80">
        <v>0</v>
      </c>
      <c r="AT118" s="80">
        <v>0</v>
      </c>
      <c r="AU118" s="80"/>
      <c r="AV118" s="80"/>
      <c r="AW118" s="80"/>
      <c r="AX118" s="80"/>
      <c r="AY118" s="80"/>
      <c r="AZ118" s="80"/>
      <c r="BA118" s="80"/>
      <c r="BB118" s="80"/>
      <c r="BC118" s="80">
        <v>6</v>
      </c>
      <c r="BD118" s="79" t="str">
        <f>REPLACE(INDEX(GroupVertices[Group],MATCH(Edges35[[#This Row],[Vertex 1]],GroupVertices[Vertex],0)),1,1,"")</f>
        <v>2</v>
      </c>
      <c r="BE118" s="79" t="str">
        <f>REPLACE(INDEX(GroupVertices[Group],MATCH(Edges35[[#This Row],[Vertex 2]],GroupVertices[Vertex],0)),1,1,"")</f>
        <v>2</v>
      </c>
      <c r="BF118" s="48">
        <v>0</v>
      </c>
      <c r="BG118" s="49">
        <v>0</v>
      </c>
      <c r="BH118" s="48">
        <v>0</v>
      </c>
      <c r="BI118" s="49">
        <v>0</v>
      </c>
      <c r="BJ118" s="48">
        <v>0</v>
      </c>
      <c r="BK118" s="49">
        <v>0</v>
      </c>
      <c r="BL118" s="48">
        <v>39</v>
      </c>
      <c r="BM118" s="49">
        <v>100</v>
      </c>
      <c r="BN118" s="48">
        <v>39</v>
      </c>
    </row>
    <row r="119" spans="1:66" ht="15">
      <c r="A119" s="65" t="s">
        <v>1146</v>
      </c>
      <c r="B119" s="65" t="s">
        <v>1151</v>
      </c>
      <c r="C119" s="66"/>
      <c r="D119" s="67"/>
      <c r="E119" s="68"/>
      <c r="F119" s="69"/>
      <c r="G119" s="66"/>
      <c r="H119" s="70"/>
      <c r="I119" s="71"/>
      <c r="J119" s="71"/>
      <c r="K119" s="34" t="s">
        <v>65</v>
      </c>
      <c r="L119" s="78">
        <v>179</v>
      </c>
      <c r="M119" s="78"/>
      <c r="N119" s="73"/>
      <c r="O119" s="80" t="s">
        <v>292</v>
      </c>
      <c r="P119" s="82">
        <v>43949.76913194444</v>
      </c>
      <c r="Q119" s="80" t="s">
        <v>2144</v>
      </c>
      <c r="R119" s="84" t="s">
        <v>2184</v>
      </c>
      <c r="S119" s="80" t="s">
        <v>332</v>
      </c>
      <c r="T119" s="80"/>
      <c r="U119" s="80"/>
      <c r="V119" s="84" t="s">
        <v>1403</v>
      </c>
      <c r="W119" s="82">
        <v>43949.76913194444</v>
      </c>
      <c r="X119" s="86">
        <v>43949</v>
      </c>
      <c r="Y119" s="88" t="s">
        <v>2226</v>
      </c>
      <c r="Z119" s="84" t="s">
        <v>2288</v>
      </c>
      <c r="AA119" s="80"/>
      <c r="AB119" s="80"/>
      <c r="AC119" s="88" t="s">
        <v>2340</v>
      </c>
      <c r="AD119" s="88" t="s">
        <v>2336</v>
      </c>
      <c r="AE119" s="80" t="b">
        <v>0</v>
      </c>
      <c r="AF119" s="80">
        <v>0</v>
      </c>
      <c r="AG119" s="88" t="s">
        <v>2372</v>
      </c>
      <c r="AH119" s="80" t="b">
        <v>1</v>
      </c>
      <c r="AI119" s="80" t="s">
        <v>2381</v>
      </c>
      <c r="AJ119" s="80"/>
      <c r="AK119" s="88" t="s">
        <v>2383</v>
      </c>
      <c r="AL119" s="80" t="b">
        <v>0</v>
      </c>
      <c r="AM119" s="80">
        <v>0</v>
      </c>
      <c r="AN119" s="88" t="s">
        <v>622</v>
      </c>
      <c r="AO119" s="80" t="s">
        <v>637</v>
      </c>
      <c r="AP119" s="80" t="b">
        <v>0</v>
      </c>
      <c r="AQ119" s="88" t="s">
        <v>2336</v>
      </c>
      <c r="AR119" s="80" t="s">
        <v>2386</v>
      </c>
      <c r="AS119" s="80">
        <v>0</v>
      </c>
      <c r="AT119" s="80">
        <v>0</v>
      </c>
      <c r="AU119" s="80"/>
      <c r="AV119" s="80"/>
      <c r="AW119" s="80"/>
      <c r="AX119" s="80"/>
      <c r="AY119" s="80"/>
      <c r="AZ119" s="80"/>
      <c r="BA119" s="80"/>
      <c r="BB119" s="80"/>
      <c r="BC119" s="80">
        <v>6</v>
      </c>
      <c r="BD119" s="79" t="str">
        <f>REPLACE(INDEX(GroupVertices[Group],MATCH(Edges35[[#This Row],[Vertex 1]],GroupVertices[Vertex],0)),1,1,"")</f>
        <v>2</v>
      </c>
      <c r="BE119" s="79" t="str">
        <f>REPLACE(INDEX(GroupVertices[Group],MATCH(Edges35[[#This Row],[Vertex 2]],GroupVertices[Vertex],0)),1,1,"")</f>
        <v>2</v>
      </c>
      <c r="BF119" s="48">
        <v>0</v>
      </c>
      <c r="BG119" s="49">
        <v>0</v>
      </c>
      <c r="BH119" s="48">
        <v>0</v>
      </c>
      <c r="BI119" s="49">
        <v>0</v>
      </c>
      <c r="BJ119" s="48">
        <v>0</v>
      </c>
      <c r="BK119" s="49">
        <v>0</v>
      </c>
      <c r="BL119" s="48">
        <v>4</v>
      </c>
      <c r="BM119" s="49">
        <v>100</v>
      </c>
      <c r="BN119" s="48">
        <v>4</v>
      </c>
    </row>
    <row r="120" spans="1:66" ht="15">
      <c r="A120" s="65" t="s">
        <v>1146</v>
      </c>
      <c r="B120" s="65" t="s">
        <v>1151</v>
      </c>
      <c r="C120" s="66"/>
      <c r="D120" s="67"/>
      <c r="E120" s="68"/>
      <c r="F120" s="69"/>
      <c r="G120" s="66"/>
      <c r="H120" s="70"/>
      <c r="I120" s="71"/>
      <c r="J120" s="71"/>
      <c r="K120" s="34" t="s">
        <v>65</v>
      </c>
      <c r="L120" s="78">
        <v>180</v>
      </c>
      <c r="M120" s="78"/>
      <c r="N120" s="73"/>
      <c r="O120" s="80" t="s">
        <v>292</v>
      </c>
      <c r="P120" s="82">
        <v>43949.80540509259</v>
      </c>
      <c r="Q120" s="80" t="s">
        <v>2145</v>
      </c>
      <c r="R120" s="80"/>
      <c r="S120" s="80"/>
      <c r="T120" s="80"/>
      <c r="U120" s="80"/>
      <c r="V120" s="84" t="s">
        <v>1403</v>
      </c>
      <c r="W120" s="82">
        <v>43949.80540509259</v>
      </c>
      <c r="X120" s="86">
        <v>43949</v>
      </c>
      <c r="Y120" s="88" t="s">
        <v>2227</v>
      </c>
      <c r="Z120" s="84" t="s">
        <v>2289</v>
      </c>
      <c r="AA120" s="80"/>
      <c r="AB120" s="80"/>
      <c r="AC120" s="88" t="s">
        <v>2341</v>
      </c>
      <c r="AD120" s="88" t="s">
        <v>2343</v>
      </c>
      <c r="AE120" s="80" t="b">
        <v>0</v>
      </c>
      <c r="AF120" s="80">
        <v>1</v>
      </c>
      <c r="AG120" s="88" t="s">
        <v>1283</v>
      </c>
      <c r="AH120" s="80" t="b">
        <v>0</v>
      </c>
      <c r="AI120" s="80" t="s">
        <v>632</v>
      </c>
      <c r="AJ120" s="80"/>
      <c r="AK120" s="88" t="s">
        <v>622</v>
      </c>
      <c r="AL120" s="80" t="b">
        <v>0</v>
      </c>
      <c r="AM120" s="80">
        <v>0</v>
      </c>
      <c r="AN120" s="88" t="s">
        <v>622</v>
      </c>
      <c r="AO120" s="80" t="s">
        <v>637</v>
      </c>
      <c r="AP120" s="80" t="b">
        <v>0</v>
      </c>
      <c r="AQ120" s="88" t="s">
        <v>2343</v>
      </c>
      <c r="AR120" s="80" t="s">
        <v>2386</v>
      </c>
      <c r="AS120" s="80">
        <v>0</v>
      </c>
      <c r="AT120" s="80">
        <v>0</v>
      </c>
      <c r="AU120" s="80"/>
      <c r="AV120" s="80"/>
      <c r="AW120" s="80"/>
      <c r="AX120" s="80"/>
      <c r="AY120" s="80"/>
      <c r="AZ120" s="80"/>
      <c r="BA120" s="80"/>
      <c r="BB120" s="80"/>
      <c r="BC120" s="80">
        <v>6</v>
      </c>
      <c r="BD120" s="79" t="str">
        <f>REPLACE(INDEX(GroupVertices[Group],MATCH(Edges35[[#This Row],[Vertex 1]],GroupVertices[Vertex],0)),1,1,"")</f>
        <v>2</v>
      </c>
      <c r="BE120" s="79" t="str">
        <f>REPLACE(INDEX(GroupVertices[Group],MATCH(Edges35[[#This Row],[Vertex 2]],GroupVertices[Vertex],0)),1,1,"")</f>
        <v>2</v>
      </c>
      <c r="BF120" s="48"/>
      <c r="BG120" s="49"/>
      <c r="BH120" s="48"/>
      <c r="BI120" s="49"/>
      <c r="BJ120" s="48"/>
      <c r="BK120" s="49"/>
      <c r="BL120" s="48"/>
      <c r="BM120" s="49"/>
      <c r="BN120" s="48"/>
    </row>
    <row r="121" spans="1:66" ht="15">
      <c r="A121" s="65" t="s">
        <v>1146</v>
      </c>
      <c r="B121" s="65" t="s">
        <v>1151</v>
      </c>
      <c r="C121" s="66"/>
      <c r="D121" s="67"/>
      <c r="E121" s="68"/>
      <c r="F121" s="69"/>
      <c r="G121" s="66"/>
      <c r="H121" s="70"/>
      <c r="I121" s="71"/>
      <c r="J121" s="71"/>
      <c r="K121" s="34" t="s">
        <v>65</v>
      </c>
      <c r="L121" s="78">
        <v>181</v>
      </c>
      <c r="M121" s="78"/>
      <c r="N121" s="73"/>
      <c r="O121" s="80" t="s">
        <v>292</v>
      </c>
      <c r="P121" s="82">
        <v>43949.80954861111</v>
      </c>
      <c r="Q121" s="80" t="s">
        <v>2146</v>
      </c>
      <c r="R121" s="80"/>
      <c r="S121" s="80"/>
      <c r="T121" s="80"/>
      <c r="U121" s="80"/>
      <c r="V121" s="84" t="s">
        <v>1403</v>
      </c>
      <c r="W121" s="82">
        <v>43949.80954861111</v>
      </c>
      <c r="X121" s="86">
        <v>43949</v>
      </c>
      <c r="Y121" s="88" t="s">
        <v>2228</v>
      </c>
      <c r="Z121" s="84" t="s">
        <v>2290</v>
      </c>
      <c r="AA121" s="80"/>
      <c r="AB121" s="80"/>
      <c r="AC121" s="88" t="s">
        <v>2342</v>
      </c>
      <c r="AD121" s="88" t="s">
        <v>2344</v>
      </c>
      <c r="AE121" s="80" t="b">
        <v>0</v>
      </c>
      <c r="AF121" s="80">
        <v>0</v>
      </c>
      <c r="AG121" s="88" t="s">
        <v>1283</v>
      </c>
      <c r="AH121" s="80" t="b">
        <v>0</v>
      </c>
      <c r="AI121" s="80" t="s">
        <v>632</v>
      </c>
      <c r="AJ121" s="80"/>
      <c r="AK121" s="88" t="s">
        <v>622</v>
      </c>
      <c r="AL121" s="80" t="b">
        <v>0</v>
      </c>
      <c r="AM121" s="80">
        <v>0</v>
      </c>
      <c r="AN121" s="88" t="s">
        <v>622</v>
      </c>
      <c r="AO121" s="80" t="s">
        <v>637</v>
      </c>
      <c r="AP121" s="80" t="b">
        <v>0</v>
      </c>
      <c r="AQ121" s="88" t="s">
        <v>2344</v>
      </c>
      <c r="AR121" s="80" t="s">
        <v>2386</v>
      </c>
      <c r="AS121" s="80">
        <v>0</v>
      </c>
      <c r="AT121" s="80">
        <v>0</v>
      </c>
      <c r="AU121" s="80"/>
      <c r="AV121" s="80"/>
      <c r="AW121" s="80"/>
      <c r="AX121" s="80"/>
      <c r="AY121" s="80"/>
      <c r="AZ121" s="80"/>
      <c r="BA121" s="80"/>
      <c r="BB121" s="80"/>
      <c r="BC121" s="80">
        <v>6</v>
      </c>
      <c r="BD121" s="79" t="str">
        <f>REPLACE(INDEX(GroupVertices[Group],MATCH(Edges35[[#This Row],[Vertex 1]],GroupVertices[Vertex],0)),1,1,"")</f>
        <v>2</v>
      </c>
      <c r="BE121" s="79" t="str">
        <f>REPLACE(INDEX(GroupVertices[Group],MATCH(Edges35[[#This Row],[Vertex 2]],GroupVertices[Vertex],0)),1,1,"")</f>
        <v>2</v>
      </c>
      <c r="BF121" s="48"/>
      <c r="BG121" s="49"/>
      <c r="BH121" s="48"/>
      <c r="BI121" s="49"/>
      <c r="BJ121" s="48"/>
      <c r="BK121" s="49"/>
      <c r="BL121" s="48"/>
      <c r="BM121" s="49"/>
      <c r="BN121" s="48"/>
    </row>
    <row r="122" spans="1:66" ht="15">
      <c r="A122" s="65" t="s">
        <v>1152</v>
      </c>
      <c r="B122" s="65" t="s">
        <v>1151</v>
      </c>
      <c r="C122" s="66"/>
      <c r="D122" s="67"/>
      <c r="E122" s="68"/>
      <c r="F122" s="69"/>
      <c r="G122" s="66"/>
      <c r="H122" s="70"/>
      <c r="I122" s="71"/>
      <c r="J122" s="71"/>
      <c r="K122" s="34" t="s">
        <v>65</v>
      </c>
      <c r="L122" s="78">
        <v>182</v>
      </c>
      <c r="M122" s="78"/>
      <c r="N122" s="73"/>
      <c r="O122" s="80" t="s">
        <v>292</v>
      </c>
      <c r="P122" s="82">
        <v>43949.804756944446</v>
      </c>
      <c r="Q122" s="80" t="s">
        <v>2147</v>
      </c>
      <c r="R122" s="80"/>
      <c r="S122" s="80"/>
      <c r="T122" s="80"/>
      <c r="U122" s="80"/>
      <c r="V122" s="84" t="s">
        <v>1409</v>
      </c>
      <c r="W122" s="82">
        <v>43949.804756944446</v>
      </c>
      <c r="X122" s="86">
        <v>43949</v>
      </c>
      <c r="Y122" s="88" t="s">
        <v>2229</v>
      </c>
      <c r="Z122" s="84" t="s">
        <v>2291</v>
      </c>
      <c r="AA122" s="80"/>
      <c r="AB122" s="80"/>
      <c r="AC122" s="88" t="s">
        <v>2343</v>
      </c>
      <c r="AD122" s="88" t="s">
        <v>2340</v>
      </c>
      <c r="AE122" s="80" t="b">
        <v>0</v>
      </c>
      <c r="AF122" s="80">
        <v>0</v>
      </c>
      <c r="AG122" s="88" t="s">
        <v>2370</v>
      </c>
      <c r="AH122" s="80" t="b">
        <v>0</v>
      </c>
      <c r="AI122" s="80" t="s">
        <v>632</v>
      </c>
      <c r="AJ122" s="80"/>
      <c r="AK122" s="88" t="s">
        <v>622</v>
      </c>
      <c r="AL122" s="80" t="b">
        <v>0</v>
      </c>
      <c r="AM122" s="80">
        <v>0</v>
      </c>
      <c r="AN122" s="88" t="s">
        <v>622</v>
      </c>
      <c r="AO122" s="80" t="s">
        <v>636</v>
      </c>
      <c r="AP122" s="80" t="b">
        <v>0</v>
      </c>
      <c r="AQ122" s="88" t="s">
        <v>2340</v>
      </c>
      <c r="AR122" s="80" t="s">
        <v>2386</v>
      </c>
      <c r="AS122" s="80">
        <v>0</v>
      </c>
      <c r="AT122" s="80">
        <v>0</v>
      </c>
      <c r="AU122" s="80"/>
      <c r="AV122" s="80"/>
      <c r="AW122" s="80"/>
      <c r="AX122" s="80"/>
      <c r="AY122" s="80"/>
      <c r="AZ122" s="80"/>
      <c r="BA122" s="80"/>
      <c r="BB122" s="80"/>
      <c r="BC122" s="80">
        <v>3</v>
      </c>
      <c r="BD122" s="79" t="str">
        <f>REPLACE(INDEX(GroupVertices[Group],MATCH(Edges35[[#This Row],[Vertex 1]],GroupVertices[Vertex],0)),1,1,"")</f>
        <v>2</v>
      </c>
      <c r="BE122" s="79" t="str">
        <f>REPLACE(INDEX(GroupVertices[Group],MATCH(Edges35[[#This Row],[Vertex 2]],GroupVertices[Vertex],0)),1,1,"")</f>
        <v>2</v>
      </c>
      <c r="BF122" s="48"/>
      <c r="BG122" s="49"/>
      <c r="BH122" s="48"/>
      <c r="BI122" s="49"/>
      <c r="BJ122" s="48"/>
      <c r="BK122" s="49"/>
      <c r="BL122" s="48"/>
      <c r="BM122" s="49"/>
      <c r="BN122" s="48"/>
    </row>
    <row r="123" spans="1:66" ht="15">
      <c r="A123" s="65" t="s">
        <v>1152</v>
      </c>
      <c r="B123" s="65" t="s">
        <v>1151</v>
      </c>
      <c r="C123" s="66"/>
      <c r="D123" s="67"/>
      <c r="E123" s="68"/>
      <c r="F123" s="69"/>
      <c r="G123" s="66"/>
      <c r="H123" s="70"/>
      <c r="I123" s="71"/>
      <c r="J123" s="71"/>
      <c r="K123" s="34" t="s">
        <v>65</v>
      </c>
      <c r="L123" s="78">
        <v>183</v>
      </c>
      <c r="M123" s="78"/>
      <c r="N123" s="73"/>
      <c r="O123" s="80" t="s">
        <v>292</v>
      </c>
      <c r="P123" s="82">
        <v>43949.80701388889</v>
      </c>
      <c r="Q123" s="80" t="s">
        <v>2148</v>
      </c>
      <c r="R123" s="80"/>
      <c r="S123" s="80"/>
      <c r="T123" s="80"/>
      <c r="U123" s="80"/>
      <c r="V123" s="84" t="s">
        <v>1409</v>
      </c>
      <c r="W123" s="82">
        <v>43949.80701388889</v>
      </c>
      <c r="X123" s="86">
        <v>43949</v>
      </c>
      <c r="Y123" s="88" t="s">
        <v>2230</v>
      </c>
      <c r="Z123" s="84" t="s">
        <v>2292</v>
      </c>
      <c r="AA123" s="80"/>
      <c r="AB123" s="80"/>
      <c r="AC123" s="88" t="s">
        <v>2344</v>
      </c>
      <c r="AD123" s="88" t="s">
        <v>2341</v>
      </c>
      <c r="AE123" s="80" t="b">
        <v>0</v>
      </c>
      <c r="AF123" s="80">
        <v>1</v>
      </c>
      <c r="AG123" s="88" t="s">
        <v>2370</v>
      </c>
      <c r="AH123" s="80" t="b">
        <v>0</v>
      </c>
      <c r="AI123" s="80" t="s">
        <v>632</v>
      </c>
      <c r="AJ123" s="80"/>
      <c r="AK123" s="88" t="s">
        <v>622</v>
      </c>
      <c r="AL123" s="80" t="b">
        <v>0</v>
      </c>
      <c r="AM123" s="80">
        <v>0</v>
      </c>
      <c r="AN123" s="88" t="s">
        <v>622</v>
      </c>
      <c r="AO123" s="80" t="s">
        <v>636</v>
      </c>
      <c r="AP123" s="80" t="b">
        <v>0</v>
      </c>
      <c r="AQ123" s="88" t="s">
        <v>2341</v>
      </c>
      <c r="AR123" s="80" t="s">
        <v>2386</v>
      </c>
      <c r="AS123" s="80">
        <v>0</v>
      </c>
      <c r="AT123" s="80">
        <v>0</v>
      </c>
      <c r="AU123" s="80"/>
      <c r="AV123" s="80"/>
      <c r="AW123" s="80"/>
      <c r="AX123" s="80"/>
      <c r="AY123" s="80"/>
      <c r="AZ123" s="80"/>
      <c r="BA123" s="80"/>
      <c r="BB123" s="80"/>
      <c r="BC123" s="80">
        <v>3</v>
      </c>
      <c r="BD123" s="79" t="str">
        <f>REPLACE(INDEX(GroupVertices[Group],MATCH(Edges35[[#This Row],[Vertex 1]],GroupVertices[Vertex],0)),1,1,"")</f>
        <v>2</v>
      </c>
      <c r="BE123" s="79" t="str">
        <f>REPLACE(INDEX(GroupVertices[Group],MATCH(Edges35[[#This Row],[Vertex 2]],GroupVertices[Vertex],0)),1,1,"")</f>
        <v>2</v>
      </c>
      <c r="BF123" s="48"/>
      <c r="BG123" s="49"/>
      <c r="BH123" s="48"/>
      <c r="BI123" s="49"/>
      <c r="BJ123" s="48"/>
      <c r="BK123" s="49"/>
      <c r="BL123" s="48"/>
      <c r="BM123" s="49"/>
      <c r="BN123" s="48"/>
    </row>
    <row r="124" spans="1:66" ht="15">
      <c r="A124" s="65" t="s">
        <v>1152</v>
      </c>
      <c r="B124" s="65" t="s">
        <v>1151</v>
      </c>
      <c r="C124" s="66"/>
      <c r="D124" s="67"/>
      <c r="E124" s="68"/>
      <c r="F124" s="69"/>
      <c r="G124" s="66"/>
      <c r="H124" s="70"/>
      <c r="I124" s="71"/>
      <c r="J124" s="71"/>
      <c r="K124" s="34" t="s">
        <v>65</v>
      </c>
      <c r="L124" s="78">
        <v>184</v>
      </c>
      <c r="M124" s="78"/>
      <c r="N124" s="73"/>
      <c r="O124" s="80" t="s">
        <v>292</v>
      </c>
      <c r="P124" s="82">
        <v>43949.8103125</v>
      </c>
      <c r="Q124" s="80" t="s">
        <v>2149</v>
      </c>
      <c r="R124" s="80"/>
      <c r="S124" s="80"/>
      <c r="T124" s="80"/>
      <c r="U124" s="80"/>
      <c r="V124" s="84" t="s">
        <v>1409</v>
      </c>
      <c r="W124" s="82">
        <v>43949.8103125</v>
      </c>
      <c r="X124" s="86">
        <v>43949</v>
      </c>
      <c r="Y124" s="88" t="s">
        <v>2231</v>
      </c>
      <c r="Z124" s="84" t="s">
        <v>2293</v>
      </c>
      <c r="AA124" s="80"/>
      <c r="AB124" s="80"/>
      <c r="AC124" s="88" t="s">
        <v>1276</v>
      </c>
      <c r="AD124" s="88" t="s">
        <v>2342</v>
      </c>
      <c r="AE124" s="80" t="b">
        <v>0</v>
      </c>
      <c r="AF124" s="80">
        <v>0</v>
      </c>
      <c r="AG124" s="88" t="s">
        <v>2370</v>
      </c>
      <c r="AH124" s="80" t="b">
        <v>0</v>
      </c>
      <c r="AI124" s="80" t="s">
        <v>632</v>
      </c>
      <c r="AJ124" s="80"/>
      <c r="AK124" s="88" t="s">
        <v>622</v>
      </c>
      <c r="AL124" s="80" t="b">
        <v>0</v>
      </c>
      <c r="AM124" s="80">
        <v>0</v>
      </c>
      <c r="AN124" s="88" t="s">
        <v>622</v>
      </c>
      <c r="AO124" s="80" t="s">
        <v>636</v>
      </c>
      <c r="AP124" s="80" t="b">
        <v>0</v>
      </c>
      <c r="AQ124" s="88" t="s">
        <v>2342</v>
      </c>
      <c r="AR124" s="80" t="s">
        <v>2386</v>
      </c>
      <c r="AS124" s="80">
        <v>0</v>
      </c>
      <c r="AT124" s="80">
        <v>0</v>
      </c>
      <c r="AU124" s="80"/>
      <c r="AV124" s="80"/>
      <c r="AW124" s="80"/>
      <c r="AX124" s="80"/>
      <c r="AY124" s="80"/>
      <c r="AZ124" s="80"/>
      <c r="BA124" s="80"/>
      <c r="BB124" s="80"/>
      <c r="BC124" s="80">
        <v>3</v>
      </c>
      <c r="BD124" s="79" t="str">
        <f>REPLACE(INDEX(GroupVertices[Group],MATCH(Edges35[[#This Row],[Vertex 1]],GroupVertices[Vertex],0)),1,1,"")</f>
        <v>2</v>
      </c>
      <c r="BE124" s="79" t="str">
        <f>REPLACE(INDEX(GroupVertices[Group],MATCH(Edges35[[#This Row],[Vertex 2]],GroupVertices[Vertex],0)),1,1,"")</f>
        <v>2</v>
      </c>
      <c r="BF124" s="48"/>
      <c r="BG124" s="49"/>
      <c r="BH124" s="48"/>
      <c r="BI124" s="49"/>
      <c r="BJ124" s="48"/>
      <c r="BK124" s="49"/>
      <c r="BL124" s="48"/>
      <c r="BM124" s="49"/>
      <c r="BN124" s="48"/>
    </row>
    <row r="125" spans="1:66" ht="15">
      <c r="A125" s="65" t="s">
        <v>269</v>
      </c>
      <c r="B125" s="65" t="s">
        <v>286</v>
      </c>
      <c r="C125" s="66"/>
      <c r="D125" s="67"/>
      <c r="E125" s="68"/>
      <c r="F125" s="69"/>
      <c r="G125" s="66"/>
      <c r="H125" s="70"/>
      <c r="I125" s="71"/>
      <c r="J125" s="71"/>
      <c r="K125" s="34" t="s">
        <v>65</v>
      </c>
      <c r="L125" s="78">
        <v>224</v>
      </c>
      <c r="M125" s="78"/>
      <c r="N125" s="73"/>
      <c r="O125" s="80" t="s">
        <v>292</v>
      </c>
      <c r="P125" s="82">
        <v>43954.33899305556</v>
      </c>
      <c r="Q125" s="80" t="s">
        <v>2150</v>
      </c>
      <c r="R125" s="80"/>
      <c r="S125" s="80"/>
      <c r="T125" s="80"/>
      <c r="U125" s="80"/>
      <c r="V125" s="84" t="s">
        <v>398</v>
      </c>
      <c r="W125" s="82">
        <v>43954.33899305556</v>
      </c>
      <c r="X125" s="86">
        <v>43954</v>
      </c>
      <c r="Y125" s="88" t="s">
        <v>2232</v>
      </c>
      <c r="Z125" s="84" t="s">
        <v>2294</v>
      </c>
      <c r="AA125" s="80"/>
      <c r="AB125" s="80"/>
      <c r="AC125" s="88" t="s">
        <v>2345</v>
      </c>
      <c r="AD125" s="88" t="s">
        <v>2346</v>
      </c>
      <c r="AE125" s="80" t="b">
        <v>0</v>
      </c>
      <c r="AF125" s="80">
        <v>0</v>
      </c>
      <c r="AG125" s="88" t="s">
        <v>2373</v>
      </c>
      <c r="AH125" s="80" t="b">
        <v>0</v>
      </c>
      <c r="AI125" s="80" t="s">
        <v>632</v>
      </c>
      <c r="AJ125" s="80"/>
      <c r="AK125" s="88" t="s">
        <v>622</v>
      </c>
      <c r="AL125" s="80" t="b">
        <v>0</v>
      </c>
      <c r="AM125" s="80">
        <v>0</v>
      </c>
      <c r="AN125" s="88" t="s">
        <v>622</v>
      </c>
      <c r="AO125" s="80" t="s">
        <v>641</v>
      </c>
      <c r="AP125" s="80" t="b">
        <v>0</v>
      </c>
      <c r="AQ125" s="88" t="s">
        <v>2346</v>
      </c>
      <c r="AR125" s="80" t="s">
        <v>2386</v>
      </c>
      <c r="AS125" s="80">
        <v>0</v>
      </c>
      <c r="AT125" s="80">
        <v>0</v>
      </c>
      <c r="AU125" s="80"/>
      <c r="AV125" s="80"/>
      <c r="AW125" s="80"/>
      <c r="AX125" s="80"/>
      <c r="AY125" s="80"/>
      <c r="AZ125" s="80"/>
      <c r="BA125" s="80"/>
      <c r="BB125" s="80"/>
      <c r="BC125" s="80">
        <v>2</v>
      </c>
      <c r="BD125" s="79" t="str">
        <f>REPLACE(INDEX(GroupVertices[Group],MATCH(Edges35[[#This Row],[Vertex 1]],GroupVertices[Vertex],0)),1,1,"")</f>
        <v>5</v>
      </c>
      <c r="BE125" s="79" t="str">
        <f>REPLACE(INDEX(GroupVertices[Group],MATCH(Edges35[[#This Row],[Vertex 2]],GroupVertices[Vertex],0)),1,1,"")</f>
        <v>5</v>
      </c>
      <c r="BF125" s="48"/>
      <c r="BG125" s="49"/>
      <c r="BH125" s="48"/>
      <c r="BI125" s="49"/>
      <c r="BJ125" s="48"/>
      <c r="BK125" s="49"/>
      <c r="BL125" s="48"/>
      <c r="BM125" s="49"/>
      <c r="BN125" s="48"/>
    </row>
    <row r="126" spans="1:66" ht="15">
      <c r="A126" s="65" t="s">
        <v>290</v>
      </c>
      <c r="B126" s="65" t="s">
        <v>286</v>
      </c>
      <c r="C126" s="66"/>
      <c r="D126" s="67"/>
      <c r="E126" s="68"/>
      <c r="F126" s="69"/>
      <c r="G126" s="66"/>
      <c r="H126" s="70"/>
      <c r="I126" s="71"/>
      <c r="J126" s="71"/>
      <c r="K126" s="34" t="s">
        <v>65</v>
      </c>
      <c r="L126" s="78">
        <v>225</v>
      </c>
      <c r="M126" s="78"/>
      <c r="N126" s="73"/>
      <c r="O126" s="80" t="s">
        <v>292</v>
      </c>
      <c r="P126" s="82">
        <v>43954.3341087963</v>
      </c>
      <c r="Q126" s="80" t="s">
        <v>2151</v>
      </c>
      <c r="R126" s="80"/>
      <c r="S126" s="80"/>
      <c r="T126" s="80"/>
      <c r="U126" s="80"/>
      <c r="V126" s="84" t="s">
        <v>956</v>
      </c>
      <c r="W126" s="82">
        <v>43954.3341087963</v>
      </c>
      <c r="X126" s="86">
        <v>43954</v>
      </c>
      <c r="Y126" s="88" t="s">
        <v>2233</v>
      </c>
      <c r="Z126" s="84" t="s">
        <v>2295</v>
      </c>
      <c r="AA126" s="80"/>
      <c r="AB126" s="80"/>
      <c r="AC126" s="88" t="s">
        <v>2346</v>
      </c>
      <c r="AD126" s="88" t="s">
        <v>2349</v>
      </c>
      <c r="AE126" s="80" t="b">
        <v>0</v>
      </c>
      <c r="AF126" s="80">
        <v>6</v>
      </c>
      <c r="AG126" s="88" t="s">
        <v>2374</v>
      </c>
      <c r="AH126" s="80" t="b">
        <v>0</v>
      </c>
      <c r="AI126" s="80" t="s">
        <v>632</v>
      </c>
      <c r="AJ126" s="80"/>
      <c r="AK126" s="88" t="s">
        <v>622</v>
      </c>
      <c r="AL126" s="80" t="b">
        <v>0</v>
      </c>
      <c r="AM126" s="80">
        <v>0</v>
      </c>
      <c r="AN126" s="88" t="s">
        <v>622</v>
      </c>
      <c r="AO126" s="80" t="s">
        <v>637</v>
      </c>
      <c r="AP126" s="80" t="b">
        <v>0</v>
      </c>
      <c r="AQ126" s="88" t="s">
        <v>2349</v>
      </c>
      <c r="AR126" s="80" t="s">
        <v>2386</v>
      </c>
      <c r="AS126" s="80">
        <v>0</v>
      </c>
      <c r="AT126" s="80">
        <v>0</v>
      </c>
      <c r="AU126" s="80"/>
      <c r="AV126" s="80"/>
      <c r="AW126" s="80"/>
      <c r="AX126" s="80"/>
      <c r="AY126" s="80"/>
      <c r="AZ126" s="80"/>
      <c r="BA126" s="80"/>
      <c r="BB126" s="80"/>
      <c r="BC126" s="80">
        <v>2</v>
      </c>
      <c r="BD126" s="79" t="str">
        <f>REPLACE(INDEX(GroupVertices[Group],MATCH(Edges35[[#This Row],[Vertex 1]],GroupVertices[Vertex],0)),1,1,"")</f>
        <v>5</v>
      </c>
      <c r="BE126" s="79" t="str">
        <f>REPLACE(INDEX(GroupVertices[Group],MATCH(Edges35[[#This Row],[Vertex 2]],GroupVertices[Vertex],0)),1,1,"")</f>
        <v>5</v>
      </c>
      <c r="BF126" s="48"/>
      <c r="BG126" s="49"/>
      <c r="BH126" s="48"/>
      <c r="BI126" s="49"/>
      <c r="BJ126" s="48"/>
      <c r="BK126" s="49"/>
      <c r="BL126" s="48"/>
      <c r="BM126" s="49"/>
      <c r="BN126" s="48"/>
    </row>
    <row r="127" spans="1:66" ht="15">
      <c r="A127" s="65" t="s">
        <v>290</v>
      </c>
      <c r="B127" s="65" t="s">
        <v>286</v>
      </c>
      <c r="C127" s="66"/>
      <c r="D127" s="67"/>
      <c r="E127" s="68"/>
      <c r="F127" s="69"/>
      <c r="G127" s="66"/>
      <c r="H127" s="70"/>
      <c r="I127" s="71"/>
      <c r="J127" s="71"/>
      <c r="K127" s="34" t="s">
        <v>65</v>
      </c>
      <c r="L127" s="78">
        <v>226</v>
      </c>
      <c r="M127" s="78"/>
      <c r="N127" s="73"/>
      <c r="O127" s="80" t="s">
        <v>292</v>
      </c>
      <c r="P127" s="82">
        <v>43954.34229166667</v>
      </c>
      <c r="Q127" s="80" t="s">
        <v>2152</v>
      </c>
      <c r="R127" s="80"/>
      <c r="S127" s="80"/>
      <c r="T127" s="80"/>
      <c r="U127" s="80"/>
      <c r="V127" s="84" t="s">
        <v>956</v>
      </c>
      <c r="W127" s="82">
        <v>43954.34229166667</v>
      </c>
      <c r="X127" s="86">
        <v>43954</v>
      </c>
      <c r="Y127" s="88" t="s">
        <v>2234</v>
      </c>
      <c r="Z127" s="84" t="s">
        <v>2296</v>
      </c>
      <c r="AA127" s="80"/>
      <c r="AB127" s="80"/>
      <c r="AC127" s="88" t="s">
        <v>2347</v>
      </c>
      <c r="AD127" s="88" t="s">
        <v>2345</v>
      </c>
      <c r="AE127" s="80" t="b">
        <v>0</v>
      </c>
      <c r="AF127" s="80">
        <v>4</v>
      </c>
      <c r="AG127" s="88" t="s">
        <v>2375</v>
      </c>
      <c r="AH127" s="80" t="b">
        <v>0</v>
      </c>
      <c r="AI127" s="80" t="s">
        <v>632</v>
      </c>
      <c r="AJ127" s="80"/>
      <c r="AK127" s="88" t="s">
        <v>622</v>
      </c>
      <c r="AL127" s="80" t="b">
        <v>0</v>
      </c>
      <c r="AM127" s="80">
        <v>0</v>
      </c>
      <c r="AN127" s="88" t="s">
        <v>622</v>
      </c>
      <c r="AO127" s="80" t="s">
        <v>637</v>
      </c>
      <c r="AP127" s="80" t="b">
        <v>0</v>
      </c>
      <c r="AQ127" s="88" t="s">
        <v>2345</v>
      </c>
      <c r="AR127" s="80" t="s">
        <v>2386</v>
      </c>
      <c r="AS127" s="80">
        <v>0</v>
      </c>
      <c r="AT127" s="80">
        <v>0</v>
      </c>
      <c r="AU127" s="80"/>
      <c r="AV127" s="80"/>
      <c r="AW127" s="80"/>
      <c r="AX127" s="80"/>
      <c r="AY127" s="80"/>
      <c r="AZ127" s="80"/>
      <c r="BA127" s="80"/>
      <c r="BB127" s="80"/>
      <c r="BC127" s="80">
        <v>2</v>
      </c>
      <c r="BD127" s="79" t="str">
        <f>REPLACE(INDEX(GroupVertices[Group],MATCH(Edges35[[#This Row],[Vertex 1]],GroupVertices[Vertex],0)),1,1,"")</f>
        <v>5</v>
      </c>
      <c r="BE127" s="79" t="str">
        <f>REPLACE(INDEX(GroupVertices[Group],MATCH(Edges35[[#This Row],[Vertex 2]],GroupVertices[Vertex],0)),1,1,"")</f>
        <v>5</v>
      </c>
      <c r="BF127" s="48"/>
      <c r="BG127" s="49"/>
      <c r="BH127" s="48"/>
      <c r="BI127" s="49"/>
      <c r="BJ127" s="48"/>
      <c r="BK127" s="49"/>
      <c r="BL127" s="48"/>
      <c r="BM127" s="49"/>
      <c r="BN127" s="48"/>
    </row>
    <row r="128" spans="1:66" ht="15">
      <c r="A128" s="65" t="s">
        <v>291</v>
      </c>
      <c r="B128" s="65" t="s">
        <v>286</v>
      </c>
      <c r="C128" s="66"/>
      <c r="D128" s="67"/>
      <c r="E128" s="68"/>
      <c r="F128" s="69"/>
      <c r="G128" s="66"/>
      <c r="H128" s="70"/>
      <c r="I128" s="71"/>
      <c r="J128" s="71"/>
      <c r="K128" s="34" t="s">
        <v>65</v>
      </c>
      <c r="L128" s="78">
        <v>227</v>
      </c>
      <c r="M128" s="78"/>
      <c r="N128" s="73"/>
      <c r="O128" s="80" t="s">
        <v>292</v>
      </c>
      <c r="P128" s="82">
        <v>43954.344618055555</v>
      </c>
      <c r="Q128" s="80" t="s">
        <v>2153</v>
      </c>
      <c r="R128" s="80"/>
      <c r="S128" s="80"/>
      <c r="T128" s="80"/>
      <c r="U128" s="80"/>
      <c r="V128" s="84" t="s">
        <v>957</v>
      </c>
      <c r="W128" s="82">
        <v>43954.344618055555</v>
      </c>
      <c r="X128" s="86">
        <v>43954</v>
      </c>
      <c r="Y128" s="88" t="s">
        <v>2235</v>
      </c>
      <c r="Z128" s="84" t="s">
        <v>2297</v>
      </c>
      <c r="AA128" s="80"/>
      <c r="AB128" s="80"/>
      <c r="AC128" s="88" t="s">
        <v>620</v>
      </c>
      <c r="AD128" s="88" t="s">
        <v>2347</v>
      </c>
      <c r="AE128" s="80" t="b">
        <v>0</v>
      </c>
      <c r="AF128" s="80">
        <v>1</v>
      </c>
      <c r="AG128" s="88" t="s">
        <v>2373</v>
      </c>
      <c r="AH128" s="80" t="b">
        <v>0</v>
      </c>
      <c r="AI128" s="80" t="s">
        <v>632</v>
      </c>
      <c r="AJ128" s="80"/>
      <c r="AK128" s="88" t="s">
        <v>622</v>
      </c>
      <c r="AL128" s="80" t="b">
        <v>0</v>
      </c>
      <c r="AM128" s="80">
        <v>0</v>
      </c>
      <c r="AN128" s="88" t="s">
        <v>622</v>
      </c>
      <c r="AO128" s="80" t="s">
        <v>636</v>
      </c>
      <c r="AP128" s="80" t="b">
        <v>0</v>
      </c>
      <c r="AQ128" s="88" t="s">
        <v>2347</v>
      </c>
      <c r="AR128" s="80" t="s">
        <v>2386</v>
      </c>
      <c r="AS128" s="80">
        <v>0</v>
      </c>
      <c r="AT128" s="80">
        <v>0</v>
      </c>
      <c r="AU128" s="80"/>
      <c r="AV128" s="80"/>
      <c r="AW128" s="80"/>
      <c r="AX128" s="80"/>
      <c r="AY128" s="80"/>
      <c r="AZ128" s="80"/>
      <c r="BA128" s="80"/>
      <c r="BB128" s="80"/>
      <c r="BC128" s="80">
        <v>1</v>
      </c>
      <c r="BD128" s="79" t="str">
        <f>REPLACE(INDEX(GroupVertices[Group],MATCH(Edges35[[#This Row],[Vertex 1]],GroupVertices[Vertex],0)),1,1,"")</f>
        <v>5</v>
      </c>
      <c r="BE128" s="79" t="str">
        <f>REPLACE(INDEX(GroupVertices[Group],MATCH(Edges35[[#This Row],[Vertex 2]],GroupVertices[Vertex],0)),1,1,"")</f>
        <v>5</v>
      </c>
      <c r="BF128" s="48"/>
      <c r="BG128" s="49"/>
      <c r="BH128" s="48"/>
      <c r="BI128" s="49"/>
      <c r="BJ128" s="48"/>
      <c r="BK128" s="49"/>
      <c r="BL128" s="48"/>
      <c r="BM128" s="49"/>
      <c r="BN128" s="48"/>
    </row>
    <row r="129" spans="1:66" ht="15">
      <c r="A129" s="65" t="s">
        <v>288</v>
      </c>
      <c r="B129" s="65" t="s">
        <v>287</v>
      </c>
      <c r="C129" s="66"/>
      <c r="D129" s="67"/>
      <c r="E129" s="68"/>
      <c r="F129" s="69"/>
      <c r="G129" s="66"/>
      <c r="H129" s="70"/>
      <c r="I129" s="71"/>
      <c r="J129" s="71"/>
      <c r="K129" s="34" t="s">
        <v>65</v>
      </c>
      <c r="L129" s="78">
        <v>228</v>
      </c>
      <c r="M129" s="78"/>
      <c r="N129" s="73"/>
      <c r="O129" s="80" t="s">
        <v>292</v>
      </c>
      <c r="P129" s="82">
        <v>43954.30416666667</v>
      </c>
      <c r="Q129" s="80" t="s">
        <v>2154</v>
      </c>
      <c r="R129" s="84" t="s">
        <v>2185</v>
      </c>
      <c r="S129" s="80" t="s">
        <v>332</v>
      </c>
      <c r="T129" s="80"/>
      <c r="U129" s="80"/>
      <c r="V129" s="84" t="s">
        <v>954</v>
      </c>
      <c r="W129" s="82">
        <v>43954.30416666667</v>
      </c>
      <c r="X129" s="86">
        <v>43954</v>
      </c>
      <c r="Y129" s="88" t="s">
        <v>2236</v>
      </c>
      <c r="Z129" s="84" t="s">
        <v>2298</v>
      </c>
      <c r="AA129" s="80"/>
      <c r="AB129" s="80"/>
      <c r="AC129" s="88" t="s">
        <v>2348</v>
      </c>
      <c r="AD129" s="80"/>
      <c r="AE129" s="80" t="b">
        <v>0</v>
      </c>
      <c r="AF129" s="80">
        <v>351</v>
      </c>
      <c r="AG129" s="88" t="s">
        <v>622</v>
      </c>
      <c r="AH129" s="80" t="b">
        <v>1</v>
      </c>
      <c r="AI129" s="80" t="s">
        <v>632</v>
      </c>
      <c r="AJ129" s="80"/>
      <c r="AK129" s="88" t="s">
        <v>2384</v>
      </c>
      <c r="AL129" s="80" t="b">
        <v>0</v>
      </c>
      <c r="AM129" s="80">
        <v>23</v>
      </c>
      <c r="AN129" s="88" t="s">
        <v>622</v>
      </c>
      <c r="AO129" s="80" t="s">
        <v>637</v>
      </c>
      <c r="AP129" s="80" t="b">
        <v>0</v>
      </c>
      <c r="AQ129" s="88" t="s">
        <v>2348</v>
      </c>
      <c r="AR129" s="80" t="s">
        <v>2386</v>
      </c>
      <c r="AS129" s="80">
        <v>0</v>
      </c>
      <c r="AT129" s="80">
        <v>0</v>
      </c>
      <c r="AU129" s="80"/>
      <c r="AV129" s="80"/>
      <c r="AW129" s="80"/>
      <c r="AX129" s="80"/>
      <c r="AY129" s="80"/>
      <c r="AZ129" s="80"/>
      <c r="BA129" s="80"/>
      <c r="BB129" s="80"/>
      <c r="BC129" s="80">
        <v>1</v>
      </c>
      <c r="BD129" s="79" t="str">
        <f>REPLACE(INDEX(GroupVertices[Group],MATCH(Edges35[[#This Row],[Vertex 1]],GroupVertices[Vertex],0)),1,1,"")</f>
        <v>5</v>
      </c>
      <c r="BE129" s="79" t="str">
        <f>REPLACE(INDEX(GroupVertices[Group],MATCH(Edges35[[#This Row],[Vertex 2]],GroupVertices[Vertex],0)),1,1,"")</f>
        <v>5</v>
      </c>
      <c r="BF129" s="48">
        <v>0</v>
      </c>
      <c r="BG129" s="49">
        <v>0</v>
      </c>
      <c r="BH129" s="48">
        <v>0</v>
      </c>
      <c r="BI129" s="49">
        <v>0</v>
      </c>
      <c r="BJ129" s="48">
        <v>0</v>
      </c>
      <c r="BK129" s="49">
        <v>0</v>
      </c>
      <c r="BL129" s="48">
        <v>24</v>
      </c>
      <c r="BM129" s="49">
        <v>100</v>
      </c>
      <c r="BN129" s="48">
        <v>24</v>
      </c>
    </row>
    <row r="130" spans="1:66" ht="15">
      <c r="A130" s="65" t="s">
        <v>289</v>
      </c>
      <c r="B130" s="65" t="s">
        <v>287</v>
      </c>
      <c r="C130" s="66"/>
      <c r="D130" s="67"/>
      <c r="E130" s="68"/>
      <c r="F130" s="69"/>
      <c r="G130" s="66"/>
      <c r="H130" s="70"/>
      <c r="I130" s="71"/>
      <c r="J130" s="71"/>
      <c r="K130" s="34" t="s">
        <v>65</v>
      </c>
      <c r="L130" s="78">
        <v>229</v>
      </c>
      <c r="M130" s="78"/>
      <c r="N130" s="73"/>
      <c r="O130" s="80" t="s">
        <v>292</v>
      </c>
      <c r="P130" s="82">
        <v>43954.32351851852</v>
      </c>
      <c r="Q130" s="80" t="s">
        <v>2155</v>
      </c>
      <c r="R130" s="80"/>
      <c r="S130" s="80"/>
      <c r="T130" s="80"/>
      <c r="U130" s="80"/>
      <c r="V130" s="84" t="s">
        <v>955</v>
      </c>
      <c r="W130" s="82">
        <v>43954.32351851852</v>
      </c>
      <c r="X130" s="86">
        <v>43954</v>
      </c>
      <c r="Y130" s="88" t="s">
        <v>2237</v>
      </c>
      <c r="Z130" s="84" t="s">
        <v>2299</v>
      </c>
      <c r="AA130" s="80"/>
      <c r="AB130" s="80"/>
      <c r="AC130" s="88" t="s">
        <v>2349</v>
      </c>
      <c r="AD130" s="88" t="s">
        <v>2350</v>
      </c>
      <c r="AE130" s="80" t="b">
        <v>0</v>
      </c>
      <c r="AF130" s="80">
        <v>4</v>
      </c>
      <c r="AG130" s="88" t="s">
        <v>631</v>
      </c>
      <c r="AH130" s="80" t="b">
        <v>0</v>
      </c>
      <c r="AI130" s="80" t="s">
        <v>632</v>
      </c>
      <c r="AJ130" s="80"/>
      <c r="AK130" s="88" t="s">
        <v>622</v>
      </c>
      <c r="AL130" s="80" t="b">
        <v>0</v>
      </c>
      <c r="AM130" s="80">
        <v>0</v>
      </c>
      <c r="AN130" s="88" t="s">
        <v>622</v>
      </c>
      <c r="AO130" s="80" t="s">
        <v>637</v>
      </c>
      <c r="AP130" s="80" t="b">
        <v>0</v>
      </c>
      <c r="AQ130" s="88" t="s">
        <v>2350</v>
      </c>
      <c r="AR130" s="80" t="s">
        <v>2386</v>
      </c>
      <c r="AS130" s="80">
        <v>0</v>
      </c>
      <c r="AT130" s="80">
        <v>0</v>
      </c>
      <c r="AU130" s="80"/>
      <c r="AV130" s="80"/>
      <c r="AW130" s="80"/>
      <c r="AX130" s="80"/>
      <c r="AY130" s="80"/>
      <c r="AZ130" s="80"/>
      <c r="BA130" s="80"/>
      <c r="BB130" s="80"/>
      <c r="BC130" s="80">
        <v>1</v>
      </c>
      <c r="BD130" s="79" t="str">
        <f>REPLACE(INDEX(GroupVertices[Group],MATCH(Edges35[[#This Row],[Vertex 1]],GroupVertices[Vertex],0)),1,1,"")</f>
        <v>5</v>
      </c>
      <c r="BE130" s="79" t="str">
        <f>REPLACE(INDEX(GroupVertices[Group],MATCH(Edges35[[#This Row],[Vertex 2]],GroupVertices[Vertex],0)),1,1,"")</f>
        <v>5</v>
      </c>
      <c r="BF130" s="48"/>
      <c r="BG130" s="49"/>
      <c r="BH130" s="48"/>
      <c r="BI130" s="49"/>
      <c r="BJ130" s="48"/>
      <c r="BK130" s="49"/>
      <c r="BL130" s="48"/>
      <c r="BM130" s="49"/>
      <c r="BN130" s="48"/>
    </row>
    <row r="131" spans="1:66" ht="15">
      <c r="A131" s="65" t="s">
        <v>291</v>
      </c>
      <c r="B131" s="65" t="s">
        <v>287</v>
      </c>
      <c r="C131" s="66"/>
      <c r="D131" s="67"/>
      <c r="E131" s="68"/>
      <c r="F131" s="69"/>
      <c r="G131" s="66"/>
      <c r="H131" s="70"/>
      <c r="I131" s="71"/>
      <c r="J131" s="71"/>
      <c r="K131" s="34" t="s">
        <v>65</v>
      </c>
      <c r="L131" s="78">
        <v>233</v>
      </c>
      <c r="M131" s="78"/>
      <c r="N131" s="73"/>
      <c r="O131" s="80" t="s">
        <v>292</v>
      </c>
      <c r="P131" s="82">
        <v>43954.30846064815</v>
      </c>
      <c r="Q131" s="80" t="s">
        <v>2156</v>
      </c>
      <c r="R131" s="80"/>
      <c r="S131" s="80"/>
      <c r="T131" s="80"/>
      <c r="U131" s="80"/>
      <c r="V131" s="84" t="s">
        <v>957</v>
      </c>
      <c r="W131" s="82">
        <v>43954.30846064815</v>
      </c>
      <c r="X131" s="86">
        <v>43954</v>
      </c>
      <c r="Y131" s="88" t="s">
        <v>2238</v>
      </c>
      <c r="Z131" s="84" t="s">
        <v>2300</v>
      </c>
      <c r="AA131" s="80"/>
      <c r="AB131" s="80"/>
      <c r="AC131" s="88" t="s">
        <v>2350</v>
      </c>
      <c r="AD131" s="88" t="s">
        <v>2348</v>
      </c>
      <c r="AE131" s="80" t="b">
        <v>0</v>
      </c>
      <c r="AF131" s="80">
        <v>1</v>
      </c>
      <c r="AG131" s="88" t="s">
        <v>2376</v>
      </c>
      <c r="AH131" s="80" t="b">
        <v>0</v>
      </c>
      <c r="AI131" s="80" t="s">
        <v>632</v>
      </c>
      <c r="AJ131" s="80"/>
      <c r="AK131" s="88" t="s">
        <v>622</v>
      </c>
      <c r="AL131" s="80" t="b">
        <v>0</v>
      </c>
      <c r="AM131" s="80">
        <v>0</v>
      </c>
      <c r="AN131" s="88" t="s">
        <v>622</v>
      </c>
      <c r="AO131" s="80" t="s">
        <v>636</v>
      </c>
      <c r="AP131" s="80" t="b">
        <v>0</v>
      </c>
      <c r="AQ131" s="88" t="s">
        <v>2348</v>
      </c>
      <c r="AR131" s="80" t="s">
        <v>2386</v>
      </c>
      <c r="AS131" s="80">
        <v>0</v>
      </c>
      <c r="AT131" s="80">
        <v>0</v>
      </c>
      <c r="AU131" s="80"/>
      <c r="AV131" s="80"/>
      <c r="AW131" s="80"/>
      <c r="AX131" s="80"/>
      <c r="AY131" s="80"/>
      <c r="AZ131" s="80"/>
      <c r="BA131" s="80"/>
      <c r="BB131" s="80"/>
      <c r="BC131" s="80">
        <v>2</v>
      </c>
      <c r="BD131" s="79" t="str">
        <f>REPLACE(INDEX(GroupVertices[Group],MATCH(Edges35[[#This Row],[Vertex 1]],GroupVertices[Vertex],0)),1,1,"")</f>
        <v>5</v>
      </c>
      <c r="BE131" s="79" t="str">
        <f>REPLACE(INDEX(GroupVertices[Group],MATCH(Edges35[[#This Row],[Vertex 2]],GroupVertices[Vertex],0)),1,1,"")</f>
        <v>5</v>
      </c>
      <c r="BF131" s="48"/>
      <c r="BG131" s="49"/>
      <c r="BH131" s="48"/>
      <c r="BI131" s="49"/>
      <c r="BJ131" s="48"/>
      <c r="BK131" s="49"/>
      <c r="BL131" s="48"/>
      <c r="BM131" s="49"/>
      <c r="BN131" s="48"/>
    </row>
    <row r="132" spans="1:66" ht="15">
      <c r="A132" s="65" t="s">
        <v>281</v>
      </c>
      <c r="B132" s="65" t="s">
        <v>281</v>
      </c>
      <c r="C132" s="66"/>
      <c r="D132" s="67"/>
      <c r="E132" s="68"/>
      <c r="F132" s="69"/>
      <c r="G132" s="66"/>
      <c r="H132" s="70"/>
      <c r="I132" s="71"/>
      <c r="J132" s="71"/>
      <c r="K132" s="34" t="s">
        <v>65</v>
      </c>
      <c r="L132" s="78">
        <v>254</v>
      </c>
      <c r="M132" s="78"/>
      <c r="N132" s="73"/>
      <c r="O132" s="80" t="s">
        <v>178</v>
      </c>
      <c r="P132" s="82">
        <v>43951.23608796296</v>
      </c>
      <c r="Q132" s="80" t="s">
        <v>2157</v>
      </c>
      <c r="R132" s="84" t="s">
        <v>2186</v>
      </c>
      <c r="S132" s="80" t="s">
        <v>332</v>
      </c>
      <c r="T132" s="80" t="s">
        <v>2193</v>
      </c>
      <c r="U132" s="80"/>
      <c r="V132" s="84" t="s">
        <v>947</v>
      </c>
      <c r="W132" s="82">
        <v>43951.23608796296</v>
      </c>
      <c r="X132" s="86">
        <v>43951</v>
      </c>
      <c r="Y132" s="88" t="s">
        <v>2239</v>
      </c>
      <c r="Z132" s="84" t="s">
        <v>2301</v>
      </c>
      <c r="AA132" s="80"/>
      <c r="AB132" s="80"/>
      <c r="AC132" s="88" t="s">
        <v>2351</v>
      </c>
      <c r="AD132" s="80"/>
      <c r="AE132" s="80" t="b">
        <v>0</v>
      </c>
      <c r="AF132" s="80">
        <v>1</v>
      </c>
      <c r="AG132" s="88" t="s">
        <v>622</v>
      </c>
      <c r="AH132" s="80" t="b">
        <v>1</v>
      </c>
      <c r="AI132" s="80" t="s">
        <v>632</v>
      </c>
      <c r="AJ132" s="80"/>
      <c r="AK132" s="88" t="s">
        <v>2385</v>
      </c>
      <c r="AL132" s="80" t="b">
        <v>0</v>
      </c>
      <c r="AM132" s="80">
        <v>0</v>
      </c>
      <c r="AN132" s="88" t="s">
        <v>622</v>
      </c>
      <c r="AO132" s="80" t="s">
        <v>637</v>
      </c>
      <c r="AP132" s="80" t="b">
        <v>0</v>
      </c>
      <c r="AQ132" s="88" t="s">
        <v>2351</v>
      </c>
      <c r="AR132" s="80" t="s">
        <v>2386</v>
      </c>
      <c r="AS132" s="80">
        <v>0</v>
      </c>
      <c r="AT132" s="80">
        <v>0</v>
      </c>
      <c r="AU132" s="80"/>
      <c r="AV132" s="80"/>
      <c r="AW132" s="80"/>
      <c r="AX132" s="80"/>
      <c r="AY132" s="80"/>
      <c r="AZ132" s="80"/>
      <c r="BA132" s="80"/>
      <c r="BB132" s="80"/>
      <c r="BC132" s="80">
        <v>1</v>
      </c>
      <c r="BD132" s="79" t="str">
        <f>REPLACE(INDEX(GroupVertices[Group],MATCH(Edges35[[#This Row],[Vertex 1]],GroupVertices[Vertex],0)),1,1,"")</f>
        <v>8</v>
      </c>
      <c r="BE132" s="79" t="str">
        <f>REPLACE(INDEX(GroupVertices[Group],MATCH(Edges35[[#This Row],[Vertex 2]],GroupVertices[Vertex],0)),1,1,"")</f>
        <v>8</v>
      </c>
      <c r="BF132" s="48">
        <v>0</v>
      </c>
      <c r="BG132" s="49">
        <v>0</v>
      </c>
      <c r="BH132" s="48">
        <v>0</v>
      </c>
      <c r="BI132" s="49">
        <v>0</v>
      </c>
      <c r="BJ132" s="48">
        <v>0</v>
      </c>
      <c r="BK132" s="49">
        <v>0</v>
      </c>
      <c r="BL132" s="48">
        <v>9</v>
      </c>
      <c r="BM132" s="49">
        <v>100</v>
      </c>
      <c r="BN132" s="48">
        <v>9</v>
      </c>
    </row>
    <row r="133" spans="1:66" ht="15">
      <c r="A133" s="65" t="s">
        <v>282</v>
      </c>
      <c r="B133" s="65" t="s">
        <v>281</v>
      </c>
      <c r="C133" s="66"/>
      <c r="D133" s="67"/>
      <c r="E133" s="68"/>
      <c r="F133" s="69"/>
      <c r="G133" s="66"/>
      <c r="H133" s="70"/>
      <c r="I133" s="71"/>
      <c r="J133" s="71"/>
      <c r="K133" s="34" t="s">
        <v>65</v>
      </c>
      <c r="L133" s="78">
        <v>255</v>
      </c>
      <c r="M133" s="78"/>
      <c r="N133" s="73"/>
      <c r="O133" s="80" t="s">
        <v>293</v>
      </c>
      <c r="P133" s="82">
        <v>43951.23892361111</v>
      </c>
      <c r="Q133" s="80" t="s">
        <v>2158</v>
      </c>
      <c r="R133" s="80"/>
      <c r="S133" s="80"/>
      <c r="T133" s="80"/>
      <c r="U133" s="80"/>
      <c r="V133" s="84" t="s">
        <v>948</v>
      </c>
      <c r="W133" s="82">
        <v>43951.23892361111</v>
      </c>
      <c r="X133" s="86">
        <v>43951</v>
      </c>
      <c r="Y133" s="88" t="s">
        <v>2240</v>
      </c>
      <c r="Z133" s="84" t="s">
        <v>2302</v>
      </c>
      <c r="AA133" s="80"/>
      <c r="AB133" s="80"/>
      <c r="AC133" s="88" t="s">
        <v>616</v>
      </c>
      <c r="AD133" s="88" t="s">
        <v>2351</v>
      </c>
      <c r="AE133" s="80" t="b">
        <v>0</v>
      </c>
      <c r="AF133" s="80">
        <v>3</v>
      </c>
      <c r="AG133" s="88" t="s">
        <v>2377</v>
      </c>
      <c r="AH133" s="80" t="b">
        <v>0</v>
      </c>
      <c r="AI133" s="80" t="s">
        <v>632</v>
      </c>
      <c r="AJ133" s="80"/>
      <c r="AK133" s="88" t="s">
        <v>622</v>
      </c>
      <c r="AL133" s="80" t="b">
        <v>0</v>
      </c>
      <c r="AM133" s="80">
        <v>0</v>
      </c>
      <c r="AN133" s="88" t="s">
        <v>622</v>
      </c>
      <c r="AO133" s="80" t="s">
        <v>637</v>
      </c>
      <c r="AP133" s="80" t="b">
        <v>0</v>
      </c>
      <c r="AQ133" s="88" t="s">
        <v>2351</v>
      </c>
      <c r="AR133" s="80" t="s">
        <v>2386</v>
      </c>
      <c r="AS133" s="80">
        <v>0</v>
      </c>
      <c r="AT133" s="80">
        <v>0</v>
      </c>
      <c r="AU133" s="80"/>
      <c r="AV133" s="80"/>
      <c r="AW133" s="80"/>
      <c r="AX133" s="80"/>
      <c r="AY133" s="80"/>
      <c r="AZ133" s="80"/>
      <c r="BA133" s="80"/>
      <c r="BB133" s="80"/>
      <c r="BC133" s="80">
        <v>1</v>
      </c>
      <c r="BD133" s="79" t="str">
        <f>REPLACE(INDEX(GroupVertices[Group],MATCH(Edges35[[#This Row],[Vertex 1]],GroupVertices[Vertex],0)),1,1,"")</f>
        <v>8</v>
      </c>
      <c r="BE133" s="79" t="str">
        <f>REPLACE(INDEX(GroupVertices[Group],MATCH(Edges35[[#This Row],[Vertex 2]],GroupVertices[Vertex],0)),1,1,"")</f>
        <v>8</v>
      </c>
      <c r="BF133" s="48">
        <v>0</v>
      </c>
      <c r="BG133" s="49">
        <v>0</v>
      </c>
      <c r="BH133" s="48">
        <v>1</v>
      </c>
      <c r="BI133" s="49">
        <v>5.555555555555555</v>
      </c>
      <c r="BJ133" s="48">
        <v>0</v>
      </c>
      <c r="BK133" s="49">
        <v>0</v>
      </c>
      <c r="BL133" s="48">
        <v>17</v>
      </c>
      <c r="BM133" s="49">
        <v>94.44444444444444</v>
      </c>
      <c r="BN133" s="48">
        <v>18</v>
      </c>
    </row>
    <row r="134" spans="1:66" ht="15">
      <c r="A134" s="65" t="s">
        <v>1154</v>
      </c>
      <c r="B134" s="65" t="s">
        <v>1155</v>
      </c>
      <c r="C134" s="66"/>
      <c r="D134" s="67"/>
      <c r="E134" s="68"/>
      <c r="F134" s="69"/>
      <c r="G134" s="66"/>
      <c r="H134" s="70"/>
      <c r="I134" s="71"/>
      <c r="J134" s="71"/>
      <c r="K134" s="34" t="s">
        <v>66</v>
      </c>
      <c r="L134" s="78">
        <v>256</v>
      </c>
      <c r="M134" s="78"/>
      <c r="N134" s="73"/>
      <c r="O134" s="80" t="s">
        <v>293</v>
      </c>
      <c r="P134" s="82">
        <v>43950.40560185185</v>
      </c>
      <c r="Q134" s="80" t="s">
        <v>2159</v>
      </c>
      <c r="R134" s="80"/>
      <c r="S134" s="80"/>
      <c r="T134" s="80"/>
      <c r="U134" s="80"/>
      <c r="V134" s="84" t="s">
        <v>1411</v>
      </c>
      <c r="W134" s="82">
        <v>43950.40560185185</v>
      </c>
      <c r="X134" s="86">
        <v>43950</v>
      </c>
      <c r="Y134" s="88" t="s">
        <v>2241</v>
      </c>
      <c r="Z134" s="84" t="s">
        <v>2303</v>
      </c>
      <c r="AA134" s="80"/>
      <c r="AB134" s="80"/>
      <c r="AC134" s="88" t="s">
        <v>2352</v>
      </c>
      <c r="AD134" s="88" t="s">
        <v>2365</v>
      </c>
      <c r="AE134" s="80" t="b">
        <v>0</v>
      </c>
      <c r="AF134" s="80">
        <v>2</v>
      </c>
      <c r="AG134" s="88" t="s">
        <v>1284</v>
      </c>
      <c r="AH134" s="80" t="b">
        <v>0</v>
      </c>
      <c r="AI134" s="80" t="s">
        <v>632</v>
      </c>
      <c r="AJ134" s="80"/>
      <c r="AK134" s="88" t="s">
        <v>622</v>
      </c>
      <c r="AL134" s="80" t="b">
        <v>0</v>
      </c>
      <c r="AM134" s="80">
        <v>0</v>
      </c>
      <c r="AN134" s="88" t="s">
        <v>622</v>
      </c>
      <c r="AO134" s="80" t="s">
        <v>636</v>
      </c>
      <c r="AP134" s="80" t="b">
        <v>0</v>
      </c>
      <c r="AQ134" s="88" t="s">
        <v>2365</v>
      </c>
      <c r="AR134" s="80" t="s">
        <v>2386</v>
      </c>
      <c r="AS134" s="80">
        <v>0</v>
      </c>
      <c r="AT134" s="80">
        <v>0</v>
      </c>
      <c r="AU134" s="80"/>
      <c r="AV134" s="80"/>
      <c r="AW134" s="80"/>
      <c r="AX134" s="80"/>
      <c r="AY134" s="80"/>
      <c r="AZ134" s="80"/>
      <c r="BA134" s="80"/>
      <c r="BB134" s="80"/>
      <c r="BC134" s="80">
        <v>7</v>
      </c>
      <c r="BD134" s="79" t="str">
        <f>REPLACE(INDEX(GroupVertices[Group],MATCH(Edges35[[#This Row],[Vertex 1]],GroupVertices[Vertex],0)),1,1,"")</f>
        <v>10</v>
      </c>
      <c r="BE134" s="79" t="str">
        <f>REPLACE(INDEX(GroupVertices[Group],MATCH(Edges35[[#This Row],[Vertex 2]],GroupVertices[Vertex],0)),1,1,"")</f>
        <v>10</v>
      </c>
      <c r="BF134" s="48">
        <v>0</v>
      </c>
      <c r="BG134" s="49">
        <v>0</v>
      </c>
      <c r="BH134" s="48">
        <v>0</v>
      </c>
      <c r="BI134" s="49">
        <v>0</v>
      </c>
      <c r="BJ134" s="48">
        <v>0</v>
      </c>
      <c r="BK134" s="49">
        <v>0</v>
      </c>
      <c r="BL134" s="48">
        <v>22</v>
      </c>
      <c r="BM134" s="49">
        <v>100</v>
      </c>
      <c r="BN134" s="48">
        <v>22</v>
      </c>
    </row>
    <row r="135" spans="1:66" ht="15">
      <c r="A135" s="65" t="s">
        <v>1154</v>
      </c>
      <c r="B135" s="65" t="s">
        <v>1155</v>
      </c>
      <c r="C135" s="66"/>
      <c r="D135" s="67"/>
      <c r="E135" s="68"/>
      <c r="F135" s="69"/>
      <c r="G135" s="66"/>
      <c r="H135" s="70"/>
      <c r="I135" s="71"/>
      <c r="J135" s="71"/>
      <c r="K135" s="34" t="s">
        <v>66</v>
      </c>
      <c r="L135" s="78">
        <v>257</v>
      </c>
      <c r="M135" s="78"/>
      <c r="N135" s="73"/>
      <c r="O135" s="80" t="s">
        <v>293</v>
      </c>
      <c r="P135" s="82">
        <v>43950.40923611111</v>
      </c>
      <c r="Q135" s="80" t="s">
        <v>2160</v>
      </c>
      <c r="R135" s="80"/>
      <c r="S135" s="80"/>
      <c r="T135" s="80"/>
      <c r="U135" s="80"/>
      <c r="V135" s="84" t="s">
        <v>1411</v>
      </c>
      <c r="W135" s="82">
        <v>43950.40923611111</v>
      </c>
      <c r="X135" s="86">
        <v>43950</v>
      </c>
      <c r="Y135" s="88" t="s">
        <v>2242</v>
      </c>
      <c r="Z135" s="84" t="s">
        <v>2304</v>
      </c>
      <c r="AA135" s="80"/>
      <c r="AB135" s="80"/>
      <c r="AC135" s="88" t="s">
        <v>2353</v>
      </c>
      <c r="AD135" s="88" t="s">
        <v>2359</v>
      </c>
      <c r="AE135" s="80" t="b">
        <v>0</v>
      </c>
      <c r="AF135" s="80">
        <v>1</v>
      </c>
      <c r="AG135" s="88" t="s">
        <v>1284</v>
      </c>
      <c r="AH135" s="80" t="b">
        <v>0</v>
      </c>
      <c r="AI135" s="80" t="s">
        <v>632</v>
      </c>
      <c r="AJ135" s="80"/>
      <c r="AK135" s="88" t="s">
        <v>622</v>
      </c>
      <c r="AL135" s="80" t="b">
        <v>0</v>
      </c>
      <c r="AM135" s="80">
        <v>0</v>
      </c>
      <c r="AN135" s="88" t="s">
        <v>622</v>
      </c>
      <c r="AO135" s="80" t="s">
        <v>636</v>
      </c>
      <c r="AP135" s="80" t="b">
        <v>0</v>
      </c>
      <c r="AQ135" s="88" t="s">
        <v>2359</v>
      </c>
      <c r="AR135" s="80" t="s">
        <v>2386</v>
      </c>
      <c r="AS135" s="80">
        <v>0</v>
      </c>
      <c r="AT135" s="80">
        <v>0</v>
      </c>
      <c r="AU135" s="80"/>
      <c r="AV135" s="80"/>
      <c r="AW135" s="80"/>
      <c r="AX135" s="80"/>
      <c r="AY135" s="80"/>
      <c r="AZ135" s="80"/>
      <c r="BA135" s="80"/>
      <c r="BB135" s="80"/>
      <c r="BC135" s="80">
        <v>7</v>
      </c>
      <c r="BD135" s="79" t="str">
        <f>REPLACE(INDEX(GroupVertices[Group],MATCH(Edges35[[#This Row],[Vertex 1]],GroupVertices[Vertex],0)),1,1,"")</f>
        <v>10</v>
      </c>
      <c r="BE135" s="79" t="str">
        <f>REPLACE(INDEX(GroupVertices[Group],MATCH(Edges35[[#This Row],[Vertex 2]],GroupVertices[Vertex],0)),1,1,"")</f>
        <v>10</v>
      </c>
      <c r="BF135" s="48">
        <v>0</v>
      </c>
      <c r="BG135" s="49">
        <v>0</v>
      </c>
      <c r="BH135" s="48">
        <v>0</v>
      </c>
      <c r="BI135" s="49">
        <v>0</v>
      </c>
      <c r="BJ135" s="48">
        <v>0</v>
      </c>
      <c r="BK135" s="49">
        <v>0</v>
      </c>
      <c r="BL135" s="48">
        <v>28</v>
      </c>
      <c r="BM135" s="49">
        <v>100</v>
      </c>
      <c r="BN135" s="48">
        <v>28</v>
      </c>
    </row>
    <row r="136" spans="1:66" ht="15">
      <c r="A136" s="65" t="s">
        <v>1154</v>
      </c>
      <c r="B136" s="65" t="s">
        <v>1155</v>
      </c>
      <c r="C136" s="66"/>
      <c r="D136" s="67"/>
      <c r="E136" s="68"/>
      <c r="F136" s="69"/>
      <c r="G136" s="66"/>
      <c r="H136" s="70"/>
      <c r="I136" s="71"/>
      <c r="J136" s="71"/>
      <c r="K136" s="34" t="s">
        <v>66</v>
      </c>
      <c r="L136" s="78">
        <v>258</v>
      </c>
      <c r="M136" s="78"/>
      <c r="N136" s="73"/>
      <c r="O136" s="80" t="s">
        <v>293</v>
      </c>
      <c r="P136" s="82">
        <v>43950.41305555555</v>
      </c>
      <c r="Q136" s="80" t="s">
        <v>2161</v>
      </c>
      <c r="R136" s="80"/>
      <c r="S136" s="80"/>
      <c r="T136" s="80"/>
      <c r="U136" s="80"/>
      <c r="V136" s="84" t="s">
        <v>1411</v>
      </c>
      <c r="W136" s="82">
        <v>43950.41305555555</v>
      </c>
      <c r="X136" s="86">
        <v>43950</v>
      </c>
      <c r="Y136" s="88" t="s">
        <v>2243</v>
      </c>
      <c r="Z136" s="84" t="s">
        <v>2305</v>
      </c>
      <c r="AA136" s="80"/>
      <c r="AB136" s="80"/>
      <c r="AC136" s="88" t="s">
        <v>2354</v>
      </c>
      <c r="AD136" s="88" t="s">
        <v>2360</v>
      </c>
      <c r="AE136" s="80" t="b">
        <v>0</v>
      </c>
      <c r="AF136" s="80">
        <v>1</v>
      </c>
      <c r="AG136" s="88" t="s">
        <v>1284</v>
      </c>
      <c r="AH136" s="80" t="b">
        <v>0</v>
      </c>
      <c r="AI136" s="80" t="s">
        <v>632</v>
      </c>
      <c r="AJ136" s="80"/>
      <c r="AK136" s="88" t="s">
        <v>622</v>
      </c>
      <c r="AL136" s="80" t="b">
        <v>0</v>
      </c>
      <c r="AM136" s="80">
        <v>0</v>
      </c>
      <c r="AN136" s="88" t="s">
        <v>622</v>
      </c>
      <c r="AO136" s="80" t="s">
        <v>636</v>
      </c>
      <c r="AP136" s="80" t="b">
        <v>0</v>
      </c>
      <c r="AQ136" s="88" t="s">
        <v>2360</v>
      </c>
      <c r="AR136" s="80" t="s">
        <v>2386</v>
      </c>
      <c r="AS136" s="80">
        <v>0</v>
      </c>
      <c r="AT136" s="80">
        <v>0</v>
      </c>
      <c r="AU136" s="80"/>
      <c r="AV136" s="80"/>
      <c r="AW136" s="80"/>
      <c r="AX136" s="80"/>
      <c r="AY136" s="80"/>
      <c r="AZ136" s="80"/>
      <c r="BA136" s="80"/>
      <c r="BB136" s="80"/>
      <c r="BC136" s="80">
        <v>7</v>
      </c>
      <c r="BD136" s="79" t="str">
        <f>REPLACE(INDEX(GroupVertices[Group],MATCH(Edges35[[#This Row],[Vertex 1]],GroupVertices[Vertex],0)),1,1,"")</f>
        <v>10</v>
      </c>
      <c r="BE136" s="79" t="str">
        <f>REPLACE(INDEX(GroupVertices[Group],MATCH(Edges35[[#This Row],[Vertex 2]],GroupVertices[Vertex],0)),1,1,"")</f>
        <v>10</v>
      </c>
      <c r="BF136" s="48">
        <v>0</v>
      </c>
      <c r="BG136" s="49">
        <v>0</v>
      </c>
      <c r="BH136" s="48">
        <v>0</v>
      </c>
      <c r="BI136" s="49">
        <v>0</v>
      </c>
      <c r="BJ136" s="48">
        <v>0</v>
      </c>
      <c r="BK136" s="49">
        <v>0</v>
      </c>
      <c r="BL136" s="48">
        <v>32</v>
      </c>
      <c r="BM136" s="49">
        <v>100</v>
      </c>
      <c r="BN136" s="48">
        <v>32</v>
      </c>
    </row>
    <row r="137" spans="1:66" ht="15">
      <c r="A137" s="65" t="s">
        <v>1154</v>
      </c>
      <c r="B137" s="65" t="s">
        <v>1155</v>
      </c>
      <c r="C137" s="66"/>
      <c r="D137" s="67"/>
      <c r="E137" s="68"/>
      <c r="F137" s="69"/>
      <c r="G137" s="66"/>
      <c r="H137" s="70"/>
      <c r="I137" s="71"/>
      <c r="J137" s="71"/>
      <c r="K137" s="34" t="s">
        <v>66</v>
      </c>
      <c r="L137" s="78">
        <v>259</v>
      </c>
      <c r="M137" s="78"/>
      <c r="N137" s="73"/>
      <c r="O137" s="80" t="s">
        <v>293</v>
      </c>
      <c r="P137" s="82">
        <v>43950.41811342593</v>
      </c>
      <c r="Q137" s="80" t="s">
        <v>2162</v>
      </c>
      <c r="R137" s="80"/>
      <c r="S137" s="80"/>
      <c r="T137" s="80"/>
      <c r="U137" s="80"/>
      <c r="V137" s="84" t="s">
        <v>1411</v>
      </c>
      <c r="W137" s="82">
        <v>43950.41811342593</v>
      </c>
      <c r="X137" s="86">
        <v>43950</v>
      </c>
      <c r="Y137" s="88" t="s">
        <v>2244</v>
      </c>
      <c r="Z137" s="84" t="s">
        <v>2306</v>
      </c>
      <c r="AA137" s="80"/>
      <c r="AB137" s="80"/>
      <c r="AC137" s="88" t="s">
        <v>2355</v>
      </c>
      <c r="AD137" s="88" t="s">
        <v>2361</v>
      </c>
      <c r="AE137" s="80" t="b">
        <v>0</v>
      </c>
      <c r="AF137" s="80">
        <v>1</v>
      </c>
      <c r="AG137" s="88" t="s">
        <v>1284</v>
      </c>
      <c r="AH137" s="80" t="b">
        <v>0</v>
      </c>
      <c r="AI137" s="80" t="s">
        <v>632</v>
      </c>
      <c r="AJ137" s="80"/>
      <c r="AK137" s="88" t="s">
        <v>622</v>
      </c>
      <c r="AL137" s="80" t="b">
        <v>0</v>
      </c>
      <c r="AM137" s="80">
        <v>0</v>
      </c>
      <c r="AN137" s="88" t="s">
        <v>622</v>
      </c>
      <c r="AO137" s="80" t="s">
        <v>636</v>
      </c>
      <c r="AP137" s="80" t="b">
        <v>0</v>
      </c>
      <c r="AQ137" s="88" t="s">
        <v>2361</v>
      </c>
      <c r="AR137" s="80" t="s">
        <v>2386</v>
      </c>
      <c r="AS137" s="80">
        <v>0</v>
      </c>
      <c r="AT137" s="80">
        <v>0</v>
      </c>
      <c r="AU137" s="80"/>
      <c r="AV137" s="80"/>
      <c r="AW137" s="80"/>
      <c r="AX137" s="80"/>
      <c r="AY137" s="80"/>
      <c r="AZ137" s="80"/>
      <c r="BA137" s="80"/>
      <c r="BB137" s="80"/>
      <c r="BC137" s="80">
        <v>7</v>
      </c>
      <c r="BD137" s="79" t="str">
        <f>REPLACE(INDEX(GroupVertices[Group],MATCH(Edges35[[#This Row],[Vertex 1]],GroupVertices[Vertex],0)),1,1,"")</f>
        <v>10</v>
      </c>
      <c r="BE137" s="79" t="str">
        <f>REPLACE(INDEX(GroupVertices[Group],MATCH(Edges35[[#This Row],[Vertex 2]],GroupVertices[Vertex],0)),1,1,"")</f>
        <v>10</v>
      </c>
      <c r="BF137" s="48">
        <v>0</v>
      </c>
      <c r="BG137" s="49">
        <v>0</v>
      </c>
      <c r="BH137" s="48">
        <v>0</v>
      </c>
      <c r="BI137" s="49">
        <v>0</v>
      </c>
      <c r="BJ137" s="48">
        <v>0</v>
      </c>
      <c r="BK137" s="49">
        <v>0</v>
      </c>
      <c r="BL137" s="48">
        <v>19</v>
      </c>
      <c r="BM137" s="49">
        <v>100</v>
      </c>
      <c r="BN137" s="48">
        <v>19</v>
      </c>
    </row>
    <row r="138" spans="1:66" ht="15">
      <c r="A138" s="65" t="s">
        <v>1154</v>
      </c>
      <c r="B138" s="65" t="s">
        <v>1155</v>
      </c>
      <c r="C138" s="66"/>
      <c r="D138" s="67"/>
      <c r="E138" s="68"/>
      <c r="F138" s="69"/>
      <c r="G138" s="66"/>
      <c r="H138" s="70"/>
      <c r="I138" s="71"/>
      <c r="J138" s="71"/>
      <c r="K138" s="34" t="s">
        <v>66</v>
      </c>
      <c r="L138" s="78">
        <v>260</v>
      </c>
      <c r="M138" s="78"/>
      <c r="N138" s="73"/>
      <c r="O138" s="80" t="s">
        <v>293</v>
      </c>
      <c r="P138" s="82">
        <v>43950.420335648145</v>
      </c>
      <c r="Q138" s="80" t="s">
        <v>2163</v>
      </c>
      <c r="R138" s="80"/>
      <c r="S138" s="80"/>
      <c r="T138" s="80"/>
      <c r="U138" s="80"/>
      <c r="V138" s="84" t="s">
        <v>1411</v>
      </c>
      <c r="W138" s="82">
        <v>43950.420335648145</v>
      </c>
      <c r="X138" s="86">
        <v>43950</v>
      </c>
      <c r="Y138" s="88" t="s">
        <v>2245</v>
      </c>
      <c r="Z138" s="84" t="s">
        <v>2307</v>
      </c>
      <c r="AA138" s="80"/>
      <c r="AB138" s="80"/>
      <c r="AC138" s="88" t="s">
        <v>2356</v>
      </c>
      <c r="AD138" s="88" t="s">
        <v>2362</v>
      </c>
      <c r="AE138" s="80" t="b">
        <v>0</v>
      </c>
      <c r="AF138" s="80">
        <v>1</v>
      </c>
      <c r="AG138" s="88" t="s">
        <v>1284</v>
      </c>
      <c r="AH138" s="80" t="b">
        <v>0</v>
      </c>
      <c r="AI138" s="80" t="s">
        <v>632</v>
      </c>
      <c r="AJ138" s="80"/>
      <c r="AK138" s="88" t="s">
        <v>622</v>
      </c>
      <c r="AL138" s="80" t="b">
        <v>0</v>
      </c>
      <c r="AM138" s="80">
        <v>0</v>
      </c>
      <c r="AN138" s="88" t="s">
        <v>622</v>
      </c>
      <c r="AO138" s="80" t="s">
        <v>636</v>
      </c>
      <c r="AP138" s="80" t="b">
        <v>0</v>
      </c>
      <c r="AQ138" s="88" t="s">
        <v>2362</v>
      </c>
      <c r="AR138" s="80" t="s">
        <v>2386</v>
      </c>
      <c r="AS138" s="80">
        <v>0</v>
      </c>
      <c r="AT138" s="80">
        <v>0</v>
      </c>
      <c r="AU138" s="80"/>
      <c r="AV138" s="80"/>
      <c r="AW138" s="80"/>
      <c r="AX138" s="80"/>
      <c r="AY138" s="80"/>
      <c r="AZ138" s="80"/>
      <c r="BA138" s="80"/>
      <c r="BB138" s="80"/>
      <c r="BC138" s="80">
        <v>7</v>
      </c>
      <c r="BD138" s="79" t="str">
        <f>REPLACE(INDEX(GroupVertices[Group],MATCH(Edges35[[#This Row],[Vertex 1]],GroupVertices[Vertex],0)),1,1,"")</f>
        <v>10</v>
      </c>
      <c r="BE138" s="79" t="str">
        <f>REPLACE(INDEX(GroupVertices[Group],MATCH(Edges35[[#This Row],[Vertex 2]],GroupVertices[Vertex],0)),1,1,"")</f>
        <v>10</v>
      </c>
      <c r="BF138" s="48">
        <v>0</v>
      </c>
      <c r="BG138" s="49">
        <v>0</v>
      </c>
      <c r="BH138" s="48">
        <v>0</v>
      </c>
      <c r="BI138" s="49">
        <v>0</v>
      </c>
      <c r="BJ138" s="48">
        <v>0</v>
      </c>
      <c r="BK138" s="49">
        <v>0</v>
      </c>
      <c r="BL138" s="48">
        <v>29</v>
      </c>
      <c r="BM138" s="49">
        <v>100</v>
      </c>
      <c r="BN138" s="48">
        <v>29</v>
      </c>
    </row>
    <row r="139" spans="1:66" ht="15">
      <c r="A139" s="65" t="s">
        <v>1154</v>
      </c>
      <c r="B139" s="65" t="s">
        <v>1155</v>
      </c>
      <c r="C139" s="66"/>
      <c r="D139" s="67"/>
      <c r="E139" s="68"/>
      <c r="F139" s="69"/>
      <c r="G139" s="66"/>
      <c r="H139" s="70"/>
      <c r="I139" s="71"/>
      <c r="J139" s="71"/>
      <c r="K139" s="34" t="s">
        <v>66</v>
      </c>
      <c r="L139" s="78">
        <v>261</v>
      </c>
      <c r="M139" s="78"/>
      <c r="N139" s="73"/>
      <c r="O139" s="80" t="s">
        <v>293</v>
      </c>
      <c r="P139" s="82">
        <v>43950.43288194444</v>
      </c>
      <c r="Q139" s="80" t="s">
        <v>2164</v>
      </c>
      <c r="R139" s="80"/>
      <c r="S139" s="80"/>
      <c r="T139" s="80"/>
      <c r="U139" s="80"/>
      <c r="V139" s="84" t="s">
        <v>1411</v>
      </c>
      <c r="W139" s="82">
        <v>43950.43288194444</v>
      </c>
      <c r="X139" s="86">
        <v>43950</v>
      </c>
      <c r="Y139" s="88" t="s">
        <v>2246</v>
      </c>
      <c r="Z139" s="84" t="s">
        <v>2308</v>
      </c>
      <c r="AA139" s="80"/>
      <c r="AB139" s="80"/>
      <c r="AC139" s="88" t="s">
        <v>2357</v>
      </c>
      <c r="AD139" s="88" t="s">
        <v>2363</v>
      </c>
      <c r="AE139" s="80" t="b">
        <v>0</v>
      </c>
      <c r="AF139" s="80">
        <v>1</v>
      </c>
      <c r="AG139" s="88" t="s">
        <v>1284</v>
      </c>
      <c r="AH139" s="80" t="b">
        <v>0</v>
      </c>
      <c r="AI139" s="80" t="s">
        <v>632</v>
      </c>
      <c r="AJ139" s="80"/>
      <c r="AK139" s="88" t="s">
        <v>622</v>
      </c>
      <c r="AL139" s="80" t="b">
        <v>0</v>
      </c>
      <c r="AM139" s="80">
        <v>0</v>
      </c>
      <c r="AN139" s="88" t="s">
        <v>622</v>
      </c>
      <c r="AO139" s="80" t="s">
        <v>636</v>
      </c>
      <c r="AP139" s="80" t="b">
        <v>0</v>
      </c>
      <c r="AQ139" s="88" t="s">
        <v>2363</v>
      </c>
      <c r="AR139" s="80" t="s">
        <v>2386</v>
      </c>
      <c r="AS139" s="80">
        <v>0</v>
      </c>
      <c r="AT139" s="80">
        <v>0</v>
      </c>
      <c r="AU139" s="80"/>
      <c r="AV139" s="80"/>
      <c r="AW139" s="80"/>
      <c r="AX139" s="80"/>
      <c r="AY139" s="80"/>
      <c r="AZ139" s="80"/>
      <c r="BA139" s="80"/>
      <c r="BB139" s="80"/>
      <c r="BC139" s="80">
        <v>7</v>
      </c>
      <c r="BD139" s="79" t="str">
        <f>REPLACE(INDEX(GroupVertices[Group],MATCH(Edges35[[#This Row],[Vertex 1]],GroupVertices[Vertex],0)),1,1,"")</f>
        <v>10</v>
      </c>
      <c r="BE139" s="79" t="str">
        <f>REPLACE(INDEX(GroupVertices[Group],MATCH(Edges35[[#This Row],[Vertex 2]],GroupVertices[Vertex],0)),1,1,"")</f>
        <v>10</v>
      </c>
      <c r="BF139" s="48">
        <v>0</v>
      </c>
      <c r="BG139" s="49">
        <v>0</v>
      </c>
      <c r="BH139" s="48">
        <v>0</v>
      </c>
      <c r="BI139" s="49">
        <v>0</v>
      </c>
      <c r="BJ139" s="48">
        <v>0</v>
      </c>
      <c r="BK139" s="49">
        <v>0</v>
      </c>
      <c r="BL139" s="48">
        <v>20</v>
      </c>
      <c r="BM139" s="49">
        <v>100</v>
      </c>
      <c r="BN139" s="48">
        <v>20</v>
      </c>
    </row>
    <row r="140" spans="1:66" ht="15">
      <c r="A140" s="65" t="s">
        <v>1154</v>
      </c>
      <c r="B140" s="65" t="s">
        <v>1155</v>
      </c>
      <c r="C140" s="66"/>
      <c r="D140" s="67"/>
      <c r="E140" s="68"/>
      <c r="F140" s="69"/>
      <c r="G140" s="66"/>
      <c r="H140" s="70"/>
      <c r="I140" s="71"/>
      <c r="J140" s="71"/>
      <c r="K140" s="34" t="s">
        <v>66</v>
      </c>
      <c r="L140" s="78">
        <v>262</v>
      </c>
      <c r="M140" s="78"/>
      <c r="N140" s="73"/>
      <c r="O140" s="80" t="s">
        <v>293</v>
      </c>
      <c r="P140" s="82">
        <v>43950.45365740741</v>
      </c>
      <c r="Q140" s="80" t="s">
        <v>2165</v>
      </c>
      <c r="R140" s="80"/>
      <c r="S140" s="80"/>
      <c r="T140" s="80"/>
      <c r="U140" s="80"/>
      <c r="V140" s="84" t="s">
        <v>1411</v>
      </c>
      <c r="W140" s="82">
        <v>43950.45365740741</v>
      </c>
      <c r="X140" s="86">
        <v>43950</v>
      </c>
      <c r="Y140" s="88" t="s">
        <v>2247</v>
      </c>
      <c r="Z140" s="84" t="s">
        <v>2309</v>
      </c>
      <c r="AA140" s="80"/>
      <c r="AB140" s="80"/>
      <c r="AC140" s="88" t="s">
        <v>2358</v>
      </c>
      <c r="AD140" s="88" t="s">
        <v>2364</v>
      </c>
      <c r="AE140" s="80" t="b">
        <v>0</v>
      </c>
      <c r="AF140" s="80">
        <v>0</v>
      </c>
      <c r="AG140" s="88" t="s">
        <v>1284</v>
      </c>
      <c r="AH140" s="80" t="b">
        <v>0</v>
      </c>
      <c r="AI140" s="80" t="s">
        <v>632</v>
      </c>
      <c r="AJ140" s="80"/>
      <c r="AK140" s="88" t="s">
        <v>622</v>
      </c>
      <c r="AL140" s="80" t="b">
        <v>0</v>
      </c>
      <c r="AM140" s="80">
        <v>0</v>
      </c>
      <c r="AN140" s="88" t="s">
        <v>622</v>
      </c>
      <c r="AO140" s="80" t="s">
        <v>636</v>
      </c>
      <c r="AP140" s="80" t="b">
        <v>0</v>
      </c>
      <c r="AQ140" s="88" t="s">
        <v>2364</v>
      </c>
      <c r="AR140" s="80" t="s">
        <v>2386</v>
      </c>
      <c r="AS140" s="80">
        <v>0</v>
      </c>
      <c r="AT140" s="80">
        <v>0</v>
      </c>
      <c r="AU140" s="80"/>
      <c r="AV140" s="80"/>
      <c r="AW140" s="80"/>
      <c r="AX140" s="80"/>
      <c r="AY140" s="80"/>
      <c r="AZ140" s="80"/>
      <c r="BA140" s="80"/>
      <c r="BB140" s="80"/>
      <c r="BC140" s="80">
        <v>7</v>
      </c>
      <c r="BD140" s="79" t="str">
        <f>REPLACE(INDEX(GroupVertices[Group],MATCH(Edges35[[#This Row],[Vertex 1]],GroupVertices[Vertex],0)),1,1,"")</f>
        <v>10</v>
      </c>
      <c r="BE140" s="79" t="str">
        <f>REPLACE(INDEX(GroupVertices[Group],MATCH(Edges35[[#This Row],[Vertex 2]],GroupVertices[Vertex],0)),1,1,"")</f>
        <v>10</v>
      </c>
      <c r="BF140" s="48">
        <v>0</v>
      </c>
      <c r="BG140" s="49">
        <v>0</v>
      </c>
      <c r="BH140" s="48">
        <v>0</v>
      </c>
      <c r="BI140" s="49">
        <v>0</v>
      </c>
      <c r="BJ140" s="48">
        <v>0</v>
      </c>
      <c r="BK140" s="49">
        <v>0</v>
      </c>
      <c r="BL140" s="48">
        <v>13</v>
      </c>
      <c r="BM140" s="49">
        <v>100</v>
      </c>
      <c r="BN140" s="48">
        <v>13</v>
      </c>
    </row>
    <row r="141" spans="1:66" ht="15">
      <c r="A141" s="65" t="s">
        <v>1155</v>
      </c>
      <c r="B141" s="65" t="s">
        <v>1154</v>
      </c>
      <c r="C141" s="66"/>
      <c r="D141" s="67"/>
      <c r="E141" s="68"/>
      <c r="F141" s="69"/>
      <c r="G141" s="66"/>
      <c r="H141" s="70"/>
      <c r="I141" s="71"/>
      <c r="J141" s="71"/>
      <c r="K141" s="34" t="s">
        <v>66</v>
      </c>
      <c r="L141" s="78">
        <v>263</v>
      </c>
      <c r="M141" s="78"/>
      <c r="N141" s="73"/>
      <c r="O141" s="80" t="s">
        <v>293</v>
      </c>
      <c r="P141" s="82">
        <v>43950.40769675926</v>
      </c>
      <c r="Q141" s="80" t="s">
        <v>2166</v>
      </c>
      <c r="R141" s="80"/>
      <c r="S141" s="80"/>
      <c r="T141" s="80"/>
      <c r="U141" s="80"/>
      <c r="V141" s="84" t="s">
        <v>1412</v>
      </c>
      <c r="W141" s="82">
        <v>43950.40769675926</v>
      </c>
      <c r="X141" s="86">
        <v>43950</v>
      </c>
      <c r="Y141" s="88" t="s">
        <v>2248</v>
      </c>
      <c r="Z141" s="84" t="s">
        <v>2310</v>
      </c>
      <c r="AA141" s="80"/>
      <c r="AB141" s="80"/>
      <c r="AC141" s="88" t="s">
        <v>2359</v>
      </c>
      <c r="AD141" s="88" t="s">
        <v>2352</v>
      </c>
      <c r="AE141" s="80" t="b">
        <v>0</v>
      </c>
      <c r="AF141" s="80">
        <v>0</v>
      </c>
      <c r="AG141" s="88" t="s">
        <v>2378</v>
      </c>
      <c r="AH141" s="80" t="b">
        <v>0</v>
      </c>
      <c r="AI141" s="80" t="s">
        <v>632</v>
      </c>
      <c r="AJ141" s="80"/>
      <c r="AK141" s="88" t="s">
        <v>622</v>
      </c>
      <c r="AL141" s="80" t="b">
        <v>0</v>
      </c>
      <c r="AM141" s="80">
        <v>0</v>
      </c>
      <c r="AN141" s="88" t="s">
        <v>622</v>
      </c>
      <c r="AO141" s="80" t="s">
        <v>636</v>
      </c>
      <c r="AP141" s="80" t="b">
        <v>0</v>
      </c>
      <c r="AQ141" s="88" t="s">
        <v>2352</v>
      </c>
      <c r="AR141" s="80" t="s">
        <v>2386</v>
      </c>
      <c r="AS141" s="80">
        <v>0</v>
      </c>
      <c r="AT141" s="80">
        <v>0</v>
      </c>
      <c r="AU141" s="80"/>
      <c r="AV141" s="80"/>
      <c r="AW141" s="80"/>
      <c r="AX141" s="80"/>
      <c r="AY141" s="80"/>
      <c r="AZ141" s="80"/>
      <c r="BA141" s="80"/>
      <c r="BB141" s="80"/>
      <c r="BC141" s="80">
        <v>7</v>
      </c>
      <c r="BD141" s="79" t="str">
        <f>REPLACE(INDEX(GroupVertices[Group],MATCH(Edges35[[#This Row],[Vertex 1]],GroupVertices[Vertex],0)),1,1,"")</f>
        <v>10</v>
      </c>
      <c r="BE141" s="79" t="str">
        <f>REPLACE(INDEX(GroupVertices[Group],MATCH(Edges35[[#This Row],[Vertex 2]],GroupVertices[Vertex],0)),1,1,"")</f>
        <v>10</v>
      </c>
      <c r="BF141" s="48">
        <v>0</v>
      </c>
      <c r="BG141" s="49">
        <v>0</v>
      </c>
      <c r="BH141" s="48">
        <v>0</v>
      </c>
      <c r="BI141" s="49">
        <v>0</v>
      </c>
      <c r="BJ141" s="48">
        <v>0</v>
      </c>
      <c r="BK141" s="49">
        <v>0</v>
      </c>
      <c r="BL141" s="48">
        <v>19</v>
      </c>
      <c r="BM141" s="49">
        <v>100</v>
      </c>
      <c r="BN141" s="48">
        <v>19</v>
      </c>
    </row>
    <row r="142" spans="1:66" ht="15">
      <c r="A142" s="65" t="s">
        <v>1155</v>
      </c>
      <c r="B142" s="65" t="s">
        <v>1154</v>
      </c>
      <c r="C142" s="66"/>
      <c r="D142" s="67"/>
      <c r="E142" s="68"/>
      <c r="F142" s="69"/>
      <c r="G142" s="66"/>
      <c r="H142" s="70"/>
      <c r="I142" s="71"/>
      <c r="J142" s="71"/>
      <c r="K142" s="34" t="s">
        <v>66</v>
      </c>
      <c r="L142" s="78">
        <v>264</v>
      </c>
      <c r="M142" s="78"/>
      <c r="N142" s="73"/>
      <c r="O142" s="80" t="s">
        <v>293</v>
      </c>
      <c r="P142" s="82">
        <v>43950.412094907406</v>
      </c>
      <c r="Q142" s="80" t="s">
        <v>2167</v>
      </c>
      <c r="R142" s="80"/>
      <c r="S142" s="80"/>
      <c r="T142" s="80"/>
      <c r="U142" s="80"/>
      <c r="V142" s="84" t="s">
        <v>1412</v>
      </c>
      <c r="W142" s="82">
        <v>43950.412094907406</v>
      </c>
      <c r="X142" s="86">
        <v>43950</v>
      </c>
      <c r="Y142" s="88" t="s">
        <v>2249</v>
      </c>
      <c r="Z142" s="84" t="s">
        <v>2311</v>
      </c>
      <c r="AA142" s="80"/>
      <c r="AB142" s="80"/>
      <c r="AC142" s="88" t="s">
        <v>2360</v>
      </c>
      <c r="AD142" s="88" t="s">
        <v>2353</v>
      </c>
      <c r="AE142" s="80" t="b">
        <v>0</v>
      </c>
      <c r="AF142" s="80">
        <v>1</v>
      </c>
      <c r="AG142" s="88" t="s">
        <v>2378</v>
      </c>
      <c r="AH142" s="80" t="b">
        <v>0</v>
      </c>
      <c r="AI142" s="80" t="s">
        <v>632</v>
      </c>
      <c r="AJ142" s="80"/>
      <c r="AK142" s="88" t="s">
        <v>622</v>
      </c>
      <c r="AL142" s="80" t="b">
        <v>0</v>
      </c>
      <c r="AM142" s="80">
        <v>0</v>
      </c>
      <c r="AN142" s="88" t="s">
        <v>622</v>
      </c>
      <c r="AO142" s="80" t="s">
        <v>636</v>
      </c>
      <c r="AP142" s="80" t="b">
        <v>0</v>
      </c>
      <c r="AQ142" s="88" t="s">
        <v>2353</v>
      </c>
      <c r="AR142" s="80" t="s">
        <v>2386</v>
      </c>
      <c r="AS142" s="80">
        <v>0</v>
      </c>
      <c r="AT142" s="80">
        <v>0</v>
      </c>
      <c r="AU142" s="80"/>
      <c r="AV142" s="80"/>
      <c r="AW142" s="80"/>
      <c r="AX142" s="80"/>
      <c r="AY142" s="80"/>
      <c r="AZ142" s="80"/>
      <c r="BA142" s="80"/>
      <c r="BB142" s="80"/>
      <c r="BC142" s="80">
        <v>7</v>
      </c>
      <c r="BD142" s="79" t="str">
        <f>REPLACE(INDEX(GroupVertices[Group],MATCH(Edges35[[#This Row],[Vertex 1]],GroupVertices[Vertex],0)),1,1,"")</f>
        <v>10</v>
      </c>
      <c r="BE142" s="79" t="str">
        <f>REPLACE(INDEX(GroupVertices[Group],MATCH(Edges35[[#This Row],[Vertex 2]],GroupVertices[Vertex],0)),1,1,"")</f>
        <v>10</v>
      </c>
      <c r="BF142" s="48">
        <v>0</v>
      </c>
      <c r="BG142" s="49">
        <v>0</v>
      </c>
      <c r="BH142" s="48">
        <v>0</v>
      </c>
      <c r="BI142" s="49">
        <v>0</v>
      </c>
      <c r="BJ142" s="48">
        <v>0</v>
      </c>
      <c r="BK142" s="49">
        <v>0</v>
      </c>
      <c r="BL142" s="48">
        <v>28</v>
      </c>
      <c r="BM142" s="49">
        <v>100</v>
      </c>
      <c r="BN142" s="48">
        <v>28</v>
      </c>
    </row>
    <row r="143" spans="1:66" ht="15">
      <c r="A143" s="65" t="s">
        <v>1155</v>
      </c>
      <c r="B143" s="65" t="s">
        <v>1154</v>
      </c>
      <c r="C143" s="66"/>
      <c r="D143" s="67"/>
      <c r="E143" s="68"/>
      <c r="F143" s="69"/>
      <c r="G143" s="66"/>
      <c r="H143" s="70"/>
      <c r="I143" s="71"/>
      <c r="J143" s="71"/>
      <c r="K143" s="34" t="s">
        <v>66</v>
      </c>
      <c r="L143" s="78">
        <v>265</v>
      </c>
      <c r="M143" s="78"/>
      <c r="N143" s="73"/>
      <c r="O143" s="80" t="s">
        <v>293</v>
      </c>
      <c r="P143" s="82">
        <v>43950.414513888885</v>
      </c>
      <c r="Q143" s="80" t="s">
        <v>2168</v>
      </c>
      <c r="R143" s="80"/>
      <c r="S143" s="80"/>
      <c r="T143" s="80"/>
      <c r="U143" s="80"/>
      <c r="V143" s="84" t="s">
        <v>1412</v>
      </c>
      <c r="W143" s="82">
        <v>43950.414513888885</v>
      </c>
      <c r="X143" s="86">
        <v>43950</v>
      </c>
      <c r="Y143" s="88" t="s">
        <v>2250</v>
      </c>
      <c r="Z143" s="84" t="s">
        <v>2312</v>
      </c>
      <c r="AA143" s="80"/>
      <c r="AB143" s="80"/>
      <c r="AC143" s="88" t="s">
        <v>2361</v>
      </c>
      <c r="AD143" s="88" t="s">
        <v>2354</v>
      </c>
      <c r="AE143" s="80" t="b">
        <v>0</v>
      </c>
      <c r="AF143" s="80">
        <v>1</v>
      </c>
      <c r="AG143" s="88" t="s">
        <v>2378</v>
      </c>
      <c r="AH143" s="80" t="b">
        <v>0</v>
      </c>
      <c r="AI143" s="80" t="s">
        <v>632</v>
      </c>
      <c r="AJ143" s="80"/>
      <c r="AK143" s="88" t="s">
        <v>622</v>
      </c>
      <c r="AL143" s="80" t="b">
        <v>0</v>
      </c>
      <c r="AM143" s="80">
        <v>0</v>
      </c>
      <c r="AN143" s="88" t="s">
        <v>622</v>
      </c>
      <c r="AO143" s="80" t="s">
        <v>636</v>
      </c>
      <c r="AP143" s="80" t="b">
        <v>0</v>
      </c>
      <c r="AQ143" s="88" t="s">
        <v>2354</v>
      </c>
      <c r="AR143" s="80" t="s">
        <v>2386</v>
      </c>
      <c r="AS143" s="80">
        <v>0</v>
      </c>
      <c r="AT143" s="80">
        <v>0</v>
      </c>
      <c r="AU143" s="80"/>
      <c r="AV143" s="80"/>
      <c r="AW143" s="80"/>
      <c r="AX143" s="80"/>
      <c r="AY143" s="80"/>
      <c r="AZ143" s="80"/>
      <c r="BA143" s="80"/>
      <c r="BB143" s="80"/>
      <c r="BC143" s="80">
        <v>7</v>
      </c>
      <c r="BD143" s="79" t="str">
        <f>REPLACE(INDEX(GroupVertices[Group],MATCH(Edges35[[#This Row],[Vertex 1]],GroupVertices[Vertex],0)),1,1,"")</f>
        <v>10</v>
      </c>
      <c r="BE143" s="79" t="str">
        <f>REPLACE(INDEX(GroupVertices[Group],MATCH(Edges35[[#This Row],[Vertex 2]],GroupVertices[Vertex],0)),1,1,"")</f>
        <v>10</v>
      </c>
      <c r="BF143" s="48">
        <v>0</v>
      </c>
      <c r="BG143" s="49">
        <v>0</v>
      </c>
      <c r="BH143" s="48">
        <v>0</v>
      </c>
      <c r="BI143" s="49">
        <v>0</v>
      </c>
      <c r="BJ143" s="48">
        <v>0</v>
      </c>
      <c r="BK143" s="49">
        <v>0</v>
      </c>
      <c r="BL143" s="48">
        <v>28</v>
      </c>
      <c r="BM143" s="49">
        <v>100</v>
      </c>
      <c r="BN143" s="48">
        <v>28</v>
      </c>
    </row>
    <row r="144" spans="1:66" ht="15">
      <c r="A144" s="65" t="s">
        <v>1155</v>
      </c>
      <c r="B144" s="65" t="s">
        <v>1154</v>
      </c>
      <c r="C144" s="66"/>
      <c r="D144" s="67"/>
      <c r="E144" s="68"/>
      <c r="F144" s="69"/>
      <c r="G144" s="66"/>
      <c r="H144" s="70"/>
      <c r="I144" s="71"/>
      <c r="J144" s="71"/>
      <c r="K144" s="34" t="s">
        <v>66</v>
      </c>
      <c r="L144" s="78">
        <v>266</v>
      </c>
      <c r="M144" s="78"/>
      <c r="N144" s="73"/>
      <c r="O144" s="80" t="s">
        <v>293</v>
      </c>
      <c r="P144" s="82">
        <v>43950.418657407405</v>
      </c>
      <c r="Q144" s="80" t="s">
        <v>2169</v>
      </c>
      <c r="R144" s="80"/>
      <c r="S144" s="80"/>
      <c r="T144" s="80"/>
      <c r="U144" s="80"/>
      <c r="V144" s="84" t="s">
        <v>1412</v>
      </c>
      <c r="W144" s="82">
        <v>43950.418657407405</v>
      </c>
      <c r="X144" s="86">
        <v>43950</v>
      </c>
      <c r="Y144" s="88" t="s">
        <v>2251</v>
      </c>
      <c r="Z144" s="84" t="s">
        <v>2313</v>
      </c>
      <c r="AA144" s="80"/>
      <c r="AB144" s="80"/>
      <c r="AC144" s="88" t="s">
        <v>2362</v>
      </c>
      <c r="AD144" s="88" t="s">
        <v>2355</v>
      </c>
      <c r="AE144" s="80" t="b">
        <v>0</v>
      </c>
      <c r="AF144" s="80">
        <v>0</v>
      </c>
      <c r="AG144" s="88" t="s">
        <v>2378</v>
      </c>
      <c r="AH144" s="80" t="b">
        <v>0</v>
      </c>
      <c r="AI144" s="80" t="s">
        <v>632</v>
      </c>
      <c r="AJ144" s="80"/>
      <c r="AK144" s="88" t="s">
        <v>622</v>
      </c>
      <c r="AL144" s="80" t="b">
        <v>0</v>
      </c>
      <c r="AM144" s="80">
        <v>0</v>
      </c>
      <c r="AN144" s="88" t="s">
        <v>622</v>
      </c>
      <c r="AO144" s="80" t="s">
        <v>636</v>
      </c>
      <c r="AP144" s="80" t="b">
        <v>0</v>
      </c>
      <c r="AQ144" s="88" t="s">
        <v>2355</v>
      </c>
      <c r="AR144" s="80" t="s">
        <v>2386</v>
      </c>
      <c r="AS144" s="80">
        <v>0</v>
      </c>
      <c r="AT144" s="80">
        <v>0</v>
      </c>
      <c r="AU144" s="80"/>
      <c r="AV144" s="80"/>
      <c r="AW144" s="80"/>
      <c r="AX144" s="80"/>
      <c r="AY144" s="80"/>
      <c r="AZ144" s="80"/>
      <c r="BA144" s="80"/>
      <c r="BB144" s="80"/>
      <c r="BC144" s="80">
        <v>7</v>
      </c>
      <c r="BD144" s="79" t="str">
        <f>REPLACE(INDEX(GroupVertices[Group],MATCH(Edges35[[#This Row],[Vertex 1]],GroupVertices[Vertex],0)),1,1,"")</f>
        <v>10</v>
      </c>
      <c r="BE144" s="79" t="str">
        <f>REPLACE(INDEX(GroupVertices[Group],MATCH(Edges35[[#This Row],[Vertex 2]],GroupVertices[Vertex],0)),1,1,"")</f>
        <v>10</v>
      </c>
      <c r="BF144" s="48">
        <v>0</v>
      </c>
      <c r="BG144" s="49">
        <v>0</v>
      </c>
      <c r="BH144" s="48">
        <v>0</v>
      </c>
      <c r="BI144" s="49">
        <v>0</v>
      </c>
      <c r="BJ144" s="48">
        <v>0</v>
      </c>
      <c r="BK144" s="49">
        <v>0</v>
      </c>
      <c r="BL144" s="48">
        <v>12</v>
      </c>
      <c r="BM144" s="49">
        <v>100</v>
      </c>
      <c r="BN144" s="48">
        <v>12</v>
      </c>
    </row>
    <row r="145" spans="1:66" ht="15">
      <c r="A145" s="65" t="s">
        <v>1155</v>
      </c>
      <c r="B145" s="65" t="s">
        <v>1154</v>
      </c>
      <c r="C145" s="66"/>
      <c r="D145" s="67"/>
      <c r="E145" s="68"/>
      <c r="F145" s="69"/>
      <c r="G145" s="66"/>
      <c r="H145" s="70"/>
      <c r="I145" s="71"/>
      <c r="J145" s="71"/>
      <c r="K145" s="34" t="s">
        <v>66</v>
      </c>
      <c r="L145" s="78">
        <v>267</v>
      </c>
      <c r="M145" s="78"/>
      <c r="N145" s="73"/>
      <c r="O145" s="80" t="s">
        <v>293</v>
      </c>
      <c r="P145" s="82">
        <v>43950.43094907407</v>
      </c>
      <c r="Q145" s="80" t="s">
        <v>2170</v>
      </c>
      <c r="R145" s="80"/>
      <c r="S145" s="80"/>
      <c r="T145" s="80"/>
      <c r="U145" s="80"/>
      <c r="V145" s="84" t="s">
        <v>1412</v>
      </c>
      <c r="W145" s="82">
        <v>43950.43094907407</v>
      </c>
      <c r="X145" s="86">
        <v>43950</v>
      </c>
      <c r="Y145" s="88" t="s">
        <v>2252</v>
      </c>
      <c r="Z145" s="84" t="s">
        <v>2314</v>
      </c>
      <c r="AA145" s="80"/>
      <c r="AB145" s="80"/>
      <c r="AC145" s="88" t="s">
        <v>2363</v>
      </c>
      <c r="AD145" s="88" t="s">
        <v>2356</v>
      </c>
      <c r="AE145" s="80" t="b">
        <v>0</v>
      </c>
      <c r="AF145" s="80">
        <v>0</v>
      </c>
      <c r="AG145" s="88" t="s">
        <v>2378</v>
      </c>
      <c r="AH145" s="80" t="b">
        <v>0</v>
      </c>
      <c r="AI145" s="80" t="s">
        <v>632</v>
      </c>
      <c r="AJ145" s="80"/>
      <c r="AK145" s="88" t="s">
        <v>622</v>
      </c>
      <c r="AL145" s="80" t="b">
        <v>0</v>
      </c>
      <c r="AM145" s="80">
        <v>0</v>
      </c>
      <c r="AN145" s="88" t="s">
        <v>622</v>
      </c>
      <c r="AO145" s="80" t="s">
        <v>636</v>
      </c>
      <c r="AP145" s="80" t="b">
        <v>0</v>
      </c>
      <c r="AQ145" s="88" t="s">
        <v>2356</v>
      </c>
      <c r="AR145" s="80" t="s">
        <v>2386</v>
      </c>
      <c r="AS145" s="80">
        <v>0</v>
      </c>
      <c r="AT145" s="80">
        <v>0</v>
      </c>
      <c r="AU145" s="80"/>
      <c r="AV145" s="80"/>
      <c r="AW145" s="80"/>
      <c r="AX145" s="80"/>
      <c r="AY145" s="80"/>
      <c r="AZ145" s="80"/>
      <c r="BA145" s="80"/>
      <c r="BB145" s="80"/>
      <c r="BC145" s="80">
        <v>7</v>
      </c>
      <c r="BD145" s="79" t="str">
        <f>REPLACE(INDEX(GroupVertices[Group],MATCH(Edges35[[#This Row],[Vertex 1]],GroupVertices[Vertex],0)),1,1,"")</f>
        <v>10</v>
      </c>
      <c r="BE145" s="79" t="str">
        <f>REPLACE(INDEX(GroupVertices[Group],MATCH(Edges35[[#This Row],[Vertex 2]],GroupVertices[Vertex],0)),1,1,"")</f>
        <v>10</v>
      </c>
      <c r="BF145" s="48">
        <v>0</v>
      </c>
      <c r="BG145" s="49">
        <v>0</v>
      </c>
      <c r="BH145" s="48">
        <v>0</v>
      </c>
      <c r="BI145" s="49">
        <v>0</v>
      </c>
      <c r="BJ145" s="48">
        <v>0</v>
      </c>
      <c r="BK145" s="49">
        <v>0</v>
      </c>
      <c r="BL145" s="48">
        <v>27</v>
      </c>
      <c r="BM145" s="49">
        <v>100</v>
      </c>
      <c r="BN145" s="48">
        <v>27</v>
      </c>
    </row>
    <row r="146" spans="1:66" ht="15">
      <c r="A146" s="65" t="s">
        <v>1155</v>
      </c>
      <c r="B146" s="65" t="s">
        <v>1154</v>
      </c>
      <c r="C146" s="66"/>
      <c r="D146" s="67"/>
      <c r="E146" s="68"/>
      <c r="F146" s="69"/>
      <c r="G146" s="66"/>
      <c r="H146" s="70"/>
      <c r="I146" s="71"/>
      <c r="J146" s="71"/>
      <c r="K146" s="34" t="s">
        <v>66</v>
      </c>
      <c r="L146" s="78">
        <v>268</v>
      </c>
      <c r="M146" s="78"/>
      <c r="N146" s="73"/>
      <c r="O146" s="80" t="s">
        <v>293</v>
      </c>
      <c r="P146" s="82">
        <v>43950.446388888886</v>
      </c>
      <c r="Q146" s="80" t="s">
        <v>2171</v>
      </c>
      <c r="R146" s="80"/>
      <c r="S146" s="80"/>
      <c r="T146" s="80"/>
      <c r="U146" s="80"/>
      <c r="V146" s="84" t="s">
        <v>1412</v>
      </c>
      <c r="W146" s="82">
        <v>43950.446388888886</v>
      </c>
      <c r="X146" s="86">
        <v>43950</v>
      </c>
      <c r="Y146" s="88" t="s">
        <v>2253</v>
      </c>
      <c r="Z146" s="84" t="s">
        <v>2315</v>
      </c>
      <c r="AA146" s="80"/>
      <c r="AB146" s="80"/>
      <c r="AC146" s="88" t="s">
        <v>2364</v>
      </c>
      <c r="AD146" s="88" t="s">
        <v>2357</v>
      </c>
      <c r="AE146" s="80" t="b">
        <v>0</v>
      </c>
      <c r="AF146" s="80">
        <v>0</v>
      </c>
      <c r="AG146" s="88" t="s">
        <v>2378</v>
      </c>
      <c r="AH146" s="80" t="b">
        <v>0</v>
      </c>
      <c r="AI146" s="80" t="s">
        <v>632</v>
      </c>
      <c r="AJ146" s="80"/>
      <c r="AK146" s="88" t="s">
        <v>622</v>
      </c>
      <c r="AL146" s="80" t="b">
        <v>0</v>
      </c>
      <c r="AM146" s="80">
        <v>0</v>
      </c>
      <c r="AN146" s="88" t="s">
        <v>622</v>
      </c>
      <c r="AO146" s="80" t="s">
        <v>636</v>
      </c>
      <c r="AP146" s="80" t="b">
        <v>0</v>
      </c>
      <c r="AQ146" s="88" t="s">
        <v>2357</v>
      </c>
      <c r="AR146" s="80" t="s">
        <v>2386</v>
      </c>
      <c r="AS146" s="80">
        <v>0</v>
      </c>
      <c r="AT146" s="80">
        <v>0</v>
      </c>
      <c r="AU146" s="80"/>
      <c r="AV146" s="80"/>
      <c r="AW146" s="80"/>
      <c r="AX146" s="80"/>
      <c r="AY146" s="80"/>
      <c r="AZ146" s="80"/>
      <c r="BA146" s="80"/>
      <c r="BB146" s="80"/>
      <c r="BC146" s="80">
        <v>7</v>
      </c>
      <c r="BD146" s="79" t="str">
        <f>REPLACE(INDEX(GroupVertices[Group],MATCH(Edges35[[#This Row],[Vertex 1]],GroupVertices[Vertex],0)),1,1,"")</f>
        <v>10</v>
      </c>
      <c r="BE146" s="79" t="str">
        <f>REPLACE(INDEX(GroupVertices[Group],MATCH(Edges35[[#This Row],[Vertex 2]],GroupVertices[Vertex],0)),1,1,"")</f>
        <v>10</v>
      </c>
      <c r="BF146" s="48">
        <v>0</v>
      </c>
      <c r="BG146" s="49">
        <v>0</v>
      </c>
      <c r="BH146" s="48">
        <v>0</v>
      </c>
      <c r="BI146" s="49">
        <v>0</v>
      </c>
      <c r="BJ146" s="48">
        <v>0</v>
      </c>
      <c r="BK146" s="49">
        <v>0</v>
      </c>
      <c r="BL146" s="48">
        <v>34</v>
      </c>
      <c r="BM146" s="49">
        <v>100</v>
      </c>
      <c r="BN146" s="48">
        <v>34</v>
      </c>
    </row>
    <row r="147" spans="1:66" ht="15">
      <c r="A147" s="65" t="s">
        <v>1155</v>
      </c>
      <c r="B147" s="65" t="s">
        <v>1154</v>
      </c>
      <c r="C147" s="91"/>
      <c r="D147" s="92"/>
      <c r="E147" s="105"/>
      <c r="F147" s="93"/>
      <c r="G147" s="91"/>
      <c r="H147" s="94"/>
      <c r="I147" s="95"/>
      <c r="J147" s="95"/>
      <c r="K147" s="34" t="s">
        <v>66</v>
      </c>
      <c r="L147" s="106">
        <v>269</v>
      </c>
      <c r="M147" s="106"/>
      <c r="N147" s="73"/>
      <c r="O147" s="80" t="s">
        <v>293</v>
      </c>
      <c r="P147" s="82">
        <v>43950.45586805556</v>
      </c>
      <c r="Q147" s="80" t="s">
        <v>2172</v>
      </c>
      <c r="R147" s="80"/>
      <c r="S147" s="80"/>
      <c r="T147" s="80"/>
      <c r="U147" s="80"/>
      <c r="V147" s="84" t="s">
        <v>1412</v>
      </c>
      <c r="W147" s="82">
        <v>43950.45586805556</v>
      </c>
      <c r="X147" s="86">
        <v>43950</v>
      </c>
      <c r="Y147" s="88" t="s">
        <v>2254</v>
      </c>
      <c r="Z147" s="84" t="s">
        <v>2316</v>
      </c>
      <c r="AA147" s="80"/>
      <c r="AB147" s="80"/>
      <c r="AC147" s="88" t="s">
        <v>1277</v>
      </c>
      <c r="AD147" s="88" t="s">
        <v>2358</v>
      </c>
      <c r="AE147" s="80" t="b">
        <v>0</v>
      </c>
      <c r="AF147" s="80">
        <v>0</v>
      </c>
      <c r="AG147" s="88" t="s">
        <v>2378</v>
      </c>
      <c r="AH147" s="80" t="b">
        <v>0</v>
      </c>
      <c r="AI147" s="80" t="s">
        <v>632</v>
      </c>
      <c r="AJ147" s="80"/>
      <c r="AK147" s="88" t="s">
        <v>622</v>
      </c>
      <c r="AL147" s="80" t="b">
        <v>0</v>
      </c>
      <c r="AM147" s="80">
        <v>0</v>
      </c>
      <c r="AN147" s="88" t="s">
        <v>622</v>
      </c>
      <c r="AO147" s="80" t="s">
        <v>636</v>
      </c>
      <c r="AP147" s="80" t="b">
        <v>0</v>
      </c>
      <c r="AQ147" s="88" t="s">
        <v>2358</v>
      </c>
      <c r="AR147" s="80" t="s">
        <v>2386</v>
      </c>
      <c r="AS147" s="80">
        <v>0</v>
      </c>
      <c r="AT147" s="80">
        <v>0</v>
      </c>
      <c r="AU147" s="80"/>
      <c r="AV147" s="80"/>
      <c r="AW147" s="80"/>
      <c r="AX147" s="80"/>
      <c r="AY147" s="80"/>
      <c r="AZ147" s="80"/>
      <c r="BA147" s="80"/>
      <c r="BB147" s="80"/>
      <c r="BC147" s="80">
        <v>7</v>
      </c>
      <c r="BD147" s="79" t="str">
        <f>REPLACE(INDEX(GroupVertices[Group],MATCH(Edges35[[#This Row],[Vertex 1]],GroupVertices[Vertex],0)),1,1,"")</f>
        <v>10</v>
      </c>
      <c r="BE147" s="79" t="str">
        <f>REPLACE(INDEX(GroupVertices[Group],MATCH(Edges35[[#This Row],[Vertex 2]],GroupVertices[Vertex],0)),1,1,"")</f>
        <v>10</v>
      </c>
      <c r="BF147" s="48">
        <v>0</v>
      </c>
      <c r="BG147" s="49">
        <v>0</v>
      </c>
      <c r="BH147" s="48">
        <v>0</v>
      </c>
      <c r="BI147" s="49">
        <v>0</v>
      </c>
      <c r="BJ147" s="48">
        <v>0</v>
      </c>
      <c r="BK147" s="49">
        <v>0</v>
      </c>
      <c r="BL147" s="48">
        <v>35</v>
      </c>
      <c r="BM147" s="49">
        <v>100</v>
      </c>
      <c r="BN147" s="48">
        <v>35</v>
      </c>
    </row>
    <row r="148" spans="1:66" ht="15">
      <c r="A148" s="65" t="s">
        <v>1155</v>
      </c>
      <c r="B148" s="65" t="s">
        <v>1155</v>
      </c>
      <c r="C148" s="66"/>
      <c r="D148" s="67"/>
      <c r="E148" s="68"/>
      <c r="F148" s="69"/>
      <c r="G148" s="66"/>
      <c r="H148" s="70"/>
      <c r="I148" s="71"/>
      <c r="J148" s="71"/>
      <c r="K148" s="34" t="s">
        <v>65</v>
      </c>
      <c r="L148" s="78">
        <v>270</v>
      </c>
      <c r="M148" s="78"/>
      <c r="N148" s="73"/>
      <c r="O148" s="80" t="s">
        <v>178</v>
      </c>
      <c r="P148" s="82">
        <v>43950.40384259259</v>
      </c>
      <c r="Q148" s="80" t="s">
        <v>2173</v>
      </c>
      <c r="R148" s="80"/>
      <c r="S148" s="80"/>
      <c r="T148" s="80"/>
      <c r="U148" s="80"/>
      <c r="V148" s="84" t="s">
        <v>1412</v>
      </c>
      <c r="W148" s="82">
        <v>43950.40384259259</v>
      </c>
      <c r="X148" s="86">
        <v>43950</v>
      </c>
      <c r="Y148" s="88" t="s">
        <v>2255</v>
      </c>
      <c r="Z148" s="84" t="s">
        <v>2317</v>
      </c>
      <c r="AA148" s="80"/>
      <c r="AB148" s="80"/>
      <c r="AC148" s="88" t="s">
        <v>2365</v>
      </c>
      <c r="AD148" s="80"/>
      <c r="AE148" s="80" t="b">
        <v>0</v>
      </c>
      <c r="AF148" s="80">
        <v>38</v>
      </c>
      <c r="AG148" s="88" t="s">
        <v>622</v>
      </c>
      <c r="AH148" s="80" t="b">
        <v>0</v>
      </c>
      <c r="AI148" s="80" t="s">
        <v>632</v>
      </c>
      <c r="AJ148" s="80"/>
      <c r="AK148" s="88" t="s">
        <v>622</v>
      </c>
      <c r="AL148" s="80" t="b">
        <v>0</v>
      </c>
      <c r="AM148" s="80">
        <v>3</v>
      </c>
      <c r="AN148" s="88" t="s">
        <v>622</v>
      </c>
      <c r="AO148" s="80" t="s">
        <v>636</v>
      </c>
      <c r="AP148" s="80" t="b">
        <v>0</v>
      </c>
      <c r="AQ148" s="88" t="s">
        <v>2365</v>
      </c>
      <c r="AR148" s="80" t="s">
        <v>2386</v>
      </c>
      <c r="AS148" s="80">
        <v>0</v>
      </c>
      <c r="AT148" s="80">
        <v>0</v>
      </c>
      <c r="AU148" s="80"/>
      <c r="AV148" s="80"/>
      <c r="AW148" s="80"/>
      <c r="AX148" s="80"/>
      <c r="AY148" s="80"/>
      <c r="AZ148" s="80"/>
      <c r="BA148" s="80"/>
      <c r="BB148" s="80"/>
      <c r="BC148" s="80">
        <v>1</v>
      </c>
      <c r="BD148" s="79" t="str">
        <f>REPLACE(INDEX(GroupVertices[Group],MATCH(Edges35[[#This Row],[Vertex 1]],GroupVertices[Vertex],0)),1,1,"")</f>
        <v>10</v>
      </c>
      <c r="BE148" s="79" t="str">
        <f>REPLACE(INDEX(GroupVertices[Group],MATCH(Edges35[[#This Row],[Vertex 2]],GroupVertices[Vertex],0)),1,1,"")</f>
        <v>10</v>
      </c>
      <c r="BF148" s="48">
        <v>0</v>
      </c>
      <c r="BG148" s="49">
        <v>0</v>
      </c>
      <c r="BH148" s="48">
        <v>0</v>
      </c>
      <c r="BI148" s="49">
        <v>0</v>
      </c>
      <c r="BJ148" s="48">
        <v>0</v>
      </c>
      <c r="BK148" s="49">
        <v>0</v>
      </c>
      <c r="BL148" s="48">
        <v>31</v>
      </c>
      <c r="BM148" s="49">
        <v>100</v>
      </c>
      <c r="BN148" s="48">
        <v>31</v>
      </c>
    </row>
    <row r="149" spans="1:66" ht="15">
      <c r="A149" s="65" t="s">
        <v>278</v>
      </c>
      <c r="B149" s="65" t="s">
        <v>270</v>
      </c>
      <c r="C149" s="66"/>
      <c r="D149" s="67"/>
      <c r="E149" s="68"/>
      <c r="F149" s="69"/>
      <c r="G149" s="66"/>
      <c r="H149" s="70"/>
      <c r="I149" s="71"/>
      <c r="J149" s="71"/>
      <c r="K149" s="34" t="s">
        <v>66</v>
      </c>
      <c r="L149" s="78">
        <v>272</v>
      </c>
      <c r="M149" s="78"/>
      <c r="N149" s="73"/>
      <c r="O149" s="80" t="s">
        <v>293</v>
      </c>
      <c r="P149" s="82">
        <v>43950.28942129629</v>
      </c>
      <c r="Q149" s="80" t="s">
        <v>2174</v>
      </c>
      <c r="R149" s="80"/>
      <c r="S149" s="80"/>
      <c r="T149" s="80"/>
      <c r="U149" s="80"/>
      <c r="V149" s="84" t="s">
        <v>944</v>
      </c>
      <c r="W149" s="82">
        <v>43950.28942129629</v>
      </c>
      <c r="X149" s="86">
        <v>43950</v>
      </c>
      <c r="Y149" s="88" t="s">
        <v>2256</v>
      </c>
      <c r="Z149" s="84" t="s">
        <v>326</v>
      </c>
      <c r="AA149" s="80"/>
      <c r="AB149" s="80"/>
      <c r="AC149" s="88" t="s">
        <v>621</v>
      </c>
      <c r="AD149" s="88" t="s">
        <v>605</v>
      </c>
      <c r="AE149" s="80" t="b">
        <v>0</v>
      </c>
      <c r="AF149" s="80">
        <v>1</v>
      </c>
      <c r="AG149" s="88" t="s">
        <v>2379</v>
      </c>
      <c r="AH149" s="80" t="b">
        <v>0</v>
      </c>
      <c r="AI149" s="80" t="s">
        <v>632</v>
      </c>
      <c r="AJ149" s="80"/>
      <c r="AK149" s="88" t="s">
        <v>622</v>
      </c>
      <c r="AL149" s="80" t="b">
        <v>0</v>
      </c>
      <c r="AM149" s="80">
        <v>0</v>
      </c>
      <c r="AN149" s="88" t="s">
        <v>622</v>
      </c>
      <c r="AO149" s="80" t="s">
        <v>641</v>
      </c>
      <c r="AP149" s="80" t="b">
        <v>0</v>
      </c>
      <c r="AQ149" s="88" t="s">
        <v>605</v>
      </c>
      <c r="AR149" s="80" t="s">
        <v>2386</v>
      </c>
      <c r="AS149" s="80">
        <v>0</v>
      </c>
      <c r="AT149" s="80">
        <v>0</v>
      </c>
      <c r="AU149" s="80"/>
      <c r="AV149" s="80"/>
      <c r="AW149" s="80"/>
      <c r="AX149" s="80"/>
      <c r="AY149" s="80"/>
      <c r="AZ149" s="80"/>
      <c r="BA149" s="80"/>
      <c r="BB149" s="80"/>
      <c r="BC149" s="80">
        <v>1</v>
      </c>
      <c r="BD149" s="79" t="str">
        <f>REPLACE(INDEX(GroupVertices[Group],MATCH(Edges35[[#This Row],[Vertex 1]],GroupVertices[Vertex],0)),1,1,"")</f>
        <v>1</v>
      </c>
      <c r="BE149" s="79" t="str">
        <f>REPLACE(INDEX(GroupVertices[Group],MATCH(Edges35[[#This Row],[Vertex 2]],GroupVertices[Vertex],0)),1,1,"")</f>
        <v>1</v>
      </c>
      <c r="BF149" s="48">
        <v>0</v>
      </c>
      <c r="BG149" s="49">
        <v>0</v>
      </c>
      <c r="BH149" s="48">
        <v>0</v>
      </c>
      <c r="BI149" s="49">
        <v>0</v>
      </c>
      <c r="BJ149" s="48">
        <v>0</v>
      </c>
      <c r="BK149" s="49">
        <v>0</v>
      </c>
      <c r="BL149" s="48">
        <v>30</v>
      </c>
      <c r="BM149" s="49">
        <v>100</v>
      </c>
      <c r="BN149" s="48">
        <v>30</v>
      </c>
    </row>
    <row r="150" spans="1:66" ht="15">
      <c r="A150" s="65" t="s">
        <v>278</v>
      </c>
      <c r="B150" s="65" t="s">
        <v>278</v>
      </c>
      <c r="C150" s="66"/>
      <c r="D150" s="67"/>
      <c r="E150" s="68"/>
      <c r="F150" s="69"/>
      <c r="G150" s="66"/>
      <c r="H150" s="70"/>
      <c r="I150" s="71"/>
      <c r="J150" s="71"/>
      <c r="K150" s="34" t="s">
        <v>65</v>
      </c>
      <c r="L150" s="78">
        <v>273</v>
      </c>
      <c r="M150" s="78"/>
      <c r="N150" s="73"/>
      <c r="O150" s="80" t="s">
        <v>178</v>
      </c>
      <c r="P150" s="82">
        <v>43952.39726851852</v>
      </c>
      <c r="Q150" s="80" t="s">
        <v>2175</v>
      </c>
      <c r="R150" s="84" t="s">
        <v>2187</v>
      </c>
      <c r="S150" s="80" t="s">
        <v>331</v>
      </c>
      <c r="T150" s="80" t="s">
        <v>2194</v>
      </c>
      <c r="U150" s="80"/>
      <c r="V150" s="84" t="s">
        <v>944</v>
      </c>
      <c r="W150" s="82">
        <v>43952.39726851852</v>
      </c>
      <c r="X150" s="86">
        <v>43952</v>
      </c>
      <c r="Y150" s="88" t="s">
        <v>2257</v>
      </c>
      <c r="Z150" s="84" t="s">
        <v>2318</v>
      </c>
      <c r="AA150" s="80"/>
      <c r="AB150" s="80"/>
      <c r="AC150" s="88" t="s">
        <v>618</v>
      </c>
      <c r="AD150" s="80"/>
      <c r="AE150" s="80" t="b">
        <v>0</v>
      </c>
      <c r="AF150" s="80">
        <v>34</v>
      </c>
      <c r="AG150" s="88" t="s">
        <v>622</v>
      </c>
      <c r="AH150" s="80" t="b">
        <v>0</v>
      </c>
      <c r="AI150" s="80" t="s">
        <v>632</v>
      </c>
      <c r="AJ150" s="80"/>
      <c r="AK150" s="88" t="s">
        <v>622</v>
      </c>
      <c r="AL150" s="80" t="b">
        <v>0</v>
      </c>
      <c r="AM150" s="80">
        <v>3</v>
      </c>
      <c r="AN150" s="88" t="s">
        <v>622</v>
      </c>
      <c r="AO150" s="80" t="s">
        <v>641</v>
      </c>
      <c r="AP150" s="80" t="b">
        <v>0</v>
      </c>
      <c r="AQ150" s="88" t="s">
        <v>618</v>
      </c>
      <c r="AR150" s="80" t="s">
        <v>2386</v>
      </c>
      <c r="AS150" s="80">
        <v>0</v>
      </c>
      <c r="AT150" s="80">
        <v>0</v>
      </c>
      <c r="AU150" s="80" t="s">
        <v>2388</v>
      </c>
      <c r="AV150" s="80" t="s">
        <v>827</v>
      </c>
      <c r="AW150" s="80" t="s">
        <v>2389</v>
      </c>
      <c r="AX150" s="80" t="s">
        <v>2390</v>
      </c>
      <c r="AY150" s="80" t="s">
        <v>2392</v>
      </c>
      <c r="AZ150" s="80" t="s">
        <v>2393</v>
      </c>
      <c r="BA150" s="80" t="s">
        <v>2394</v>
      </c>
      <c r="BB150" s="84" t="s">
        <v>2396</v>
      </c>
      <c r="BC150" s="80">
        <v>1</v>
      </c>
      <c r="BD150" s="79" t="str">
        <f>REPLACE(INDEX(GroupVertices[Group],MATCH(Edges35[[#This Row],[Vertex 1]],GroupVertices[Vertex],0)),1,1,"")</f>
        <v>1</v>
      </c>
      <c r="BE150" s="79" t="str">
        <f>REPLACE(INDEX(GroupVertices[Group],MATCH(Edges35[[#This Row],[Vertex 2]],GroupVertices[Vertex],0)),1,1,"")</f>
        <v>1</v>
      </c>
      <c r="BF150" s="48">
        <v>0</v>
      </c>
      <c r="BG150" s="49">
        <v>0</v>
      </c>
      <c r="BH150" s="48">
        <v>0</v>
      </c>
      <c r="BI150" s="49">
        <v>0</v>
      </c>
      <c r="BJ150" s="48">
        <v>0</v>
      </c>
      <c r="BK150" s="49">
        <v>0</v>
      </c>
      <c r="BL150" s="48">
        <v>18</v>
      </c>
      <c r="BM150" s="49">
        <v>100</v>
      </c>
      <c r="BN150" s="48">
        <v>18</v>
      </c>
    </row>
    <row r="151" spans="1:66" ht="15">
      <c r="A151" s="65" t="s">
        <v>285</v>
      </c>
      <c r="B151" s="65" t="s">
        <v>283</v>
      </c>
      <c r="C151" s="66"/>
      <c r="D151" s="67"/>
      <c r="E151" s="68"/>
      <c r="F151" s="69"/>
      <c r="G151" s="66"/>
      <c r="H151" s="70"/>
      <c r="I151" s="71"/>
      <c r="J151" s="71"/>
      <c r="K151" s="34" t="s">
        <v>65</v>
      </c>
      <c r="L151" s="78">
        <v>274</v>
      </c>
      <c r="M151" s="78"/>
      <c r="N151" s="73"/>
      <c r="O151" s="80" t="s">
        <v>292</v>
      </c>
      <c r="P151" s="82">
        <v>43950.735601851855</v>
      </c>
      <c r="Q151" s="80" t="s">
        <v>2176</v>
      </c>
      <c r="R151" s="80"/>
      <c r="S151" s="80"/>
      <c r="T151" s="80"/>
      <c r="U151" s="80"/>
      <c r="V151" s="84" t="s">
        <v>951</v>
      </c>
      <c r="W151" s="82">
        <v>43950.735601851855</v>
      </c>
      <c r="X151" s="86">
        <v>43950</v>
      </c>
      <c r="Y151" s="88" t="s">
        <v>2258</v>
      </c>
      <c r="Z151" s="84" t="s">
        <v>2319</v>
      </c>
      <c r="AA151" s="80"/>
      <c r="AB151" s="80"/>
      <c r="AC151" s="88" t="s">
        <v>617</v>
      </c>
      <c r="AD151" s="88" t="s">
        <v>2366</v>
      </c>
      <c r="AE151" s="80" t="b">
        <v>0</v>
      </c>
      <c r="AF151" s="80">
        <v>37</v>
      </c>
      <c r="AG151" s="88" t="s">
        <v>2380</v>
      </c>
      <c r="AH151" s="80" t="b">
        <v>0</v>
      </c>
      <c r="AI151" s="80" t="s">
        <v>632</v>
      </c>
      <c r="AJ151" s="80"/>
      <c r="AK151" s="88" t="s">
        <v>622</v>
      </c>
      <c r="AL151" s="80" t="b">
        <v>0</v>
      </c>
      <c r="AM151" s="80">
        <v>0</v>
      </c>
      <c r="AN151" s="88" t="s">
        <v>622</v>
      </c>
      <c r="AO151" s="80" t="s">
        <v>637</v>
      </c>
      <c r="AP151" s="80" t="b">
        <v>0</v>
      </c>
      <c r="AQ151" s="88" t="s">
        <v>2366</v>
      </c>
      <c r="AR151" s="80" t="s">
        <v>2386</v>
      </c>
      <c r="AS151" s="80">
        <v>0</v>
      </c>
      <c r="AT151" s="80">
        <v>0</v>
      </c>
      <c r="AU151" s="80"/>
      <c r="AV151" s="80"/>
      <c r="AW151" s="80"/>
      <c r="AX151" s="80"/>
      <c r="AY151" s="80"/>
      <c r="AZ151" s="80"/>
      <c r="BA151" s="80"/>
      <c r="BB151" s="80"/>
      <c r="BC151" s="80">
        <v>1</v>
      </c>
      <c r="BD151" s="79" t="str">
        <f>REPLACE(INDEX(GroupVertices[Group],MATCH(Edges35[[#This Row],[Vertex 1]],GroupVertices[Vertex],0)),1,1,"")</f>
        <v>7</v>
      </c>
      <c r="BE151" s="79" t="str">
        <f>REPLACE(INDEX(GroupVertices[Group],MATCH(Edges35[[#This Row],[Vertex 2]],GroupVertices[Vertex],0)),1,1,"")</f>
        <v>7</v>
      </c>
      <c r="BF151" s="48"/>
      <c r="BG151" s="49"/>
      <c r="BH151" s="48"/>
      <c r="BI151" s="49"/>
      <c r="BJ151" s="48"/>
      <c r="BK151" s="49"/>
      <c r="BL151" s="48"/>
      <c r="BM151" s="49"/>
      <c r="BN151" s="48"/>
    </row>
    <row r="152" spans="1:66" ht="15">
      <c r="A152" s="65" t="s">
        <v>284</v>
      </c>
      <c r="B152" s="65" t="s">
        <v>284</v>
      </c>
      <c r="C152" s="66"/>
      <c r="D152" s="67"/>
      <c r="E152" s="68"/>
      <c r="F152" s="69"/>
      <c r="G152" s="66"/>
      <c r="H152" s="70"/>
      <c r="I152" s="71"/>
      <c r="J152" s="71"/>
      <c r="K152" s="34" t="s">
        <v>65</v>
      </c>
      <c r="L152" s="78">
        <v>275</v>
      </c>
      <c r="M152" s="78"/>
      <c r="N152" s="73"/>
      <c r="O152" s="80" t="s">
        <v>178</v>
      </c>
      <c r="P152" s="82">
        <v>43950.711226851854</v>
      </c>
      <c r="Q152" s="80" t="s">
        <v>2177</v>
      </c>
      <c r="R152" s="80"/>
      <c r="S152" s="80"/>
      <c r="T152" s="80"/>
      <c r="U152" s="80"/>
      <c r="V152" s="84" t="s">
        <v>950</v>
      </c>
      <c r="W152" s="82">
        <v>43950.711226851854</v>
      </c>
      <c r="X152" s="86">
        <v>43950</v>
      </c>
      <c r="Y152" s="88" t="s">
        <v>2259</v>
      </c>
      <c r="Z152" s="84" t="s">
        <v>2320</v>
      </c>
      <c r="AA152" s="80"/>
      <c r="AB152" s="80"/>
      <c r="AC152" s="88" t="s">
        <v>2366</v>
      </c>
      <c r="AD152" s="80"/>
      <c r="AE152" s="80" t="b">
        <v>0</v>
      </c>
      <c r="AF152" s="80">
        <v>1732</v>
      </c>
      <c r="AG152" s="88" t="s">
        <v>622</v>
      </c>
      <c r="AH152" s="80" t="b">
        <v>0</v>
      </c>
      <c r="AI152" s="80" t="s">
        <v>632</v>
      </c>
      <c r="AJ152" s="80"/>
      <c r="AK152" s="88" t="s">
        <v>622</v>
      </c>
      <c r="AL152" s="80" t="b">
        <v>0</v>
      </c>
      <c r="AM152" s="80">
        <v>119</v>
      </c>
      <c r="AN152" s="88" t="s">
        <v>622</v>
      </c>
      <c r="AO152" s="80" t="s">
        <v>638</v>
      </c>
      <c r="AP152" s="80" t="b">
        <v>0</v>
      </c>
      <c r="AQ152" s="88" t="s">
        <v>2366</v>
      </c>
      <c r="AR152" s="80" t="s">
        <v>2386</v>
      </c>
      <c r="AS152" s="80">
        <v>0</v>
      </c>
      <c r="AT152" s="80">
        <v>0</v>
      </c>
      <c r="AU152" s="80"/>
      <c r="AV152" s="80"/>
      <c r="AW152" s="80"/>
      <c r="AX152" s="80"/>
      <c r="AY152" s="80"/>
      <c r="AZ152" s="80"/>
      <c r="BA152" s="80"/>
      <c r="BB152" s="80"/>
      <c r="BC152" s="80">
        <v>1</v>
      </c>
      <c r="BD152" s="79" t="str">
        <f>REPLACE(INDEX(GroupVertices[Group],MATCH(Edges35[[#This Row],[Vertex 1]],GroupVertices[Vertex],0)),1,1,"")</f>
        <v>7</v>
      </c>
      <c r="BE152" s="79" t="str">
        <f>REPLACE(INDEX(GroupVertices[Group],MATCH(Edges35[[#This Row],[Vertex 2]],GroupVertices[Vertex],0)),1,1,"")</f>
        <v>7</v>
      </c>
      <c r="BF152" s="48">
        <v>0</v>
      </c>
      <c r="BG152" s="49">
        <v>0</v>
      </c>
      <c r="BH152" s="48">
        <v>0</v>
      </c>
      <c r="BI152" s="49">
        <v>0</v>
      </c>
      <c r="BJ152" s="48">
        <v>0</v>
      </c>
      <c r="BK152" s="49">
        <v>0</v>
      </c>
      <c r="BL152" s="48">
        <v>28</v>
      </c>
      <c r="BM152" s="49">
        <v>100</v>
      </c>
      <c r="BN152" s="48">
        <v>28</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hyperlinks>
    <hyperlink ref="R5" r:id="rId1" display="https://www.bloomberg.com/tosv2.html?vid=&amp;uuid=e668ae10-8dd2-11ea-a0e2-67b27ebff06d&amp;url=L25ld3MvYXJ0aWNsZXMvMjAyMC0wNC0yNi9iaWxsaW9uYWlyZS1nYXRlcy1zLWZvdW5kYXRpb24tdG8tZm9jdXMtc29sZWx5LW9uLXZpcnVzLWZ0LXNheXM="/>
    <hyperlink ref="R6" r:id="rId2" display="https://www.forbes.com/sites/brucelee/2020/04/19/bill-gates-is-now-a-target-of-covid-19-coronavirus-conspiracy-theories/#53ef5eca6227"/>
    <hyperlink ref="R7" r:id="rId3" display="https://yle.fi/aihe/artikkeli/2020/04/26/valheenpaljastaja-miksi-salaliittoteoreetikot-liittavat-yhteen-5g-verkon-ja"/>
    <hyperlink ref="R8" r:id="rId4" display="https://www.outsourcing-pharma.com/Article/2020/03/27/Bill-Gates-big-pharma-collaborate-on-COVID-19-treatments"/>
    <hyperlink ref="R9" r:id="rId5" display="https://www.talouselama.fi/uutiset/te/ca011796-aaa1-40dd-a2d2-5ee16fdd5eae?ref=twitter:1cfb"/>
    <hyperlink ref="R11" r:id="rId6" display="https://www.is.fi/digitoday/mobiili/art-2000006489404.html"/>
    <hyperlink ref="R16" r:id="rId7" display="https://www.is.fi/digitoday/mobiili/art-2000006489404.html"/>
    <hyperlink ref="R17" r:id="rId8" display="https://www.is.fi/digitoday/mobiili/art-2000006489404.html"/>
    <hyperlink ref="R22" r:id="rId9" display="https://www.youtube.com/watch?v=TBSGmfiGvgU&amp;t=543s"/>
    <hyperlink ref="R24" r:id="rId10" display="https://www.youtube.com/watch?v=rnbf9wccdxE&amp;feature=youtu.be"/>
    <hyperlink ref="R25" r:id="rId11" display="https://www.youtube.com/watch?v=BALyHLVYGuY&amp;feature=youtu.be"/>
    <hyperlink ref="R26" r:id="rId12" display="https://www.youtube.com/watch?v=BALyHLVYGuY&amp;feature=youtu.be"/>
    <hyperlink ref="R29" r:id="rId13" display="https://twitter.com/jphei/status/1255116944606474240"/>
    <hyperlink ref="R33" r:id="rId14" display="https://www.fiercepharma.com/vaccines/bill-gates-plans-to-help-fund-factories-for-7-covid-19-vaccines-but-expects-only-2-will"/>
    <hyperlink ref="R48" r:id="rId15" display="https://yle.fi/uutiset/3-11328342?utm_source=twitter-share&amp;utm_medium=social"/>
    <hyperlink ref="R62" r:id="rId16" display="https://yle.fi/aihe/artikkeli/2020/04/26/valheenpaljastaja-miksi-salaliittoteoreetikot-liittavat-yhteen-5g-verkon-ja"/>
    <hyperlink ref="R65" r:id="rId17" display="https://www.vox.com/coronavirus-covid19/2020/4/27/21236270/bill-gates-coronavirus-covid-19-plan-vaccines-conspiracies-podcast"/>
    <hyperlink ref="R67" r:id="rId18" display="https://areena.yle.fi/1-50499079"/>
    <hyperlink ref="R71" r:id="rId19" display="https://yle.fi/aihe/artikkeli/2020/04/26/valheenpaljastaja-miksi-salaliittoteoreetikot-liittavat-yhteen-5g-verkon-ja"/>
    <hyperlink ref="R74" r:id="rId20" display="https://www.politico.eu/article/8-billionaires-own-the-same-as-half-the-world-bill-gates-jeff-bezos-mark-zuckerberg/?fbclid=IwAR2PpcIk1WVGqFkmy0NRgkUhRUqdHxilmEsJMAW-JIKEQGq99PUWWWlBrQk"/>
    <hyperlink ref="R78" r:id="rId21" display="https://www.sciencenews.org/article/coronavirus-covid-19-not-human-made-lab-genetic-analysis-nature"/>
    <hyperlink ref="R82" r:id="rId22" display="https://seura.fi/tolkun-henkilo/poltatko-kirkon-vainoatko-juutalaisia-vai-kaadatko-kannykkamaston-nama-kaikki-keinot-on-pian-kokeiltu-epidemioissa/"/>
    <hyperlink ref="R85" r:id="rId23" display="https://twitter.com/MikiHoijer/status/1256818466339860485"/>
    <hyperlink ref="R87" r:id="rId24" display="https://twitter.com/mikaniikko/status/1255390552658513921"/>
    <hyperlink ref="R88" r:id="rId25" display="https://twitter.com/PaivikkiKoo/status/1256882204401074177"/>
    <hyperlink ref="R90" r:id="rId26" display="https://thehill.com/policy/healthcare/495772-alarm-bells-ring-over-controversial-covid-testing"/>
    <hyperlink ref="V3" r:id="rId27" display="http://pbs.twimg.com/profile_images/770476933993857026/OEF6CO3T_normal.jpg"/>
    <hyperlink ref="V4" r:id="rId28" display="http://pbs.twimg.com/profile_images/1247841520524410881/ZeVouDge_normal.jpg"/>
    <hyperlink ref="V5" r:id="rId29" display="http://pbs.twimg.com/profile_images/1190540013295013888/nag_bcyG_normal.jpg"/>
    <hyperlink ref="V6" r:id="rId30" display="http://pbs.twimg.com/profile_images/1196520955415322624/ZuoRtkUz_normal.jpg"/>
    <hyperlink ref="V7" r:id="rId31" display="http://pbs.twimg.com/profile_images/992307967763529728/M9SYvMOU_normal.jpg"/>
    <hyperlink ref="V8" r:id="rId32" display="http://pbs.twimg.com/profile_images/1082709660149403648/YDSNtv36_normal.jpg"/>
    <hyperlink ref="V9" r:id="rId33" display="http://pbs.twimg.com/profile_images/1064567013484433410/CARB0vNo_normal.jpg"/>
    <hyperlink ref="V10" r:id="rId34" display="http://pbs.twimg.com/profile_images/1253028249808130055/kwhoOahw_normal.jpg"/>
    <hyperlink ref="V11" r:id="rId35" display="http://pbs.twimg.com/profile_images/378800000687221468/670b49a98f67cae75493f52ecb0170f1_normal.jpeg"/>
    <hyperlink ref="V12" r:id="rId36" display="http://pbs.twimg.com/profile_images/532919242383847424/7frDKDXw_normal.jpeg"/>
    <hyperlink ref="V13" r:id="rId37" display="http://pbs.twimg.com/profile_images/893702968/perry_normal.png"/>
    <hyperlink ref="V14" r:id="rId38" display="http://pbs.twimg.com/profile_images/876751294857457664/SeydIJgA_normal.jpg"/>
    <hyperlink ref="V15" r:id="rId39" display="http://pbs.twimg.com/profile_images/1194294580063158273/hZkMjTHL_normal.jpg"/>
    <hyperlink ref="V16" r:id="rId40" display="http://pbs.twimg.com/profile_images/928538330077237248/PUv-u3qY_normal.jpg"/>
    <hyperlink ref="V17" r:id="rId41" display="http://pbs.twimg.com/profile_images/817052202455932929/OWTAGWhy_normal.jpg"/>
    <hyperlink ref="V18" r:id="rId42" display="http://pbs.twimg.com/profile_images/1095947830278213632/DAPdtswJ_normal.png"/>
    <hyperlink ref="V19" r:id="rId43" display="http://pbs.twimg.com/profile_images/824268117975109634/T83779qZ_normal.jpg"/>
    <hyperlink ref="V20" r:id="rId44" display="http://pbs.twimg.com/profile_images/1761674340/17012012026_2_normal.jpg"/>
    <hyperlink ref="V21" r:id="rId45" display="http://abs.twimg.com/sticky/default_profile_images/default_profile_normal.png"/>
    <hyperlink ref="V22" r:id="rId46" display="http://pbs.twimg.com/profile_images/1175400471122599936/MPDPWpj__normal.jpg"/>
    <hyperlink ref="V23" r:id="rId47" display="http://pbs.twimg.com/profile_images/694927132015857664/on3TbEVV_normal.jpg"/>
    <hyperlink ref="V24" r:id="rId48" display="http://pbs.twimg.com/profile_images/1161572553699266560/nE1H_gBz_normal.jpg"/>
    <hyperlink ref="V25" r:id="rId49" display="http://pbs.twimg.com/profile_images/1063511087499362304/V8pEwJgy_normal.jpg"/>
    <hyperlink ref="V26" r:id="rId50" display="http://pbs.twimg.com/profile_images/1063511087499362304/V8pEwJgy_normal.jpg"/>
    <hyperlink ref="V27" r:id="rId51" display="http://pbs.twimg.com/profile_images/1253261155537059841/xjn_F8FW_normal.jpg"/>
    <hyperlink ref="V28" r:id="rId52" display="http://pbs.twimg.com/profile_images/1228804524313210880/31s3Gluv_normal.jpg"/>
    <hyperlink ref="V29" r:id="rId53" display="http://pbs.twimg.com/profile_images/1005445737637871616/VKkCXi6Q_normal.jpg"/>
    <hyperlink ref="V30" r:id="rId54" display="http://pbs.twimg.com/profile_images/842695325663997953/Vi49UvgC_normal.jpg"/>
    <hyperlink ref="V31" r:id="rId55" display="http://pbs.twimg.com/profile_images/860224372648189953/cGtRwqcW_normal.jpg"/>
    <hyperlink ref="V32" r:id="rId56" display="http://pbs.twimg.com/profile_images/1031469694019137536/NVEo1NiD_normal.jpg"/>
    <hyperlink ref="V33" r:id="rId57" display="http://pbs.twimg.com/profile_images/1247252036657262597/KH8pzLM3_normal.jpg"/>
    <hyperlink ref="V34" r:id="rId58" display="http://pbs.twimg.com/profile_images/923796605530189824/4K5nHIqu_normal.jpg"/>
    <hyperlink ref="V35" r:id="rId59" display="http://pbs.twimg.com/profile_images/1214629544021446658/GxmdpbjO_normal.jpg"/>
    <hyperlink ref="V36" r:id="rId60" display="http://pbs.twimg.com/profile_images/3357757241/b4b11b66cf67979d5026f306388366d1_normal.jpeg"/>
    <hyperlink ref="V37" r:id="rId61" display="http://pbs.twimg.com/profile_images/939058964322508800/pu3eA2mI_normal.jpg"/>
    <hyperlink ref="V38" r:id="rId62" display="http://pbs.twimg.com/profile_images/412322124485779456/BnWY6yDX_normal.jpeg"/>
    <hyperlink ref="V39" r:id="rId63" display="http://pbs.twimg.com/profile_images/1147138624917581824/jOIVFerZ_normal.jpg"/>
    <hyperlink ref="V40" r:id="rId64" display="http://pbs.twimg.com/profile_images/1074643782191247361/JrUffkRd_normal.jpg"/>
    <hyperlink ref="V41" r:id="rId65" display="http://pbs.twimg.com/profile_images/1074643782191247361/JrUffkRd_normal.jpg"/>
    <hyperlink ref="V42" r:id="rId66" display="http://pbs.twimg.com/profile_images/1074643782191247361/JrUffkRd_normal.jpg"/>
    <hyperlink ref="V43" r:id="rId67" display="http://pbs.twimg.com/profile_images/1212121471222501377/VP7FQ5Vm_normal.jpg"/>
    <hyperlink ref="V44" r:id="rId68" display="http://pbs.twimg.com/profile_images/1120001858678996993/hWs9VeOt_normal.jpg"/>
    <hyperlink ref="V45" r:id="rId69" display="http://pbs.twimg.com/profile_images/1120001858678996993/hWs9VeOt_normal.jpg"/>
    <hyperlink ref="V46" r:id="rId70" display="http://pbs.twimg.com/profile_images/1120237504454627328/hASPexu2_normal.jpg"/>
    <hyperlink ref="V47" r:id="rId71" display="http://pbs.twimg.com/profile_images/1173336129636114433/6SY-wsiF_normal.jpg"/>
    <hyperlink ref="V48" r:id="rId72" display="http://pbs.twimg.com/profile_images/1246782745411534850/LncQtypn_normal.jpg"/>
    <hyperlink ref="V49" r:id="rId73" display="http://pbs.twimg.com/profile_images/1115201354648174592/Tg5KW_Ms_normal.png"/>
    <hyperlink ref="V50" r:id="rId74" display="http://pbs.twimg.com/profile_images/378800000633601526/23fc8b7edb395ce86d0cd8483fbfad66_normal.jpeg"/>
    <hyperlink ref="V51" r:id="rId75" display="http://pbs.twimg.com/profile_images/1020996685659623429/kYDCqMfd_normal.jpg"/>
    <hyperlink ref="V52" r:id="rId76" display="http://pbs.twimg.com/profile_images/1115336874372026370/1m7LeC4O_normal.png"/>
    <hyperlink ref="V53" r:id="rId77" display="http://pbs.twimg.com/profile_images/1138333799144706048/T0Adm4m9_normal.jpg"/>
    <hyperlink ref="V54" r:id="rId78" display="http://pbs.twimg.com/profile_images/613811697762107393/sjkYoi1n_normal.jpg"/>
    <hyperlink ref="V55" r:id="rId79" display="http://pbs.twimg.com/profile_images/781537546425819136/QUkcU_0A_normal.jpg"/>
    <hyperlink ref="V56" r:id="rId80" display="http://pbs.twimg.com/profile_images/496213161570086912/TxAKR9X1_normal.jpeg"/>
    <hyperlink ref="V57" r:id="rId81" display="http://pbs.twimg.com/profile_images/1235857282887380992/G_PH8KYD_normal.jpg"/>
    <hyperlink ref="V58" r:id="rId82" display="http://pbs.twimg.com/profile_images/1070923123674046464/7EG6EI90_normal.jpg"/>
    <hyperlink ref="V59" r:id="rId83" display="http://pbs.twimg.com/profile_images/1188966676/v_normal.jpg"/>
    <hyperlink ref="V60" r:id="rId84" display="http://pbs.twimg.com/profile_images/3675791749/d1b0d13ebf7589f0924d329cfaecbab4_normal.jpeg"/>
    <hyperlink ref="V61" r:id="rId85" display="http://pbs.twimg.com/profile_images/3675791749/d1b0d13ebf7589f0924d329cfaecbab4_normal.jpeg"/>
    <hyperlink ref="V62" r:id="rId86" display="http://pbs.twimg.com/profile_images/1177508203182977032/2OZcpLWx_normal.jpg"/>
    <hyperlink ref="V63" r:id="rId87" display="http://pbs.twimg.com/profile_images/1242890577810784256/9aYfflud_normal.jpg"/>
    <hyperlink ref="V64" r:id="rId88" display="http://pbs.twimg.com/profile_images/1242890577810784256/9aYfflud_normal.jpg"/>
    <hyperlink ref="V65" r:id="rId89" display="http://pbs.twimg.com/profile_images/378800000583158026/9860ad6ea68bcebecca0fc1dbf81a1e1_normal.jpeg"/>
    <hyperlink ref="V66" r:id="rId90" display="http://pbs.twimg.com/profile_images/933480630238707712/wzkr_qIw_normal.jpg"/>
    <hyperlink ref="V67" r:id="rId91" display="http://pbs.twimg.com/profile_images/1095007902585274368/6HCNtZDh_normal.jpg"/>
    <hyperlink ref="V68" r:id="rId92" display="http://pbs.twimg.com/profile_images/1095007902585274368/6HCNtZDh_normal.jpg"/>
    <hyperlink ref="V69" r:id="rId93" display="http://pbs.twimg.com/profile_images/1004247882403385344/OJBUNp78_normal.jpg"/>
    <hyperlink ref="V70" r:id="rId94" display="http://pbs.twimg.com/profile_images/528094293538263041/nMQvr_P1_normal.jpeg"/>
    <hyperlink ref="V71" r:id="rId95" display="http://pbs.twimg.com/profile_images/1095007902585274368/6HCNtZDh_normal.jpg"/>
    <hyperlink ref="V72" r:id="rId96" display="http://pbs.twimg.com/profile_images/833963752647168001/MXenNPT4_normal.jpg"/>
    <hyperlink ref="V73" r:id="rId97" display="http://pbs.twimg.com/profile_images/1230074086447046657/RFZl2BrQ_normal.jpg"/>
    <hyperlink ref="V74" r:id="rId98" display="http://pbs.twimg.com/profile_images/1158738434820722688/yV3KJc4v_normal.jpg"/>
    <hyperlink ref="V75" r:id="rId99" display="http://pbs.twimg.com/profile_images/860241227316428805/dUDtf3ym_normal.jpg"/>
    <hyperlink ref="V76" r:id="rId100" display="http://pbs.twimg.com/profile_images/1143611329124753408/mePktjjl_normal.jpg"/>
    <hyperlink ref="V77" r:id="rId101" display="http://pbs.twimg.com/profile_images/1143611329124753408/mePktjjl_normal.jpg"/>
    <hyperlink ref="V78" r:id="rId102" display="http://pbs.twimg.com/profile_images/1143611329124753408/mePktjjl_normal.jpg"/>
    <hyperlink ref="V79" r:id="rId103" display="http://pbs.twimg.com/profile_images/1092703821032247296/uFO4wKkT_normal.jpg"/>
    <hyperlink ref="V80" r:id="rId104" display="http://pbs.twimg.com/profile_images/1156274381271773184/zQj9pkM7_normal.jpg"/>
    <hyperlink ref="V81" r:id="rId105" display="http://pbs.twimg.com/profile_images/525957619731529728/CxtkA9df_normal.png"/>
    <hyperlink ref="V82" r:id="rId106" display="http://pbs.twimg.com/profile_images/1186250882016518144/6wGLl65U_normal.jpg"/>
    <hyperlink ref="V83" r:id="rId107" display="http://pbs.twimg.com/profile_images/1186250882016518144/6wGLl65U_normal.jpg"/>
    <hyperlink ref="V84" r:id="rId108" display="http://pbs.twimg.com/profile_images/736955971298295810/DzA0tDMk_normal.jpg"/>
    <hyperlink ref="V85" r:id="rId109" display="http://abs.twimg.com/sticky/default_profile_images/default_profile_normal.png"/>
    <hyperlink ref="V86" r:id="rId110" display="http://pbs.twimg.com/profile_images/433533702304325632/ZvEZszQk_normal.jpeg"/>
    <hyperlink ref="V87" r:id="rId111" display="http://pbs.twimg.com/profile_images/1186250882016518144/6wGLl65U_normal.jpg"/>
    <hyperlink ref="V88" r:id="rId112" display="http://pbs.twimg.com/profile_images/1186250882016518144/6wGLl65U_normal.jpg"/>
    <hyperlink ref="V89" r:id="rId113" display="http://pbs.twimg.com/profile_images/1206561528947912706/BBNZrcy4_normal.jpg"/>
    <hyperlink ref="V90" r:id="rId114" display="http://pbs.twimg.com/profile_images/500661929845600256/XOwiyQSs_normal.jpeg"/>
    <hyperlink ref="Z3" r:id="rId115" display="https://twitter.com/janneoravisto/status/1254111545333813255"/>
    <hyperlink ref="Z4" r:id="rId116" display="https://twitter.com/variriitta/status/1254280903293128705"/>
    <hyperlink ref="Z5" r:id="rId117" display="https://twitter.com/jussi_t_eronen/status/1254425629237354498"/>
    <hyperlink ref="Z6" r:id="rId118" display="https://twitter.com/ahonpete/status/1254521427656663040"/>
    <hyperlink ref="Z7" r:id="rId119" display="https://twitter.com/katjamlaine/status/1254687999188664321"/>
    <hyperlink ref="Z8" r:id="rId120" display="https://twitter.com/jennapinaa/status/1254880877181575171"/>
    <hyperlink ref="Z9" r:id="rId121" display="https://twitter.com/helinperttu/status/1254996285234561024"/>
    <hyperlink ref="Z10" r:id="rId122" display="https://twitter.com/akikivirinta/status/1255011068000206850"/>
    <hyperlink ref="Z11" r:id="rId123" display="https://twitter.com/energiatutka/status/1255039056221782016"/>
    <hyperlink ref="Z12" r:id="rId124" display="https://twitter.com/tkomitea/status/1255064043724906496"/>
    <hyperlink ref="Z13" r:id="rId125" display="https://twitter.com/extechop/status/1255073286708441089"/>
    <hyperlink ref="Z14" r:id="rId126" display="https://twitter.com/rajo_hanna/status/1255080316978581506"/>
    <hyperlink ref="Z15" r:id="rId127" display="https://twitter.com/jpjuutinen/status/1255085295315419136"/>
    <hyperlink ref="Z16" r:id="rId128" display="https://twitter.com/iltasanomat/status/1255038634237014016"/>
    <hyperlink ref="Z17" r:id="rId129" display="https://twitter.com/pasikall/status/1255088897111068672"/>
    <hyperlink ref="Z18" r:id="rId130" display="https://twitter.com/traficomfinland/status/1255096118754643968"/>
    <hyperlink ref="Z19" r:id="rId131" display="https://twitter.com/marjoup/status/1255107427252482049"/>
    <hyperlink ref="Z20" r:id="rId132" display="https://twitter.com/esa_kaonpaa/status/1255137038514323457"/>
    <hyperlink ref="Z21" r:id="rId133" display="https://twitter.com/tlyhty/status/1255165756372811779"/>
    <hyperlink ref="Z22" r:id="rId134" display="https://twitter.com/hannelevestola/status/1255176940518080521"/>
    <hyperlink ref="Z23" r:id="rId135" display="https://twitter.com/suonpaa/status/1255205161028456450"/>
    <hyperlink ref="Z24" r:id="rId136" display="https://twitter.com/arzka_ice/status/1255208516811255808"/>
    <hyperlink ref="Z25" r:id="rId137" display="https://twitter.com/hehu48/status/1255214339478487043"/>
    <hyperlink ref="Z26" r:id="rId138" display="https://twitter.com/hehu48/status/1255214375977259008"/>
    <hyperlink ref="Z27" r:id="rId139" display="https://twitter.com/d1mur4tdj/status/1255219657302323200"/>
    <hyperlink ref="Z28" r:id="rId140" display="https://twitter.com/joelrouvinen/status/1255230003488460801"/>
    <hyperlink ref="Z29" r:id="rId141" display="https://twitter.com/pekoulj7/status/1255119244452388865"/>
    <hyperlink ref="Z30" r:id="rId142" display="https://twitter.com/petricederlof/status/1255341804590903296"/>
    <hyperlink ref="Z31" r:id="rId143" display="https://twitter.com/atamansikka/status/1255358874233733120"/>
    <hyperlink ref="Z32" r:id="rId144" display="https://twitter.com/kmybeat/status/1255372259692347393"/>
    <hyperlink ref="Z33" r:id="rId145" display="https://twitter.com/jnoksoko/status/1255228881289838592"/>
    <hyperlink ref="Z34" r:id="rId146" display="https://twitter.com/ropponetuomas/status/1255376236874027009"/>
    <hyperlink ref="Z35" r:id="rId147" display="https://twitter.com/erkkimer/status/1255399177170927618"/>
    <hyperlink ref="Z36" r:id="rId148" display="https://twitter.com/anttiparnanen/status/1255399641400696838"/>
    <hyperlink ref="Z37" r:id="rId149" display="https://twitter.com/sekoomus/status/1255400211419144192"/>
    <hyperlink ref="Z38" r:id="rId150" display="https://twitter.com/lissunissinen/status/1255401836439314432"/>
    <hyperlink ref="Z39" r:id="rId151" display="https://twitter.com/poutasound/status/1255404795864719360"/>
    <hyperlink ref="Z40" r:id="rId152" display="https://twitter.com/jape_jarmo/status/1255404284436455425"/>
    <hyperlink ref="Z41" r:id="rId153" display="https://twitter.com/jape_jarmo/status/1255404344398184449"/>
    <hyperlink ref="Z42" r:id="rId154" display="https://twitter.com/jape_jarmo/status/1255404900399407104"/>
    <hyperlink ref="Z43" r:id="rId155" display="https://twitter.com/eineklaus/status/1255412063616319496"/>
    <hyperlink ref="Z44" r:id="rId156" display="https://twitter.com/jajatala/status/1255415956626649088"/>
    <hyperlink ref="Z45" r:id="rId157" display="https://twitter.com/jajatala/status/1255416417207402501"/>
    <hyperlink ref="Z46" r:id="rId158" display="https://twitter.com/solantausta/status/1255428774822363137"/>
    <hyperlink ref="Z47" r:id="rId159" display="https://twitter.com/siideriwalas/status/1255431788375216130"/>
    <hyperlink ref="Z48" r:id="rId160" display="https://twitter.com/eskolavesa/status/1255442425444777986"/>
    <hyperlink ref="Z49" r:id="rId161" display="https://twitter.com/tuomasmuraja/status/1255443454311759876"/>
    <hyperlink ref="Z50" r:id="rId162" display="https://twitter.com/mhmlinen/status/1255458800267603969"/>
    <hyperlink ref="Z51" r:id="rId163" display="https://twitter.com/anttivan/status/1255460277497274368"/>
    <hyperlink ref="Z52" r:id="rId164" display="https://twitter.com/blessething/status/1255461194472861696"/>
    <hyperlink ref="Z53" r:id="rId165" display="https://twitter.com/knifebackhouse/status/1255472243355910145"/>
    <hyperlink ref="Z54" r:id="rId166" display="https://twitter.com/jarmokoponen/status/1255472838175264770"/>
    <hyperlink ref="Z55" r:id="rId167" display="https://twitter.com/finnchuhi/status/1255488272719110145"/>
    <hyperlink ref="Z56" r:id="rId168" display="https://twitter.com/mikaelervasti/status/1255489702603509763"/>
    <hyperlink ref="Z57" r:id="rId169" display="https://twitter.com/muksunen/status/1255495429841657856"/>
    <hyperlink ref="Z58" r:id="rId170" display="https://twitter.com/vapaamielinen/status/1255512364281102337"/>
    <hyperlink ref="Z59" r:id="rId171" display="https://twitter.com/valtasaari/status/1255520760459718656"/>
    <hyperlink ref="Z60" r:id="rId172" display="https://twitter.com/katrinkristiina/status/1255208247432282115"/>
    <hyperlink ref="Z61" r:id="rId173" display="https://twitter.com/katrinkristiina/status/1255557485756395523"/>
    <hyperlink ref="Z62" r:id="rId174" display="https://twitter.com/certfi/status/1255058926766297089"/>
    <hyperlink ref="Z63" r:id="rId175" display="https://twitter.com/koippari61/status/1255180123306852352"/>
    <hyperlink ref="Z64" r:id="rId176" display="https://twitter.com/koippari61/status/1255562093228630020"/>
    <hyperlink ref="Z65" r:id="rId177" display="https://twitter.com/petripelli/status/1255575039392526336"/>
    <hyperlink ref="Z66" r:id="rId178" display="https://twitter.com/prissek/status/1255591984095531008"/>
    <hyperlink ref="Z67" r:id="rId179" display="https://twitter.com/lindapelkonen/status/1255470812942958593"/>
    <hyperlink ref="Z68" r:id="rId180" display="https://twitter.com/lindapelkonen/status/1255477706877173760"/>
    <hyperlink ref="Z69" r:id="rId181" display="https://twitter.com/lvmfi/status/1255492382000394248"/>
    <hyperlink ref="Z70" r:id="rId182" display="https://twitter.com/tapiopajunen/status/1255736667622825990"/>
    <hyperlink ref="Z71" r:id="rId183" display="https://twitter.com/lindapelkonen/status/1255099809146507264"/>
    <hyperlink ref="Z72" r:id="rId184" display="https://twitter.com/molkko/status/1255751879239380999"/>
    <hyperlink ref="Z73" r:id="rId185" display="https://twitter.com/tk93975093/status/1255762446507220993"/>
    <hyperlink ref="Z74" r:id="rId186" display="https://twitter.com/nhumalisto/status/1255770587290533891"/>
    <hyperlink ref="Z75" r:id="rId187" display="https://twitter.com/ripatti_ht/status/1255922862646534145"/>
    <hyperlink ref="Z76" r:id="rId188" display="https://twitter.com/kp_keto/status/1255391192176635904"/>
    <hyperlink ref="Z77" r:id="rId189" display="https://twitter.com/kp_keto/status/1255464696997699590"/>
    <hyperlink ref="Z78" r:id="rId190" display="https://twitter.com/kp_keto/status/1256592838671962112"/>
    <hyperlink ref="Z79" r:id="rId191" display="https://twitter.com/dimmu141/status/1255398970278502402"/>
    <hyperlink ref="Z80" r:id="rId192" display="https://twitter.com/takajalka/status/1256820153142120449"/>
    <hyperlink ref="Z81" r:id="rId193" display="https://twitter.com/joukojokinen/status/1256871993380687873"/>
    <hyperlink ref="Z82" r:id="rId194" display="https://twitter.com/petri2020/status/1255204555094142976"/>
    <hyperlink ref="Z83" r:id="rId195" display="https://twitter.com/petri2020/status/1255397534190784514"/>
    <hyperlink ref="Z84" r:id="rId196" display="https://twitter.com/rikujuu/status/1256920791276490752"/>
    <hyperlink ref="Z85" r:id="rId197" display="https://twitter.com/jyzg/status/1256941115686752256"/>
    <hyperlink ref="Z86" r:id="rId198" display="https://twitter.com/sarasvuojari/status/1257002478115205120"/>
    <hyperlink ref="Z87" r:id="rId199" display="https://twitter.com/petri2020/status/1255398615104868352"/>
    <hyperlink ref="Z88" r:id="rId200" display="https://twitter.com/petri2020/status/1256892992910241793"/>
    <hyperlink ref="Z89" r:id="rId201" display="https://twitter.com/heikkikonttinen/status/1257021450139164677"/>
    <hyperlink ref="Z90" r:id="rId202" display="https://twitter.com/gravioladotfi/status/1257032208310833156"/>
    <hyperlink ref="R92" r:id="rId203" display="https://www.soininvaara.fi/2020/04/27/maanantaimietteita-koronasta/"/>
    <hyperlink ref="R94" r:id="rId204" display="https://www.iltalehti.fi/koronavirus/a/cf9eacdb-01b9-43d3-8384-87dff42a05e4"/>
    <hyperlink ref="R101" r:id="rId205" display="https://www.karjalainen.fi/uutiset/uutis-alueet/kotimaa/item/244522"/>
    <hyperlink ref="R104" r:id="rId206" display="https://yle.fi/aihe/artikkeli/2020/04/26/valheenpaljastaja-miksi-salaliittoteoreetikot-liittavat-yhteen-5g-verkon-ja?utm_source=social-media-share&amp;utm_medium=social&amp;utm_campaign=ylefiapp"/>
    <hyperlink ref="R105" r:id="rId207" display="https://twitter.com/HeikkiRay/status/1254851014248878082"/>
    <hyperlink ref="R112" r:id="rId208" display="https://www.hs.fi/kotimaa/art-2000006490157.html"/>
    <hyperlink ref="R119" r:id="rId209" display="https://twitter.com/1000histoires/status/1255200768560414720?s=19"/>
    <hyperlink ref="R129" r:id="rId210" display="https://twitter.com/yleuutiset/status/1256799656408948737"/>
    <hyperlink ref="R132" r:id="rId211" display="https://twitter.com/komisaario/status/1255726411064672256"/>
    <hyperlink ref="R150" r:id="rId212" display="https://www.youtube.com/watch?v=9MmqJmleaw8&amp;feature=youtu.be"/>
    <hyperlink ref="U102" r:id="rId213" display="https://pbs.twimg.com/media/EXEe1qsWsAIx3hT.jpg"/>
    <hyperlink ref="U103" r:id="rId214" display="https://pbs.twimg.com/media/EWw976yXQAIRH42.jpg"/>
    <hyperlink ref="U105" r:id="rId215" display="https://pbs.twimg.com/media/EWou_CCXkAAItHT.jpg"/>
    <hyperlink ref="V91" r:id="rId216" display="http://pbs.twimg.com/profile_images/1033004823803822081/nQFiir-W_normal.jpg"/>
    <hyperlink ref="V92" r:id="rId217" display="http://pbs.twimg.com/profile_images/2679250125/c14f324fb349cffe9c9a5b37787d8d3b_normal.jpeg"/>
    <hyperlink ref="V93" r:id="rId218" display="http://abs.twimg.com/sticky/default_profile_images/default_profile_normal.png"/>
    <hyperlink ref="V94" r:id="rId219" display="http://pbs.twimg.com/profile_images/543500170810253312/iz-vC5D2_normal.jpeg"/>
    <hyperlink ref="V95" r:id="rId220" display="http://pbs.twimg.com/profile_images/874510291652022272/GigVOMi1_normal.jpg"/>
    <hyperlink ref="V96" r:id="rId221" display="http://pbs.twimg.com/profile_images/874510291652022272/GigVOMi1_normal.jpg"/>
    <hyperlink ref="V97" r:id="rId222" display="http://pbs.twimg.com/profile_images/874510291652022272/GigVOMi1_normal.jpg"/>
    <hyperlink ref="V98" r:id="rId223" display="http://pbs.twimg.com/profile_images/874510291652022272/GigVOMi1_normal.jpg"/>
    <hyperlink ref="V99" r:id="rId224" display="http://pbs.twimg.com/profile_images/874510291652022272/GigVOMi1_normal.jpg"/>
    <hyperlink ref="V100" r:id="rId225" display="http://pbs.twimg.com/profile_images/1175400471122599936/MPDPWpj__normal.jpg"/>
    <hyperlink ref="V101" r:id="rId226" display="http://pbs.twimg.com/profile_images/758767757613760512/T29sNN_C_normal.jpg"/>
    <hyperlink ref="V102" r:id="rId227" display="https://pbs.twimg.com/media/EXEe1qsWsAIx3hT.jpg"/>
    <hyperlink ref="V103" r:id="rId228" display="https://pbs.twimg.com/media/EWw976yXQAIRH42.jpg"/>
    <hyperlink ref="V104" r:id="rId229" display="http://pbs.twimg.com/profile_images/1257198718257897476/bRN-X_ma_normal.jpg"/>
    <hyperlink ref="V105" r:id="rId230" display="https://pbs.twimg.com/media/EWou_CCXkAAItHT.jpg"/>
    <hyperlink ref="V106" r:id="rId231" display="http://pbs.twimg.com/profile_images/3378868779/b4650de71c1863442496b6a920d596e2_normal.jpeg"/>
    <hyperlink ref="V107" r:id="rId232" display="http://pbs.twimg.com/profile_images/3378868779/b4650de71c1863442496b6a920d596e2_normal.jpeg"/>
    <hyperlink ref="V108" r:id="rId233" display="http://pbs.twimg.com/profile_images/3378868779/b4650de71c1863442496b6a920d596e2_normal.jpeg"/>
    <hyperlink ref="V109" r:id="rId234" display="http://pbs.twimg.com/profile_images/1151188409400143872/K86ungmo_normal.jpg"/>
    <hyperlink ref="V110" r:id="rId235" display="http://pbs.twimg.com/profile_images/1151188409400143872/K86ungmo_normal.jpg"/>
    <hyperlink ref="V111" r:id="rId236" display="http://pbs.twimg.com/profile_images/1082709660149403648/YDSNtv36_normal.jpg"/>
    <hyperlink ref="V112" r:id="rId237" display="http://pbs.twimg.com/profile_images/437193448936833024/l-nCtY3g_normal.jpeg"/>
    <hyperlink ref="V113" r:id="rId238" display="http://pbs.twimg.com/profile_images/437193448936833024/l-nCtY3g_normal.jpeg"/>
    <hyperlink ref="V114" r:id="rId239" display="http://pbs.twimg.com/profile_images/1232924182469599233/LAoNSqzP_normal.jpg"/>
    <hyperlink ref="V115" r:id="rId240" display="http://pbs.twimg.com/profile_images/1232924182469599233/LAoNSqzP_normal.jpg"/>
    <hyperlink ref="V116" r:id="rId241" display="http://pbs.twimg.com/profile_images/1151188409400143872/K86ungmo_normal.jpg"/>
    <hyperlink ref="V117" r:id="rId242" display="http://pbs.twimg.com/profile_images/1151188409400143872/K86ungmo_normal.jpg"/>
    <hyperlink ref="V118" r:id="rId243" display="http://pbs.twimg.com/profile_images/1151188409400143872/K86ungmo_normal.jpg"/>
    <hyperlink ref="V119" r:id="rId244" display="http://pbs.twimg.com/profile_images/1151188409400143872/K86ungmo_normal.jpg"/>
    <hyperlink ref="V120" r:id="rId245" display="http://pbs.twimg.com/profile_images/1151188409400143872/K86ungmo_normal.jpg"/>
    <hyperlink ref="V121" r:id="rId246" display="http://pbs.twimg.com/profile_images/1151188409400143872/K86ungmo_normal.jpg"/>
    <hyperlink ref="V122" r:id="rId247" display="http://pbs.twimg.com/profile_images/1226878506589618176/yBM1zwJ7_normal.jpg"/>
    <hyperlink ref="V123" r:id="rId248" display="http://pbs.twimg.com/profile_images/1226878506589618176/yBM1zwJ7_normal.jpg"/>
    <hyperlink ref="V124" r:id="rId249" display="http://pbs.twimg.com/profile_images/1226878506589618176/yBM1zwJ7_normal.jpg"/>
    <hyperlink ref="V125" r:id="rId250" display="http://pbs.twimg.com/profile_images/525957619731529728/CxtkA9df_normal.png"/>
    <hyperlink ref="V126" r:id="rId251" display="http://pbs.twimg.com/profile_images/378800000057376509/6c334c95a4be61df1eae797f73fe4c80_normal.jpeg"/>
    <hyperlink ref="V127" r:id="rId252" display="http://pbs.twimg.com/profile_images/378800000057376509/6c334c95a4be61df1eae797f73fe4c80_normal.jpeg"/>
    <hyperlink ref="V128" r:id="rId253" display="http://pbs.twimg.com/profile_images/1162711120672624640/H0JQBKie_normal.jpg"/>
    <hyperlink ref="V129" r:id="rId254" display="http://pbs.twimg.com/profile_images/1254119322571673600/ciVXXnBd_normal.jpg"/>
    <hyperlink ref="V130" r:id="rId255" display="http://pbs.twimg.com/profile_images/1192744574495662081/8ypcw5b1_normal.jpg"/>
    <hyperlink ref="V131" r:id="rId256" display="http://pbs.twimg.com/profile_images/1162711120672624640/H0JQBKie_normal.jpg"/>
    <hyperlink ref="V132" r:id="rId257" display="http://pbs.twimg.com/profile_images/1448855316/63479262552579750_normal.jpg"/>
    <hyperlink ref="V133" r:id="rId258" display="http://pbs.twimg.com/profile_images/1251242354230640645/rpb9sw7c_normal.jpg"/>
    <hyperlink ref="V134" r:id="rId259" display="http://pbs.twimg.com/profile_images/1113092822780051457/3pHvLZ6y_normal.png"/>
    <hyperlink ref="V135" r:id="rId260" display="http://pbs.twimg.com/profile_images/1113092822780051457/3pHvLZ6y_normal.png"/>
    <hyperlink ref="V136" r:id="rId261" display="http://pbs.twimg.com/profile_images/1113092822780051457/3pHvLZ6y_normal.png"/>
    <hyperlink ref="V137" r:id="rId262" display="http://pbs.twimg.com/profile_images/1113092822780051457/3pHvLZ6y_normal.png"/>
    <hyperlink ref="V138" r:id="rId263" display="http://pbs.twimg.com/profile_images/1113092822780051457/3pHvLZ6y_normal.png"/>
    <hyperlink ref="V139" r:id="rId264" display="http://pbs.twimg.com/profile_images/1113092822780051457/3pHvLZ6y_normal.png"/>
    <hyperlink ref="V140" r:id="rId265" display="http://pbs.twimg.com/profile_images/1113092822780051457/3pHvLZ6y_normal.png"/>
    <hyperlink ref="V141" r:id="rId266" display="http://pbs.twimg.com/profile_images/1238120411063373824/lSY4Sq_H_normal.png"/>
    <hyperlink ref="V142" r:id="rId267" display="http://pbs.twimg.com/profile_images/1238120411063373824/lSY4Sq_H_normal.png"/>
    <hyperlink ref="V143" r:id="rId268" display="http://pbs.twimg.com/profile_images/1238120411063373824/lSY4Sq_H_normal.png"/>
    <hyperlink ref="V144" r:id="rId269" display="http://pbs.twimg.com/profile_images/1238120411063373824/lSY4Sq_H_normal.png"/>
    <hyperlink ref="V145" r:id="rId270" display="http://pbs.twimg.com/profile_images/1238120411063373824/lSY4Sq_H_normal.png"/>
    <hyperlink ref="V146" r:id="rId271" display="http://pbs.twimg.com/profile_images/1238120411063373824/lSY4Sq_H_normal.png"/>
    <hyperlink ref="V147" r:id="rId272" display="http://pbs.twimg.com/profile_images/1238120411063373824/lSY4Sq_H_normal.png"/>
    <hyperlink ref="V148" r:id="rId273" display="http://pbs.twimg.com/profile_images/1238120411063373824/lSY4Sq_H_normal.png"/>
    <hyperlink ref="V149" r:id="rId274" display="http://pbs.twimg.com/profile_images/1201599027730620416/8Adf599G_normal.jpg"/>
    <hyperlink ref="V150" r:id="rId275" display="http://pbs.twimg.com/profile_images/1201599027730620416/8Adf599G_normal.jpg"/>
    <hyperlink ref="V151" r:id="rId276" display="http://pbs.twimg.com/profile_images/1253434349791277056/rAzCGVSz_normal.jpg"/>
    <hyperlink ref="V152" r:id="rId277" display="http://pbs.twimg.com/profile_images/1095342401881747458/Wy9U_LSM_normal.jpg"/>
    <hyperlink ref="Z91" r:id="rId278" display="https://twitter.com/kimvaisanen/status/1255003518773198852"/>
    <hyperlink ref="Z92" r:id="rId279" display="https://twitter.com/osmosoininvaara/status/1254742671572250625"/>
    <hyperlink ref="Z93" r:id="rId280" display="https://twitter.com/sepi33556535/status/1255482747847671810"/>
    <hyperlink ref="Z94" r:id="rId281" display="https://twitter.com/villetavio/status/1255471525286871041"/>
    <hyperlink ref="Z95" r:id="rId282" display="https://twitter.com/aluukkainen/status/1257028397294911489"/>
    <hyperlink ref="Z96" r:id="rId283" display="https://twitter.com/aluukkainen/status/1257028896047890436"/>
    <hyperlink ref="Z97" r:id="rId284" display="https://twitter.com/aluukkainen/status/1257029285229006853"/>
    <hyperlink ref="Z98" r:id="rId285" display="https://twitter.com/aluukkainen/status/1257029894824960004"/>
    <hyperlink ref="Z99" r:id="rId286" display="https://twitter.com/aluukkainen/status/1257030171070271490"/>
    <hyperlink ref="Z100" r:id="rId287" display="https://twitter.com/hannelevestola/status/1254818180226256898"/>
    <hyperlink ref="Z101" r:id="rId288" display="https://twitter.com/veitera/status/1255090471812169728"/>
    <hyperlink ref="Z102" r:id="rId289" display="https://twitter.com/dimmu141/status/1256819685439549440"/>
    <hyperlink ref="Z103" r:id="rId290" display="https://twitter.com/lindapelkonen/status/1255446504552177666"/>
    <hyperlink ref="Z104" r:id="rId291" display="https://twitter.com/nina58045395/status/1254274683106725895"/>
    <hyperlink ref="Z105" r:id="rId292" display="https://twitter.com/kutrinet/status/1254867200940400643"/>
    <hyperlink ref="Z106" r:id="rId293" display="https://twitter.com/kutrinet/status/1254870934420365317"/>
    <hyperlink ref="Z107" r:id="rId294" display="https://twitter.com/kutrinet/status/1254870935611609091"/>
    <hyperlink ref="Z108" r:id="rId295" display="https://twitter.com/kutrinet/status/1254873655735193600"/>
    <hyperlink ref="Z109" r:id="rId296" display="https://twitter.com/pirijanne/status/1254872858276368391"/>
    <hyperlink ref="Z110" r:id="rId297" display="https://twitter.com/pirijanne/status/1254874071088709632"/>
    <hyperlink ref="Z111" r:id="rId298" display="https://twitter.com/jennapinaa/status/1254878933570457600"/>
    <hyperlink ref="Z112" r:id="rId299" display="https://twitter.com/anunou/status/1255172303010304000"/>
    <hyperlink ref="Z113" r:id="rId300" display="https://twitter.com/anunou/status/1255176214882463744"/>
    <hyperlink ref="Z114" r:id="rId301" display="https://twitter.com/optiainen/status/1255188841675309056"/>
    <hyperlink ref="Z115" r:id="rId302" display="https://twitter.com/optiainen/status/1255195738050564096"/>
    <hyperlink ref="Z116" r:id="rId303" display="https://twitter.com/pirijanne/status/1255173799730913282"/>
    <hyperlink ref="Z117" r:id="rId304" display="https://twitter.com/pirijanne/status/1255177233775431683"/>
    <hyperlink ref="Z118" r:id="rId305" display="https://twitter.com/pirijanne/status/1255191806830141443"/>
    <hyperlink ref="Z119" r:id="rId306" display="https://twitter.com/pirijanne/status/1255202006324719618"/>
    <hyperlink ref="Z120" r:id="rId307" display="https://twitter.com/pirijanne/status/1255215151059537923"/>
    <hyperlink ref="Z121" r:id="rId308" display="https://twitter.com/pirijanne/status/1255216653002031104"/>
    <hyperlink ref="Z122" r:id="rId309" display="https://twitter.com/tomimpaan/status/1255214917063520256"/>
    <hyperlink ref="Z123" r:id="rId310" display="https://twitter.com/tomimpaan/status/1255215735300915201"/>
    <hyperlink ref="Z124" r:id="rId311" display="https://twitter.com/tomimpaan/status/1255216928035082241"/>
    <hyperlink ref="Z125" r:id="rId312" display="https://twitter.com/joukojokinen/status/1256858067800637440"/>
    <hyperlink ref="Z126" r:id="rId313" display="https://twitter.com/haollila/status/1256856298441891840"/>
    <hyperlink ref="Z127" r:id="rId314" display="https://twitter.com/haollila/status/1256859265320587269"/>
    <hyperlink ref="Z128" r:id="rId315" display="https://twitter.com/anterojarvi/status/1256860106186260480"/>
    <hyperlink ref="Z129" r:id="rId316" display="https://twitter.com/anttivesala/status/1256845446263320577"/>
    <hyperlink ref="Z130" r:id="rId317" display="https://twitter.com/maridisesti/status/1256852460783767555"/>
    <hyperlink ref="Z131" r:id="rId318" display="https://twitter.com/anterojarvi/status/1256847005760045056"/>
    <hyperlink ref="Z132" r:id="rId319" display="https://twitter.com/tjylha/status/1255733614316326912"/>
    <hyperlink ref="Z133" r:id="rId320" display="https://twitter.com/kimmomatikainen/status/1255734640649920518"/>
    <hyperlink ref="Z134" r:id="rId321" display="https://twitter.com/keronen/status/1255432654629015552"/>
    <hyperlink ref="Z135" r:id="rId322" display="https://twitter.com/keronen/status/1255433971699236865"/>
    <hyperlink ref="Z136" r:id="rId323" display="https://twitter.com/keronen/status/1255435357421744134"/>
    <hyperlink ref="Z137" r:id="rId324" display="https://twitter.com/keronen/status/1255437190374608897"/>
    <hyperlink ref="Z138" r:id="rId325" display="https://twitter.com/keronen/status/1255437993139109895"/>
    <hyperlink ref="Z139" r:id="rId326" display="https://twitter.com/keronen/status/1255442541924810753"/>
    <hyperlink ref="Z140" r:id="rId327" display="https://twitter.com/keronen/status/1255450069891002373"/>
    <hyperlink ref="Z141" r:id="rId328" display="https://twitter.com/1984_nyt/status/1255433413139607554"/>
    <hyperlink ref="Z142" r:id="rId329" display="https://twitter.com/1984_nyt/status/1255435010154401796"/>
    <hyperlink ref="Z143" r:id="rId330" display="https://twitter.com/1984_nyt/status/1255435883840503808"/>
    <hyperlink ref="Z144" r:id="rId331" display="https://twitter.com/1984_nyt/status/1255437387246850050"/>
    <hyperlink ref="Z145" r:id="rId332" display="https://twitter.com/1984_nyt/status/1255441841966723073"/>
    <hyperlink ref="Z146" r:id="rId333" display="https://twitter.com/1984_nyt/status/1255447436140691459"/>
    <hyperlink ref="Z147" r:id="rId334" display="https://twitter.com/1984_nyt/status/1255450871867027458"/>
    <hyperlink ref="Z148" r:id="rId335" display="https://twitter.com/1984_nyt/status/1255432018491555841"/>
    <hyperlink ref="Z149" r:id="rId336" display="https://twitter.com/mikaniikko/status/1255390552658513921"/>
    <hyperlink ref="Z150" r:id="rId337" display="https://twitter.com/mikaniikko/status/1256154411623161856"/>
    <hyperlink ref="Z151" r:id="rId338" display="https://twitter.com/helihannula1/status/1255552242779852800"/>
    <hyperlink ref="Z152" r:id="rId339" display="https://twitter.com/liandersson/status/1255543410116698112"/>
    <hyperlink ref="BB114" r:id="rId340" display="https://api.twitter.com/1.1/geo/id/5ef832bb704339b0.json"/>
    <hyperlink ref="BB150" r:id="rId341" display="https://api.twitter.com/1.1/geo/id/253497d02bb72629.json"/>
  </hyperlinks>
  <printOptions/>
  <pageMargins left="0.7" right="0.7" top="0.75" bottom="0.75" header="0.3" footer="0.3"/>
  <pageSetup horizontalDpi="600" verticalDpi="600" orientation="portrait" r:id="rId345"/>
  <legacyDrawing r:id="rId343"/>
  <tableParts>
    <tablePart r:id="rId34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E515-4E0B-4BAC-B7D5-F116394861E0}">
  <dimension ref="A25:B94"/>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41" t="s">
        <v>2070</v>
      </c>
      <c r="B25" t="s">
        <v>2069</v>
      </c>
    </row>
    <row r="26" spans="1:2" ht="15">
      <c r="A26" s="142" t="s">
        <v>2072</v>
      </c>
      <c r="B26" s="3">
        <v>150</v>
      </c>
    </row>
    <row r="27" spans="1:2" ht="15">
      <c r="A27" s="143" t="s">
        <v>2073</v>
      </c>
      <c r="B27" s="3">
        <v>127</v>
      </c>
    </row>
    <row r="28" spans="1:2" ht="15">
      <c r="A28" s="144" t="s">
        <v>2074</v>
      </c>
      <c r="B28" s="3">
        <v>1</v>
      </c>
    </row>
    <row r="29" spans="1:2" ht="15">
      <c r="A29" s="145" t="s">
        <v>2075</v>
      </c>
      <c r="B29" s="3">
        <v>1</v>
      </c>
    </row>
    <row r="30" spans="1:2" ht="15">
      <c r="A30" s="144" t="s">
        <v>2076</v>
      </c>
      <c r="B30" s="3">
        <v>4</v>
      </c>
    </row>
    <row r="31" spans="1:2" ht="15">
      <c r="A31" s="145" t="s">
        <v>2077</v>
      </c>
      <c r="B31" s="3">
        <v>2</v>
      </c>
    </row>
    <row r="32" spans="1:2" ht="15">
      <c r="A32" s="145" t="s">
        <v>2078</v>
      </c>
      <c r="B32" s="3">
        <v>1</v>
      </c>
    </row>
    <row r="33" spans="1:2" ht="15">
      <c r="A33" s="145" t="s">
        <v>2079</v>
      </c>
      <c r="B33" s="3">
        <v>1</v>
      </c>
    </row>
    <row r="34" spans="1:2" ht="15">
      <c r="A34" s="144" t="s">
        <v>2080</v>
      </c>
      <c r="B34" s="3">
        <v>11</v>
      </c>
    </row>
    <row r="35" spans="1:2" ht="15">
      <c r="A35" s="145" t="s">
        <v>2081</v>
      </c>
      <c r="B35" s="3">
        <v>1</v>
      </c>
    </row>
    <row r="36" spans="1:2" ht="15">
      <c r="A36" s="145" t="s">
        <v>2087</v>
      </c>
      <c r="B36" s="3">
        <v>1</v>
      </c>
    </row>
    <row r="37" spans="1:2" ht="15">
      <c r="A37" s="145" t="s">
        <v>2090</v>
      </c>
      <c r="B37" s="3">
        <v>1</v>
      </c>
    </row>
    <row r="38" spans="1:2" ht="15">
      <c r="A38" s="145" t="s">
        <v>1597</v>
      </c>
      <c r="B38" s="3">
        <v>6</v>
      </c>
    </row>
    <row r="39" spans="1:2" ht="15">
      <c r="A39" s="145" t="s">
        <v>2079</v>
      </c>
      <c r="B39" s="3">
        <v>2</v>
      </c>
    </row>
    <row r="40" spans="1:2" ht="15">
      <c r="A40" s="144" t="s">
        <v>2082</v>
      </c>
      <c r="B40" s="3">
        <v>42</v>
      </c>
    </row>
    <row r="41" spans="1:2" ht="15">
      <c r="A41" s="145" t="s">
        <v>2083</v>
      </c>
      <c r="B41" s="3">
        <v>1</v>
      </c>
    </row>
    <row r="42" spans="1:2" ht="15">
      <c r="A42" s="145" t="s">
        <v>2077</v>
      </c>
      <c r="B42" s="3">
        <v>2</v>
      </c>
    </row>
    <row r="43" spans="1:2" ht="15">
      <c r="A43" s="145" t="s">
        <v>1987</v>
      </c>
      <c r="B43" s="3">
        <v>2</v>
      </c>
    </row>
    <row r="44" spans="1:2" ht="15">
      <c r="A44" s="145" t="s">
        <v>2081</v>
      </c>
      <c r="B44" s="3">
        <v>1</v>
      </c>
    </row>
    <row r="45" spans="1:2" ht="15">
      <c r="A45" s="145" t="s">
        <v>2084</v>
      </c>
      <c r="B45" s="3">
        <v>2</v>
      </c>
    </row>
    <row r="46" spans="1:2" ht="15">
      <c r="A46" s="145" t="s">
        <v>2085</v>
      </c>
      <c r="B46" s="3">
        <v>3</v>
      </c>
    </row>
    <row r="47" spans="1:2" ht="15">
      <c r="A47" s="145" t="s">
        <v>2086</v>
      </c>
      <c r="B47" s="3">
        <v>3</v>
      </c>
    </row>
    <row r="48" spans="1:2" ht="15">
      <c r="A48" s="145" t="s">
        <v>2087</v>
      </c>
      <c r="B48" s="3">
        <v>2</v>
      </c>
    </row>
    <row r="49" spans="1:2" ht="15">
      <c r="A49" s="145" t="s">
        <v>2088</v>
      </c>
      <c r="B49" s="3">
        <v>1</v>
      </c>
    </row>
    <row r="50" spans="1:2" ht="15">
      <c r="A50" s="145" t="s">
        <v>2089</v>
      </c>
      <c r="B50" s="3">
        <v>6</v>
      </c>
    </row>
    <row r="51" spans="1:2" ht="15">
      <c r="A51" s="145" t="s">
        <v>2090</v>
      </c>
      <c r="B51" s="3">
        <v>3</v>
      </c>
    </row>
    <row r="52" spans="1:2" ht="15">
      <c r="A52" s="145" t="s">
        <v>2075</v>
      </c>
      <c r="B52" s="3">
        <v>6</v>
      </c>
    </row>
    <row r="53" spans="1:2" ht="15">
      <c r="A53" s="145" t="s">
        <v>1613</v>
      </c>
      <c r="B53" s="3">
        <v>8</v>
      </c>
    </row>
    <row r="54" spans="1:2" ht="15">
      <c r="A54" s="145" t="s">
        <v>1597</v>
      </c>
      <c r="B54" s="3">
        <v>2</v>
      </c>
    </row>
    <row r="55" spans="1:2" ht="15">
      <c r="A55" s="144" t="s">
        <v>2091</v>
      </c>
      <c r="B55" s="3">
        <v>62</v>
      </c>
    </row>
    <row r="56" spans="1:2" ht="15">
      <c r="A56" s="145" t="s">
        <v>1898</v>
      </c>
      <c r="B56" s="3">
        <v>1</v>
      </c>
    </row>
    <row r="57" spans="1:2" ht="15">
      <c r="A57" s="145" t="s">
        <v>2083</v>
      </c>
      <c r="B57" s="3">
        <v>1</v>
      </c>
    </row>
    <row r="58" spans="1:2" ht="15">
      <c r="A58" s="145" t="s">
        <v>2077</v>
      </c>
      <c r="B58" s="3">
        <v>2</v>
      </c>
    </row>
    <row r="59" spans="1:2" ht="15">
      <c r="A59" s="145" t="s">
        <v>2092</v>
      </c>
      <c r="B59" s="3">
        <v>2</v>
      </c>
    </row>
    <row r="60" spans="1:2" ht="15">
      <c r="A60" s="145" t="s">
        <v>1987</v>
      </c>
      <c r="B60" s="3">
        <v>11</v>
      </c>
    </row>
    <row r="61" spans="1:2" ht="15">
      <c r="A61" s="145" t="s">
        <v>2081</v>
      </c>
      <c r="B61" s="3">
        <v>3</v>
      </c>
    </row>
    <row r="62" spans="1:2" ht="15">
      <c r="A62" s="145" t="s">
        <v>2084</v>
      </c>
      <c r="B62" s="3">
        <v>9</v>
      </c>
    </row>
    <row r="63" spans="1:2" ht="15">
      <c r="A63" s="145" t="s">
        <v>2085</v>
      </c>
      <c r="B63" s="3">
        <v>11</v>
      </c>
    </row>
    <row r="64" spans="1:2" ht="15">
      <c r="A64" s="145" t="s">
        <v>2086</v>
      </c>
      <c r="B64" s="3">
        <v>4</v>
      </c>
    </row>
    <row r="65" spans="1:2" ht="15">
      <c r="A65" s="145" t="s">
        <v>2087</v>
      </c>
      <c r="B65" s="3">
        <v>5</v>
      </c>
    </row>
    <row r="66" spans="1:2" ht="15">
      <c r="A66" s="145" t="s">
        <v>2093</v>
      </c>
      <c r="B66" s="3">
        <v>5</v>
      </c>
    </row>
    <row r="67" spans="1:2" ht="15">
      <c r="A67" s="145" t="s">
        <v>2078</v>
      </c>
      <c r="B67" s="3">
        <v>2</v>
      </c>
    </row>
    <row r="68" spans="1:2" ht="15">
      <c r="A68" s="145" t="s">
        <v>2090</v>
      </c>
      <c r="B68" s="3">
        <v>2</v>
      </c>
    </row>
    <row r="69" spans="1:2" ht="15">
      <c r="A69" s="145" t="s">
        <v>2075</v>
      </c>
      <c r="B69" s="3">
        <v>2</v>
      </c>
    </row>
    <row r="70" spans="1:2" ht="15">
      <c r="A70" s="145" t="s">
        <v>1613</v>
      </c>
      <c r="B70" s="3">
        <v>1</v>
      </c>
    </row>
    <row r="71" spans="1:2" ht="15">
      <c r="A71" s="145" t="s">
        <v>1597</v>
      </c>
      <c r="B71" s="3">
        <v>1</v>
      </c>
    </row>
    <row r="72" spans="1:2" ht="15">
      <c r="A72" s="144" t="s">
        <v>2094</v>
      </c>
      <c r="B72" s="3">
        <v>7</v>
      </c>
    </row>
    <row r="73" spans="1:2" ht="15">
      <c r="A73" s="145" t="s">
        <v>2077</v>
      </c>
      <c r="B73" s="3">
        <v>3</v>
      </c>
    </row>
    <row r="74" spans="1:2" ht="15">
      <c r="A74" s="145" t="s">
        <v>2092</v>
      </c>
      <c r="B74" s="3">
        <v>1</v>
      </c>
    </row>
    <row r="75" spans="1:2" ht="15">
      <c r="A75" s="145" t="s">
        <v>1987</v>
      </c>
      <c r="B75" s="3">
        <v>1</v>
      </c>
    </row>
    <row r="76" spans="1:2" ht="15">
      <c r="A76" s="145" t="s">
        <v>2081</v>
      </c>
      <c r="B76" s="3">
        <v>1</v>
      </c>
    </row>
    <row r="77" spans="1:2" ht="15">
      <c r="A77" s="145" t="s">
        <v>2075</v>
      </c>
      <c r="B77" s="3">
        <v>1</v>
      </c>
    </row>
    <row r="78" spans="1:2" ht="15">
      <c r="A78" s="143" t="s">
        <v>2095</v>
      </c>
      <c r="B78" s="3">
        <v>23</v>
      </c>
    </row>
    <row r="79" spans="1:2" ht="15">
      <c r="A79" s="144" t="s">
        <v>2734</v>
      </c>
      <c r="B79" s="3">
        <v>1</v>
      </c>
    </row>
    <row r="80" spans="1:2" ht="15">
      <c r="A80" s="145" t="s">
        <v>2084</v>
      </c>
      <c r="B80" s="3">
        <v>1</v>
      </c>
    </row>
    <row r="81" spans="1:2" ht="15">
      <c r="A81" s="144" t="s">
        <v>2096</v>
      </c>
      <c r="B81" s="3">
        <v>1</v>
      </c>
    </row>
    <row r="82" spans="1:2" ht="15">
      <c r="A82" s="145" t="s">
        <v>2088</v>
      </c>
      <c r="B82" s="3">
        <v>1</v>
      </c>
    </row>
    <row r="83" spans="1:2" ht="15">
      <c r="A83" s="144" t="s">
        <v>2097</v>
      </c>
      <c r="B83" s="3">
        <v>21</v>
      </c>
    </row>
    <row r="84" spans="1:2" ht="15">
      <c r="A84" s="145" t="s">
        <v>2077</v>
      </c>
      <c r="B84" s="3">
        <v>2</v>
      </c>
    </row>
    <row r="85" spans="1:2" ht="15">
      <c r="A85" s="145" t="s">
        <v>1987</v>
      </c>
      <c r="B85" s="3">
        <v>3</v>
      </c>
    </row>
    <row r="86" spans="1:2" ht="15">
      <c r="A86" s="145" t="s">
        <v>2081</v>
      </c>
      <c r="B86" s="3">
        <v>4</v>
      </c>
    </row>
    <row r="87" spans="1:2" ht="15">
      <c r="A87" s="145" t="s">
        <v>2084</v>
      </c>
      <c r="B87" s="3">
        <v>1</v>
      </c>
    </row>
    <row r="88" spans="1:2" ht="15">
      <c r="A88" s="145" t="s">
        <v>2085</v>
      </c>
      <c r="B88" s="3">
        <v>1</v>
      </c>
    </row>
    <row r="89" spans="1:2" ht="15">
      <c r="A89" s="145" t="s">
        <v>2087</v>
      </c>
      <c r="B89" s="3">
        <v>1</v>
      </c>
    </row>
    <row r="90" spans="1:2" ht="15">
      <c r="A90" s="145" t="s">
        <v>2093</v>
      </c>
      <c r="B90" s="3">
        <v>1</v>
      </c>
    </row>
    <row r="91" spans="1:2" ht="15">
      <c r="A91" s="145" t="s">
        <v>2090</v>
      </c>
      <c r="B91" s="3">
        <v>1</v>
      </c>
    </row>
    <row r="92" spans="1:2" ht="15">
      <c r="A92" s="145" t="s">
        <v>2075</v>
      </c>
      <c r="B92" s="3">
        <v>1</v>
      </c>
    </row>
    <row r="93" spans="1:2" ht="15">
      <c r="A93" s="145" t="s">
        <v>1613</v>
      </c>
      <c r="B93" s="3">
        <v>6</v>
      </c>
    </row>
    <row r="94" spans="1:2" ht="15">
      <c r="A94" s="142" t="s">
        <v>2071</v>
      </c>
      <c r="B94"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2106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644</v>
      </c>
      <c r="AF2" s="13" t="s">
        <v>645</v>
      </c>
      <c r="AG2" s="13" t="s">
        <v>646</v>
      </c>
      <c r="AH2" s="13" t="s">
        <v>647</v>
      </c>
      <c r="AI2" s="13" t="s">
        <v>648</v>
      </c>
      <c r="AJ2" s="13" t="s">
        <v>649</v>
      </c>
      <c r="AK2" s="13" t="s">
        <v>650</v>
      </c>
      <c r="AL2" s="13" t="s">
        <v>651</v>
      </c>
      <c r="AM2" s="13" t="s">
        <v>652</v>
      </c>
      <c r="AN2" s="13" t="s">
        <v>653</v>
      </c>
      <c r="AO2" s="13" t="s">
        <v>654</v>
      </c>
      <c r="AP2" s="13" t="s">
        <v>655</v>
      </c>
      <c r="AQ2" s="13" t="s">
        <v>656</v>
      </c>
      <c r="AR2" s="13" t="s">
        <v>657</v>
      </c>
      <c r="AS2" s="13" t="s">
        <v>658</v>
      </c>
      <c r="AT2" s="13" t="s">
        <v>196</v>
      </c>
      <c r="AU2" s="13" t="s">
        <v>659</v>
      </c>
      <c r="AV2" s="13" t="s">
        <v>660</v>
      </c>
      <c r="AW2" s="13" t="s">
        <v>661</v>
      </c>
      <c r="AX2" s="13" t="s">
        <v>662</v>
      </c>
      <c r="AY2" s="13" t="s">
        <v>663</v>
      </c>
      <c r="AZ2" s="13" t="s">
        <v>664</v>
      </c>
      <c r="BA2" s="13" t="s">
        <v>1499</v>
      </c>
      <c r="BB2" s="129" t="s">
        <v>1743</v>
      </c>
      <c r="BC2" s="129" t="s">
        <v>1746</v>
      </c>
      <c r="BD2" s="129" t="s">
        <v>1748</v>
      </c>
      <c r="BE2" s="129" t="s">
        <v>1751</v>
      </c>
      <c r="BF2" s="129" t="s">
        <v>1754</v>
      </c>
      <c r="BG2" s="129" t="s">
        <v>1756</v>
      </c>
      <c r="BH2" s="129" t="s">
        <v>1759</v>
      </c>
      <c r="BI2" s="129" t="s">
        <v>1794</v>
      </c>
      <c r="BJ2" s="129" t="s">
        <v>1800</v>
      </c>
      <c r="BK2" s="129" t="s">
        <v>1829</v>
      </c>
      <c r="BL2" s="129" t="s">
        <v>2024</v>
      </c>
      <c r="BM2" s="129" t="s">
        <v>2025</v>
      </c>
      <c r="BN2" s="129" t="s">
        <v>2026</v>
      </c>
      <c r="BO2" s="129" t="s">
        <v>2027</v>
      </c>
      <c r="BP2" s="129" t="s">
        <v>2028</v>
      </c>
      <c r="BQ2" s="129" t="s">
        <v>2029</v>
      </c>
      <c r="BR2" s="129" t="s">
        <v>2030</v>
      </c>
      <c r="BS2" s="129" t="s">
        <v>2031</v>
      </c>
      <c r="BT2" s="129" t="s">
        <v>2033</v>
      </c>
      <c r="BU2" s="3"/>
      <c r="BV2" s="3"/>
    </row>
    <row r="3" spans="1:74" ht="34.05" customHeight="1">
      <c r="A3" s="65" t="s">
        <v>1128</v>
      </c>
      <c r="B3" s="79"/>
      <c r="C3" s="66"/>
      <c r="D3" s="66" t="s">
        <v>64</v>
      </c>
      <c r="E3" s="67">
        <v>163.04475998469204</v>
      </c>
      <c r="F3" s="69"/>
      <c r="G3" s="103" t="s">
        <v>1204</v>
      </c>
      <c r="H3" s="66"/>
      <c r="I3" s="70" t="s">
        <v>1128</v>
      </c>
      <c r="J3" s="71"/>
      <c r="K3" s="71"/>
      <c r="L3" s="70" t="s">
        <v>1448</v>
      </c>
      <c r="M3" s="74">
        <v>1.043612815434118</v>
      </c>
      <c r="N3" s="75">
        <v>4208.35595703125</v>
      </c>
      <c r="O3" s="75">
        <v>1528.772705078125</v>
      </c>
      <c r="P3" s="76"/>
      <c r="Q3" s="77"/>
      <c r="R3" s="77"/>
      <c r="S3" s="48"/>
      <c r="T3" s="48">
        <v>1</v>
      </c>
      <c r="U3" s="48">
        <v>1</v>
      </c>
      <c r="V3" s="49">
        <v>0</v>
      </c>
      <c r="W3" s="49">
        <v>0</v>
      </c>
      <c r="X3" s="49">
        <v>0</v>
      </c>
      <c r="Y3" s="49">
        <v>0.999995</v>
      </c>
      <c r="Z3" s="49">
        <v>0</v>
      </c>
      <c r="AA3" s="49">
        <v>0</v>
      </c>
      <c r="AB3" s="72">
        <v>3</v>
      </c>
      <c r="AC3" s="72"/>
      <c r="AD3" s="73"/>
      <c r="AE3" s="79" t="s">
        <v>1290</v>
      </c>
      <c r="AF3" s="79">
        <v>464</v>
      </c>
      <c r="AG3" s="79">
        <v>316</v>
      </c>
      <c r="AH3" s="79">
        <v>3778</v>
      </c>
      <c r="AI3" s="79">
        <v>353</v>
      </c>
      <c r="AJ3" s="79"/>
      <c r="AK3" s="79" t="s">
        <v>1322</v>
      </c>
      <c r="AL3" s="79" t="s">
        <v>813</v>
      </c>
      <c r="AM3" s="83"/>
      <c r="AN3" s="79"/>
      <c r="AO3" s="81">
        <v>40049.26578703704</v>
      </c>
      <c r="AP3" s="83" t="s">
        <v>1378</v>
      </c>
      <c r="AQ3" s="79" t="b">
        <v>0</v>
      </c>
      <c r="AR3" s="79" t="b">
        <v>0</v>
      </c>
      <c r="AS3" s="79" t="b">
        <v>0</v>
      </c>
      <c r="AT3" s="79"/>
      <c r="AU3" s="79">
        <v>11</v>
      </c>
      <c r="AV3" s="83" t="s">
        <v>939</v>
      </c>
      <c r="AW3" s="79" t="b">
        <v>0</v>
      </c>
      <c r="AX3" s="79" t="s">
        <v>958</v>
      </c>
      <c r="AY3" s="83" t="s">
        <v>1416</v>
      </c>
      <c r="AZ3" s="79" t="s">
        <v>66</v>
      </c>
      <c r="BA3" s="79" t="str">
        <f>REPLACE(INDEX(GroupVertices[Group],MATCH(Vertices[[#This Row],[Vertex]],GroupVertices[Vertex],0)),1,1,"")</f>
        <v>6</v>
      </c>
      <c r="BB3" s="48"/>
      <c r="BC3" s="48"/>
      <c r="BD3" s="48"/>
      <c r="BE3" s="48"/>
      <c r="BF3" s="48" t="s">
        <v>1198</v>
      </c>
      <c r="BG3" s="48" t="s">
        <v>1198</v>
      </c>
      <c r="BH3" s="130" t="s">
        <v>1760</v>
      </c>
      <c r="BI3" s="130" t="s">
        <v>1760</v>
      </c>
      <c r="BJ3" s="130" t="s">
        <v>1801</v>
      </c>
      <c r="BK3" s="130" t="s">
        <v>1801</v>
      </c>
      <c r="BL3" s="130">
        <v>0</v>
      </c>
      <c r="BM3" s="133">
        <v>0</v>
      </c>
      <c r="BN3" s="130">
        <v>0</v>
      </c>
      <c r="BO3" s="133">
        <v>0</v>
      </c>
      <c r="BP3" s="130">
        <v>0</v>
      </c>
      <c r="BQ3" s="133">
        <v>0</v>
      </c>
      <c r="BR3" s="130">
        <v>9</v>
      </c>
      <c r="BS3" s="133">
        <v>100</v>
      </c>
      <c r="BT3" s="130">
        <v>9</v>
      </c>
      <c r="BU3" s="3"/>
      <c r="BV3" s="3"/>
    </row>
    <row r="4" spans="1:77" ht="34.05" customHeight="1">
      <c r="A4" s="65" t="s">
        <v>1129</v>
      </c>
      <c r="B4" s="79"/>
      <c r="C4" s="66"/>
      <c r="D4" s="66" t="s">
        <v>64</v>
      </c>
      <c r="E4" s="67">
        <v>162.1355543018113</v>
      </c>
      <c r="F4" s="112"/>
      <c r="G4" s="103" t="s">
        <v>1205</v>
      </c>
      <c r="H4" s="113"/>
      <c r="I4" s="70" t="s">
        <v>1129</v>
      </c>
      <c r="J4" s="71"/>
      <c r="K4" s="114"/>
      <c r="L4" s="70" t="s">
        <v>1449</v>
      </c>
      <c r="M4" s="115">
        <v>1.005658624787338</v>
      </c>
      <c r="N4" s="75">
        <v>9241.0966796875</v>
      </c>
      <c r="O4" s="75">
        <v>4204.125</v>
      </c>
      <c r="P4" s="76"/>
      <c r="Q4" s="77"/>
      <c r="R4" s="77"/>
      <c r="S4" s="89"/>
      <c r="T4" s="48">
        <v>0</v>
      </c>
      <c r="U4" s="48">
        <v>1</v>
      </c>
      <c r="V4" s="49">
        <v>0</v>
      </c>
      <c r="W4" s="49">
        <v>1</v>
      </c>
      <c r="X4" s="49">
        <v>0</v>
      </c>
      <c r="Y4" s="49">
        <v>0.701751</v>
      </c>
      <c r="Z4" s="49">
        <v>0</v>
      </c>
      <c r="AA4" s="49">
        <v>0</v>
      </c>
      <c r="AB4" s="72">
        <v>4</v>
      </c>
      <c r="AC4" s="72"/>
      <c r="AD4" s="73"/>
      <c r="AE4" s="80" t="s">
        <v>1291</v>
      </c>
      <c r="AF4" s="80">
        <v>200</v>
      </c>
      <c r="AG4" s="80">
        <v>41</v>
      </c>
      <c r="AH4" s="80">
        <v>609</v>
      </c>
      <c r="AI4" s="80">
        <v>792</v>
      </c>
      <c r="AJ4" s="80"/>
      <c r="AK4" s="80" t="s">
        <v>1323</v>
      </c>
      <c r="AL4" s="80" t="s">
        <v>1353</v>
      </c>
      <c r="AM4" s="80"/>
      <c r="AN4" s="80"/>
      <c r="AO4" s="82">
        <v>43860.63520833333</v>
      </c>
      <c r="AP4" s="84" t="s">
        <v>1379</v>
      </c>
      <c r="AQ4" s="80" t="b">
        <v>1</v>
      </c>
      <c r="AR4" s="80" t="b">
        <v>0</v>
      </c>
      <c r="AS4" s="80" t="b">
        <v>0</v>
      </c>
      <c r="AT4" s="80"/>
      <c r="AU4" s="80">
        <v>0</v>
      </c>
      <c r="AV4" s="80"/>
      <c r="AW4" s="80" t="b">
        <v>0</v>
      </c>
      <c r="AX4" s="80" t="s">
        <v>958</v>
      </c>
      <c r="AY4" s="84" t="s">
        <v>1417</v>
      </c>
      <c r="AZ4" s="80" t="s">
        <v>66</v>
      </c>
      <c r="BA4" s="79" t="str">
        <f>REPLACE(INDEX(GroupVertices[Group],MATCH(Vertices[[#This Row],[Vertex]],GroupVertices[Vertex],0)),1,1,"")</f>
        <v>20</v>
      </c>
      <c r="BB4" s="48"/>
      <c r="BC4" s="48"/>
      <c r="BD4" s="48"/>
      <c r="BE4" s="48"/>
      <c r="BF4" s="48"/>
      <c r="BG4" s="48"/>
      <c r="BH4" s="130" t="s">
        <v>1761</v>
      </c>
      <c r="BI4" s="130" t="s">
        <v>1761</v>
      </c>
      <c r="BJ4" s="130" t="s">
        <v>1802</v>
      </c>
      <c r="BK4" s="130" t="s">
        <v>1802</v>
      </c>
      <c r="BL4" s="130">
        <v>0</v>
      </c>
      <c r="BM4" s="133">
        <v>0</v>
      </c>
      <c r="BN4" s="130">
        <v>0</v>
      </c>
      <c r="BO4" s="133">
        <v>0</v>
      </c>
      <c r="BP4" s="130">
        <v>0</v>
      </c>
      <c r="BQ4" s="133">
        <v>0</v>
      </c>
      <c r="BR4" s="130">
        <v>10</v>
      </c>
      <c r="BS4" s="133">
        <v>100</v>
      </c>
      <c r="BT4" s="130">
        <v>10</v>
      </c>
      <c r="BU4" s="2"/>
      <c r="BV4" s="3"/>
      <c r="BW4" s="3"/>
      <c r="BX4" s="3"/>
      <c r="BY4" s="3"/>
    </row>
    <row r="5" spans="1:77" ht="34.05" customHeight="1">
      <c r="A5" s="65" t="s">
        <v>1144</v>
      </c>
      <c r="B5" s="79"/>
      <c r="C5" s="66"/>
      <c r="D5" s="66" t="s">
        <v>64</v>
      </c>
      <c r="E5" s="67">
        <v>162.40996910791714</v>
      </c>
      <c r="F5" s="112"/>
      <c r="G5" s="103" t="s">
        <v>1401</v>
      </c>
      <c r="H5" s="113"/>
      <c r="I5" s="70" t="s">
        <v>1144</v>
      </c>
      <c r="J5" s="71"/>
      <c r="K5" s="114"/>
      <c r="L5" s="70" t="s">
        <v>2403</v>
      </c>
      <c r="M5" s="115">
        <v>1.01711388960073</v>
      </c>
      <c r="N5" s="75">
        <v>9241.0966796875</v>
      </c>
      <c r="O5" s="75">
        <v>3770.2841796875</v>
      </c>
      <c r="P5" s="76"/>
      <c r="Q5" s="77"/>
      <c r="R5" s="77"/>
      <c r="S5" s="89"/>
      <c r="T5" s="48">
        <v>2</v>
      </c>
      <c r="U5" s="48">
        <v>1</v>
      </c>
      <c r="V5" s="49">
        <v>0</v>
      </c>
      <c r="W5" s="49">
        <v>1</v>
      </c>
      <c r="X5" s="49">
        <v>0</v>
      </c>
      <c r="Y5" s="49">
        <v>1.298239</v>
      </c>
      <c r="Z5" s="49">
        <v>0</v>
      </c>
      <c r="AA5" s="49">
        <v>0</v>
      </c>
      <c r="AB5" s="72">
        <v>5</v>
      </c>
      <c r="AC5" s="72"/>
      <c r="AD5" s="73"/>
      <c r="AE5" s="80" t="s">
        <v>1292</v>
      </c>
      <c r="AF5" s="80">
        <v>91</v>
      </c>
      <c r="AG5" s="80">
        <v>124</v>
      </c>
      <c r="AH5" s="80">
        <v>1275</v>
      </c>
      <c r="AI5" s="80">
        <v>2280</v>
      </c>
      <c r="AJ5" s="80"/>
      <c r="AK5" s="80" t="s">
        <v>1324</v>
      </c>
      <c r="AL5" s="80" t="s">
        <v>1354</v>
      </c>
      <c r="AM5" s="80"/>
      <c r="AN5" s="80"/>
      <c r="AO5" s="82">
        <v>43682.795578703706</v>
      </c>
      <c r="AP5" s="80"/>
      <c r="AQ5" s="80" t="b">
        <v>1</v>
      </c>
      <c r="AR5" s="80" t="b">
        <v>0</v>
      </c>
      <c r="AS5" s="80" t="b">
        <v>1</v>
      </c>
      <c r="AT5" s="80"/>
      <c r="AU5" s="80">
        <v>1</v>
      </c>
      <c r="AV5" s="80"/>
      <c r="AW5" s="80" t="b">
        <v>0</v>
      </c>
      <c r="AX5" s="80" t="s">
        <v>958</v>
      </c>
      <c r="AY5" s="84" t="s">
        <v>1418</v>
      </c>
      <c r="AZ5" s="80" t="s">
        <v>66</v>
      </c>
      <c r="BA5" s="79" t="str">
        <f>REPLACE(INDEX(GroupVertices[Group],MATCH(Vertices[[#This Row],[Vertex]],GroupVertices[Vertex],0)),1,1,"")</f>
        <v>20</v>
      </c>
      <c r="BB5" s="48" t="s">
        <v>2181</v>
      </c>
      <c r="BC5" s="48" t="s">
        <v>2181</v>
      </c>
      <c r="BD5" s="48" t="s">
        <v>328</v>
      </c>
      <c r="BE5" s="48" t="s">
        <v>328</v>
      </c>
      <c r="BF5" s="48"/>
      <c r="BG5" s="48"/>
      <c r="BH5" s="130" t="s">
        <v>2504</v>
      </c>
      <c r="BI5" s="130" t="s">
        <v>2504</v>
      </c>
      <c r="BJ5" s="130" t="s">
        <v>2548</v>
      </c>
      <c r="BK5" s="130" t="s">
        <v>2548</v>
      </c>
      <c r="BL5" s="48">
        <v>0</v>
      </c>
      <c r="BM5" s="49">
        <v>0</v>
      </c>
      <c r="BN5" s="48">
        <v>0</v>
      </c>
      <c r="BO5" s="49">
        <v>0</v>
      </c>
      <c r="BP5" s="48">
        <v>0</v>
      </c>
      <c r="BQ5" s="49">
        <v>0</v>
      </c>
      <c r="BR5" s="48">
        <v>18</v>
      </c>
      <c r="BS5" s="49">
        <v>100</v>
      </c>
      <c r="BT5" s="48">
        <v>18</v>
      </c>
      <c r="BU5" s="2"/>
      <c r="BV5" s="3"/>
      <c r="BW5" s="3"/>
      <c r="BX5" s="3"/>
      <c r="BY5" s="3"/>
    </row>
    <row r="6" spans="1:77" ht="34.05" customHeight="1">
      <c r="A6" s="65" t="s">
        <v>1130</v>
      </c>
      <c r="B6" s="79"/>
      <c r="C6" s="66"/>
      <c r="D6" s="66" t="s">
        <v>64</v>
      </c>
      <c r="E6" s="67">
        <v>164.89953957776873</v>
      </c>
      <c r="F6" s="112"/>
      <c r="G6" s="103" t="s">
        <v>1206</v>
      </c>
      <c r="H6" s="113"/>
      <c r="I6" s="70" t="s">
        <v>1130</v>
      </c>
      <c r="J6" s="71"/>
      <c r="K6" s="114"/>
      <c r="L6" s="70" t="s">
        <v>1450</v>
      </c>
      <c r="M6" s="115">
        <v>1.121039364353549</v>
      </c>
      <c r="N6" s="75">
        <v>3547.960693359375</v>
      </c>
      <c r="O6" s="75">
        <v>922.7725219726562</v>
      </c>
      <c r="P6" s="76"/>
      <c r="Q6" s="77"/>
      <c r="R6" s="77"/>
      <c r="S6" s="89"/>
      <c r="T6" s="48">
        <v>1</v>
      </c>
      <c r="U6" s="48">
        <v>1</v>
      </c>
      <c r="V6" s="49">
        <v>0</v>
      </c>
      <c r="W6" s="49">
        <v>0</v>
      </c>
      <c r="X6" s="49">
        <v>0</v>
      </c>
      <c r="Y6" s="49">
        <v>0.999995</v>
      </c>
      <c r="Z6" s="49">
        <v>0</v>
      </c>
      <c r="AA6" s="49">
        <v>0</v>
      </c>
      <c r="AB6" s="72">
        <v>6</v>
      </c>
      <c r="AC6" s="72"/>
      <c r="AD6" s="73"/>
      <c r="AE6" s="80" t="s">
        <v>1293</v>
      </c>
      <c r="AF6" s="80">
        <v>910</v>
      </c>
      <c r="AG6" s="80">
        <v>877</v>
      </c>
      <c r="AH6" s="80">
        <v>3991</v>
      </c>
      <c r="AI6" s="80">
        <v>812</v>
      </c>
      <c r="AJ6" s="80"/>
      <c r="AK6" s="80" t="s">
        <v>1325</v>
      </c>
      <c r="AL6" s="80" t="s">
        <v>811</v>
      </c>
      <c r="AM6" s="84" t="s">
        <v>1362</v>
      </c>
      <c r="AN6" s="80"/>
      <c r="AO6" s="82">
        <v>41923.518541666665</v>
      </c>
      <c r="AP6" s="84" t="s">
        <v>1380</v>
      </c>
      <c r="AQ6" s="80" t="b">
        <v>0</v>
      </c>
      <c r="AR6" s="80" t="b">
        <v>0</v>
      </c>
      <c r="AS6" s="80" t="b">
        <v>0</v>
      </c>
      <c r="AT6" s="80"/>
      <c r="AU6" s="80">
        <v>10</v>
      </c>
      <c r="AV6" s="84" t="s">
        <v>930</v>
      </c>
      <c r="AW6" s="80" t="b">
        <v>0</v>
      </c>
      <c r="AX6" s="80" t="s">
        <v>958</v>
      </c>
      <c r="AY6" s="84" t="s">
        <v>1419</v>
      </c>
      <c r="AZ6" s="80" t="s">
        <v>66</v>
      </c>
      <c r="BA6" s="79" t="str">
        <f>REPLACE(INDEX(GroupVertices[Group],MATCH(Vertices[[#This Row],[Vertex]],GroupVertices[Vertex],0)),1,1,"")</f>
        <v>6</v>
      </c>
      <c r="BB6" s="48" t="s">
        <v>1177</v>
      </c>
      <c r="BC6" s="48" t="s">
        <v>1177</v>
      </c>
      <c r="BD6" s="48" t="s">
        <v>1189</v>
      </c>
      <c r="BE6" s="48" t="s">
        <v>1189</v>
      </c>
      <c r="BF6" s="48"/>
      <c r="BG6" s="48"/>
      <c r="BH6" s="130" t="s">
        <v>1762</v>
      </c>
      <c r="BI6" s="130" t="s">
        <v>1762</v>
      </c>
      <c r="BJ6" s="130" t="s">
        <v>1803</v>
      </c>
      <c r="BK6" s="130" t="s">
        <v>1803</v>
      </c>
      <c r="BL6" s="130">
        <v>0</v>
      </c>
      <c r="BM6" s="133">
        <v>0</v>
      </c>
      <c r="BN6" s="130">
        <v>0</v>
      </c>
      <c r="BO6" s="133">
        <v>0</v>
      </c>
      <c r="BP6" s="130">
        <v>0</v>
      </c>
      <c r="BQ6" s="133">
        <v>0</v>
      </c>
      <c r="BR6" s="130">
        <v>14</v>
      </c>
      <c r="BS6" s="133">
        <v>100</v>
      </c>
      <c r="BT6" s="130">
        <v>14</v>
      </c>
      <c r="BU6" s="2"/>
      <c r="BV6" s="3"/>
      <c r="BW6" s="3"/>
      <c r="BX6" s="3"/>
      <c r="BY6" s="3"/>
    </row>
    <row r="7" spans="1:77" ht="34.05" customHeight="1">
      <c r="A7" s="65" t="s">
        <v>1131</v>
      </c>
      <c r="B7" s="79"/>
      <c r="C7" s="66"/>
      <c r="D7" s="66" t="s">
        <v>64</v>
      </c>
      <c r="E7" s="67">
        <v>162.9753297325448</v>
      </c>
      <c r="F7" s="112"/>
      <c r="G7" s="103" t="s">
        <v>1207</v>
      </c>
      <c r="H7" s="113"/>
      <c r="I7" s="70" t="s">
        <v>1131</v>
      </c>
      <c r="J7" s="71"/>
      <c r="K7" s="114"/>
      <c r="L7" s="70" t="s">
        <v>1451</v>
      </c>
      <c r="M7" s="115">
        <v>1.0407144954210912</v>
      </c>
      <c r="N7" s="75">
        <v>3547.960693359375</v>
      </c>
      <c r="O7" s="75">
        <v>1528.772705078125</v>
      </c>
      <c r="P7" s="76"/>
      <c r="Q7" s="77"/>
      <c r="R7" s="77"/>
      <c r="S7" s="89"/>
      <c r="T7" s="48">
        <v>1</v>
      </c>
      <c r="U7" s="48">
        <v>1</v>
      </c>
      <c r="V7" s="49">
        <v>0</v>
      </c>
      <c r="W7" s="49">
        <v>0</v>
      </c>
      <c r="X7" s="49">
        <v>0</v>
      </c>
      <c r="Y7" s="49">
        <v>0.999995</v>
      </c>
      <c r="Z7" s="49">
        <v>0</v>
      </c>
      <c r="AA7" s="49">
        <v>0</v>
      </c>
      <c r="AB7" s="72">
        <v>7</v>
      </c>
      <c r="AC7" s="72"/>
      <c r="AD7" s="73"/>
      <c r="AE7" s="80" t="s">
        <v>1294</v>
      </c>
      <c r="AF7" s="80">
        <v>489</v>
      </c>
      <c r="AG7" s="80">
        <v>295</v>
      </c>
      <c r="AH7" s="80">
        <v>1710</v>
      </c>
      <c r="AI7" s="80">
        <v>12038</v>
      </c>
      <c r="AJ7" s="80"/>
      <c r="AK7" s="80" t="s">
        <v>1326</v>
      </c>
      <c r="AL7" s="80" t="s">
        <v>1354</v>
      </c>
      <c r="AM7" s="80"/>
      <c r="AN7" s="80"/>
      <c r="AO7" s="82">
        <v>40035.76578703704</v>
      </c>
      <c r="AP7" s="84" t="s">
        <v>1381</v>
      </c>
      <c r="AQ7" s="80" t="b">
        <v>1</v>
      </c>
      <c r="AR7" s="80" t="b">
        <v>0</v>
      </c>
      <c r="AS7" s="80" t="b">
        <v>0</v>
      </c>
      <c r="AT7" s="80"/>
      <c r="AU7" s="80">
        <v>1</v>
      </c>
      <c r="AV7" s="84" t="s">
        <v>930</v>
      </c>
      <c r="AW7" s="80" t="b">
        <v>0</v>
      </c>
      <c r="AX7" s="80" t="s">
        <v>958</v>
      </c>
      <c r="AY7" s="84" t="s">
        <v>1420</v>
      </c>
      <c r="AZ7" s="80" t="s">
        <v>66</v>
      </c>
      <c r="BA7" s="79" t="str">
        <f>REPLACE(INDEX(GroupVertices[Group],MATCH(Vertices[[#This Row],[Vertex]],GroupVertices[Vertex],0)),1,1,"")</f>
        <v>6</v>
      </c>
      <c r="BB7" s="48" t="s">
        <v>1178</v>
      </c>
      <c r="BC7" s="48" t="s">
        <v>1178</v>
      </c>
      <c r="BD7" s="48" t="s">
        <v>1190</v>
      </c>
      <c r="BE7" s="48" t="s">
        <v>1190</v>
      </c>
      <c r="BF7" s="48"/>
      <c r="BG7" s="48"/>
      <c r="BH7" s="130" t="s">
        <v>1763</v>
      </c>
      <c r="BI7" s="130" t="s">
        <v>1763</v>
      </c>
      <c r="BJ7" s="130" t="s">
        <v>1804</v>
      </c>
      <c r="BK7" s="130" t="s">
        <v>1804</v>
      </c>
      <c r="BL7" s="130">
        <v>0</v>
      </c>
      <c r="BM7" s="133">
        <v>0</v>
      </c>
      <c r="BN7" s="130">
        <v>0</v>
      </c>
      <c r="BO7" s="133">
        <v>0</v>
      </c>
      <c r="BP7" s="130">
        <v>0</v>
      </c>
      <c r="BQ7" s="133">
        <v>0</v>
      </c>
      <c r="BR7" s="130">
        <v>13</v>
      </c>
      <c r="BS7" s="133">
        <v>100</v>
      </c>
      <c r="BT7" s="130">
        <v>13</v>
      </c>
      <c r="BU7" s="2"/>
      <c r="BV7" s="3"/>
      <c r="BW7" s="3"/>
      <c r="BX7" s="3"/>
      <c r="BY7" s="3"/>
    </row>
    <row r="8" spans="1:77" ht="34.05" customHeight="1">
      <c r="A8" s="65" t="s">
        <v>216</v>
      </c>
      <c r="B8" s="79"/>
      <c r="C8" s="66"/>
      <c r="D8" s="66" t="s">
        <v>64</v>
      </c>
      <c r="E8" s="67">
        <v>163.29933757589865</v>
      </c>
      <c r="F8" s="112"/>
      <c r="G8" s="103" t="s">
        <v>345</v>
      </c>
      <c r="H8" s="113"/>
      <c r="I8" s="70" t="s">
        <v>216</v>
      </c>
      <c r="J8" s="71"/>
      <c r="K8" s="114"/>
      <c r="L8" s="70" t="s">
        <v>1035</v>
      </c>
      <c r="M8" s="115">
        <v>1.0542399888152163</v>
      </c>
      <c r="N8" s="75">
        <v>8117.5390625</v>
      </c>
      <c r="O8" s="75">
        <v>4204.125</v>
      </c>
      <c r="P8" s="76"/>
      <c r="Q8" s="77"/>
      <c r="R8" s="77"/>
      <c r="S8" s="89"/>
      <c r="T8" s="48">
        <v>0</v>
      </c>
      <c r="U8" s="48">
        <v>1</v>
      </c>
      <c r="V8" s="49">
        <v>0</v>
      </c>
      <c r="W8" s="49">
        <v>1</v>
      </c>
      <c r="X8" s="49">
        <v>0</v>
      </c>
      <c r="Y8" s="49">
        <v>0.999995</v>
      </c>
      <c r="Z8" s="49">
        <v>0</v>
      </c>
      <c r="AA8" s="49">
        <v>0</v>
      </c>
      <c r="AB8" s="72">
        <v>8</v>
      </c>
      <c r="AC8" s="72"/>
      <c r="AD8" s="73"/>
      <c r="AE8" s="80" t="s">
        <v>665</v>
      </c>
      <c r="AF8" s="80">
        <v>851</v>
      </c>
      <c r="AG8" s="80">
        <v>393</v>
      </c>
      <c r="AH8" s="80">
        <v>685</v>
      </c>
      <c r="AI8" s="80">
        <v>3185</v>
      </c>
      <c r="AJ8" s="80"/>
      <c r="AK8" s="80" t="s">
        <v>740</v>
      </c>
      <c r="AL8" s="80" t="s">
        <v>807</v>
      </c>
      <c r="AM8" s="84" t="s">
        <v>834</v>
      </c>
      <c r="AN8" s="80"/>
      <c r="AO8" s="82">
        <v>41918.512719907405</v>
      </c>
      <c r="AP8" s="84" t="s">
        <v>867</v>
      </c>
      <c r="AQ8" s="80" t="b">
        <v>0</v>
      </c>
      <c r="AR8" s="80" t="b">
        <v>0</v>
      </c>
      <c r="AS8" s="80" t="b">
        <v>0</v>
      </c>
      <c r="AT8" s="80"/>
      <c r="AU8" s="80">
        <v>3</v>
      </c>
      <c r="AV8" s="84" t="s">
        <v>930</v>
      </c>
      <c r="AW8" s="80" t="b">
        <v>0</v>
      </c>
      <c r="AX8" s="80" t="s">
        <v>958</v>
      </c>
      <c r="AY8" s="84" t="s">
        <v>959</v>
      </c>
      <c r="AZ8" s="80" t="s">
        <v>66</v>
      </c>
      <c r="BA8" s="79" t="str">
        <f>REPLACE(INDEX(GroupVertices[Group],MATCH(Vertices[[#This Row],[Vertex]],GroupVertices[Vertex],0)),1,1,"")</f>
        <v>19</v>
      </c>
      <c r="BB8" s="48" t="s">
        <v>317</v>
      </c>
      <c r="BC8" s="48" t="s">
        <v>317</v>
      </c>
      <c r="BD8" s="48" t="s">
        <v>328</v>
      </c>
      <c r="BE8" s="48" t="s">
        <v>328</v>
      </c>
      <c r="BF8" s="48" t="s">
        <v>335</v>
      </c>
      <c r="BG8" s="48" t="s">
        <v>335</v>
      </c>
      <c r="BH8" s="130" t="s">
        <v>1764</v>
      </c>
      <c r="BI8" s="130" t="s">
        <v>1764</v>
      </c>
      <c r="BJ8" s="130" t="s">
        <v>1805</v>
      </c>
      <c r="BK8" s="130" t="s">
        <v>1805</v>
      </c>
      <c r="BL8" s="130">
        <v>0</v>
      </c>
      <c r="BM8" s="133">
        <v>0</v>
      </c>
      <c r="BN8" s="130">
        <v>0</v>
      </c>
      <c r="BO8" s="133">
        <v>0</v>
      </c>
      <c r="BP8" s="130">
        <v>0</v>
      </c>
      <c r="BQ8" s="133">
        <v>0</v>
      </c>
      <c r="BR8" s="130">
        <v>27</v>
      </c>
      <c r="BS8" s="133">
        <v>100</v>
      </c>
      <c r="BT8" s="130">
        <v>27</v>
      </c>
      <c r="BU8" s="2"/>
      <c r="BV8" s="3"/>
      <c r="BW8" s="3"/>
      <c r="BX8" s="3"/>
      <c r="BY8" s="3"/>
    </row>
    <row r="9" spans="1:77" ht="34.05" customHeight="1">
      <c r="A9" s="65" t="s">
        <v>275</v>
      </c>
      <c r="B9" s="79"/>
      <c r="C9" s="66"/>
      <c r="D9" s="66" t="s">
        <v>64</v>
      </c>
      <c r="E9" s="67">
        <v>200.23623171823897</v>
      </c>
      <c r="F9" s="112"/>
      <c r="G9" s="103" t="s">
        <v>941</v>
      </c>
      <c r="H9" s="113"/>
      <c r="I9" s="70" t="s">
        <v>275</v>
      </c>
      <c r="J9" s="71"/>
      <c r="K9" s="114"/>
      <c r="L9" s="70" t="s">
        <v>1036</v>
      </c>
      <c r="M9" s="115">
        <v>2.5961462357454885</v>
      </c>
      <c r="N9" s="75">
        <v>8117.5390625</v>
      </c>
      <c r="O9" s="75">
        <v>3770.2841796875</v>
      </c>
      <c r="P9" s="76"/>
      <c r="Q9" s="77"/>
      <c r="R9" s="77"/>
      <c r="S9" s="89"/>
      <c r="T9" s="48">
        <v>1</v>
      </c>
      <c r="U9" s="48">
        <v>0</v>
      </c>
      <c r="V9" s="49">
        <v>0</v>
      </c>
      <c r="W9" s="49">
        <v>1</v>
      </c>
      <c r="X9" s="49">
        <v>0</v>
      </c>
      <c r="Y9" s="49">
        <v>0.999995</v>
      </c>
      <c r="Z9" s="49">
        <v>0</v>
      </c>
      <c r="AA9" s="49">
        <v>0</v>
      </c>
      <c r="AB9" s="72">
        <v>9</v>
      </c>
      <c r="AC9" s="72"/>
      <c r="AD9" s="73"/>
      <c r="AE9" s="80" t="s">
        <v>666</v>
      </c>
      <c r="AF9" s="80">
        <v>1607</v>
      </c>
      <c r="AG9" s="80">
        <v>11565</v>
      </c>
      <c r="AH9" s="80">
        <v>9779</v>
      </c>
      <c r="AI9" s="80">
        <v>2826</v>
      </c>
      <c r="AJ9" s="80"/>
      <c r="AK9" s="80" t="s">
        <v>741</v>
      </c>
      <c r="AL9" s="80" t="s">
        <v>808</v>
      </c>
      <c r="AM9" s="84" t="s">
        <v>835</v>
      </c>
      <c r="AN9" s="80"/>
      <c r="AO9" s="82">
        <v>40275.46128472222</v>
      </c>
      <c r="AP9" s="84" t="s">
        <v>868</v>
      </c>
      <c r="AQ9" s="80" t="b">
        <v>0</v>
      </c>
      <c r="AR9" s="80" t="b">
        <v>0</v>
      </c>
      <c r="AS9" s="80" t="b">
        <v>1</v>
      </c>
      <c r="AT9" s="80"/>
      <c r="AU9" s="80">
        <v>197</v>
      </c>
      <c r="AV9" s="84" t="s">
        <v>931</v>
      </c>
      <c r="AW9" s="80" t="b">
        <v>1</v>
      </c>
      <c r="AX9" s="80" t="s">
        <v>958</v>
      </c>
      <c r="AY9" s="84" t="s">
        <v>960</v>
      </c>
      <c r="AZ9" s="80" t="s">
        <v>65</v>
      </c>
      <c r="BA9" s="79" t="str">
        <f>REPLACE(INDEX(GroupVertices[Group],MATCH(Vertices[[#This Row],[Vertex]],GroupVertices[Vertex],0)),1,1,"")</f>
        <v>19</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34.05" customHeight="1">
      <c r="A10" s="65" t="s">
        <v>1132</v>
      </c>
      <c r="B10" s="79"/>
      <c r="C10" s="66"/>
      <c r="D10" s="66" t="s">
        <v>64</v>
      </c>
      <c r="E10" s="67">
        <v>163.0050855548936</v>
      </c>
      <c r="F10" s="112"/>
      <c r="G10" s="103" t="s">
        <v>1208</v>
      </c>
      <c r="H10" s="113"/>
      <c r="I10" s="70" t="s">
        <v>1132</v>
      </c>
      <c r="J10" s="71"/>
      <c r="K10" s="114"/>
      <c r="L10" s="70" t="s">
        <v>2404</v>
      </c>
      <c r="M10" s="115">
        <v>1.0419566325695313</v>
      </c>
      <c r="N10" s="75">
        <v>3217.76318359375</v>
      </c>
      <c r="O10" s="75">
        <v>8986.0654296875</v>
      </c>
      <c r="P10" s="76"/>
      <c r="Q10" s="77"/>
      <c r="R10" s="77"/>
      <c r="S10" s="89"/>
      <c r="T10" s="48">
        <v>0</v>
      </c>
      <c r="U10" s="48">
        <v>2</v>
      </c>
      <c r="V10" s="49">
        <v>0</v>
      </c>
      <c r="W10" s="49">
        <v>0.052632</v>
      </c>
      <c r="X10" s="49">
        <v>0</v>
      </c>
      <c r="Y10" s="49">
        <v>0.492588</v>
      </c>
      <c r="Z10" s="49">
        <v>1</v>
      </c>
      <c r="AA10" s="49">
        <v>0</v>
      </c>
      <c r="AB10" s="72">
        <v>10</v>
      </c>
      <c r="AC10" s="72"/>
      <c r="AD10" s="73"/>
      <c r="AE10" s="80" t="s">
        <v>1295</v>
      </c>
      <c r="AF10" s="80">
        <v>1876</v>
      </c>
      <c r="AG10" s="80">
        <v>304</v>
      </c>
      <c r="AH10" s="80">
        <v>11116</v>
      </c>
      <c r="AI10" s="80">
        <v>21884</v>
      </c>
      <c r="AJ10" s="80"/>
      <c r="AK10" s="80"/>
      <c r="AL10" s="80"/>
      <c r="AM10" s="80"/>
      <c r="AN10" s="80"/>
      <c r="AO10" s="82">
        <v>43105.67304398148</v>
      </c>
      <c r="AP10" s="80"/>
      <c r="AQ10" s="80" t="b">
        <v>0</v>
      </c>
      <c r="AR10" s="80" t="b">
        <v>0</v>
      </c>
      <c r="AS10" s="80" t="b">
        <v>0</v>
      </c>
      <c r="AT10" s="80"/>
      <c r="AU10" s="80">
        <v>1</v>
      </c>
      <c r="AV10" s="84" t="s">
        <v>930</v>
      </c>
      <c r="AW10" s="80" t="b">
        <v>0</v>
      </c>
      <c r="AX10" s="80" t="s">
        <v>958</v>
      </c>
      <c r="AY10" s="84" t="s">
        <v>1421</v>
      </c>
      <c r="AZ10" s="80" t="s">
        <v>66</v>
      </c>
      <c r="BA10" s="79" t="str">
        <f>REPLACE(INDEX(GroupVertices[Group],MATCH(Vertices[[#This Row],[Vertex]],GroupVertices[Vertex],0)),1,1,"")</f>
        <v>2</v>
      </c>
      <c r="BB10" s="48" t="s">
        <v>1179</v>
      </c>
      <c r="BC10" s="48" t="s">
        <v>1179</v>
      </c>
      <c r="BD10" s="48" t="s">
        <v>1191</v>
      </c>
      <c r="BE10" s="48" t="s">
        <v>1191</v>
      </c>
      <c r="BF10" s="48"/>
      <c r="BG10" s="48"/>
      <c r="BH10" s="130" t="s">
        <v>2505</v>
      </c>
      <c r="BI10" s="130" t="s">
        <v>2533</v>
      </c>
      <c r="BJ10" s="130" t="s">
        <v>2549</v>
      </c>
      <c r="BK10" s="130" t="s">
        <v>2574</v>
      </c>
      <c r="BL10" s="130">
        <v>0</v>
      </c>
      <c r="BM10" s="133">
        <v>0</v>
      </c>
      <c r="BN10" s="130">
        <v>0</v>
      </c>
      <c r="BO10" s="133">
        <v>0</v>
      </c>
      <c r="BP10" s="130">
        <v>0</v>
      </c>
      <c r="BQ10" s="133">
        <v>0</v>
      </c>
      <c r="BR10" s="130">
        <v>60</v>
      </c>
      <c r="BS10" s="133">
        <v>100</v>
      </c>
      <c r="BT10" s="130">
        <v>60</v>
      </c>
      <c r="BU10" s="2"/>
      <c r="BV10" s="3"/>
      <c r="BW10" s="3"/>
      <c r="BX10" s="3"/>
      <c r="BY10" s="3"/>
    </row>
    <row r="11" spans="1:77" ht="34.05" customHeight="1">
      <c r="A11" s="65" t="s">
        <v>1145</v>
      </c>
      <c r="B11" s="79"/>
      <c r="C11" s="66"/>
      <c r="D11" s="66" t="s">
        <v>64</v>
      </c>
      <c r="E11" s="67">
        <v>178.8120396270856</v>
      </c>
      <c r="F11" s="112"/>
      <c r="G11" s="103" t="s">
        <v>1402</v>
      </c>
      <c r="H11" s="113"/>
      <c r="I11" s="70" t="s">
        <v>1145</v>
      </c>
      <c r="J11" s="71"/>
      <c r="K11" s="114"/>
      <c r="L11" s="70" t="s">
        <v>2405</v>
      </c>
      <c r="M11" s="115">
        <v>1.701807488868639</v>
      </c>
      <c r="N11" s="75">
        <v>3757.586181640625</v>
      </c>
      <c r="O11" s="75">
        <v>9379.2275390625</v>
      </c>
      <c r="P11" s="76"/>
      <c r="Q11" s="77"/>
      <c r="R11" s="77"/>
      <c r="S11" s="89"/>
      <c r="T11" s="48">
        <v>3</v>
      </c>
      <c r="U11" s="48">
        <v>2</v>
      </c>
      <c r="V11" s="49">
        <v>0</v>
      </c>
      <c r="W11" s="49">
        <v>0.052632</v>
      </c>
      <c r="X11" s="49">
        <v>0</v>
      </c>
      <c r="Y11" s="49">
        <v>0.701938</v>
      </c>
      <c r="Z11" s="49">
        <v>0.5</v>
      </c>
      <c r="AA11" s="49">
        <v>0.5</v>
      </c>
      <c r="AB11" s="72">
        <v>11</v>
      </c>
      <c r="AC11" s="72"/>
      <c r="AD11" s="73"/>
      <c r="AE11" s="80" t="s">
        <v>1296</v>
      </c>
      <c r="AF11" s="80">
        <v>2685</v>
      </c>
      <c r="AG11" s="80">
        <v>5085</v>
      </c>
      <c r="AH11" s="80">
        <v>25409</v>
      </c>
      <c r="AI11" s="80">
        <v>20433</v>
      </c>
      <c r="AJ11" s="80"/>
      <c r="AK11" s="80" t="s">
        <v>1327</v>
      </c>
      <c r="AL11" s="80" t="s">
        <v>1355</v>
      </c>
      <c r="AM11" s="84" t="s">
        <v>1363</v>
      </c>
      <c r="AN11" s="80"/>
      <c r="AO11" s="82">
        <v>40613.21298611111</v>
      </c>
      <c r="AP11" s="84" t="s">
        <v>1382</v>
      </c>
      <c r="AQ11" s="80" t="b">
        <v>0</v>
      </c>
      <c r="AR11" s="80" t="b">
        <v>0</v>
      </c>
      <c r="AS11" s="80" t="b">
        <v>1</v>
      </c>
      <c r="AT11" s="80"/>
      <c r="AU11" s="80">
        <v>56</v>
      </c>
      <c r="AV11" s="84" t="s">
        <v>935</v>
      </c>
      <c r="AW11" s="80" t="b">
        <v>0</v>
      </c>
      <c r="AX11" s="80" t="s">
        <v>958</v>
      </c>
      <c r="AY11" s="84" t="s">
        <v>1422</v>
      </c>
      <c r="AZ11" s="80" t="s">
        <v>66</v>
      </c>
      <c r="BA11" s="79" t="str">
        <f>REPLACE(INDEX(GroupVertices[Group],MATCH(Vertices[[#This Row],[Vertex]],GroupVertices[Vertex],0)),1,1,"")</f>
        <v>2</v>
      </c>
      <c r="BB11" s="48" t="s">
        <v>2182</v>
      </c>
      <c r="BC11" s="48" t="s">
        <v>2182</v>
      </c>
      <c r="BD11" s="48" t="s">
        <v>332</v>
      </c>
      <c r="BE11" s="48" t="s">
        <v>332</v>
      </c>
      <c r="BF11" s="48"/>
      <c r="BG11" s="48"/>
      <c r="BH11" s="130" t="s">
        <v>2506</v>
      </c>
      <c r="BI11" s="130" t="s">
        <v>2534</v>
      </c>
      <c r="BJ11" s="130" t="s">
        <v>2550</v>
      </c>
      <c r="BK11" s="130" t="s">
        <v>2550</v>
      </c>
      <c r="BL11" s="48">
        <v>1</v>
      </c>
      <c r="BM11" s="49">
        <v>0.8695652173913043</v>
      </c>
      <c r="BN11" s="48">
        <v>2</v>
      </c>
      <c r="BO11" s="49">
        <v>1.7391304347826086</v>
      </c>
      <c r="BP11" s="48">
        <v>0</v>
      </c>
      <c r="BQ11" s="49">
        <v>0</v>
      </c>
      <c r="BR11" s="48">
        <v>112</v>
      </c>
      <c r="BS11" s="49">
        <v>97.3913043478261</v>
      </c>
      <c r="BT11" s="48">
        <v>115</v>
      </c>
      <c r="BU11" s="2"/>
      <c r="BV11" s="3"/>
      <c r="BW11" s="3"/>
      <c r="BX11" s="3"/>
      <c r="BY11" s="3"/>
    </row>
    <row r="12" spans="1:77" ht="34.05" customHeight="1">
      <c r="A12" s="65" t="s">
        <v>1146</v>
      </c>
      <c r="B12" s="79"/>
      <c r="C12" s="66"/>
      <c r="D12" s="66" t="s">
        <v>64</v>
      </c>
      <c r="E12" s="67">
        <v>167.51805194446527</v>
      </c>
      <c r="F12" s="112"/>
      <c r="G12" s="103" t="s">
        <v>1403</v>
      </c>
      <c r="H12" s="113"/>
      <c r="I12" s="70" t="s">
        <v>1146</v>
      </c>
      <c r="J12" s="71"/>
      <c r="K12" s="114"/>
      <c r="L12" s="70" t="s">
        <v>2406</v>
      </c>
      <c r="M12" s="115">
        <v>1.230347433416275</v>
      </c>
      <c r="N12" s="75">
        <v>3730.005615234375</v>
      </c>
      <c r="O12" s="75">
        <v>7920.20166015625</v>
      </c>
      <c r="P12" s="76"/>
      <c r="Q12" s="77"/>
      <c r="R12" s="77"/>
      <c r="S12" s="89"/>
      <c r="T12" s="48">
        <v>7</v>
      </c>
      <c r="U12" s="48">
        <v>6</v>
      </c>
      <c r="V12" s="49">
        <v>32.666667</v>
      </c>
      <c r="W12" s="49">
        <v>0.090909</v>
      </c>
      <c r="X12" s="49">
        <v>1E-06</v>
      </c>
      <c r="Y12" s="49">
        <v>1.521594</v>
      </c>
      <c r="Z12" s="49">
        <v>0.2916666666666667</v>
      </c>
      <c r="AA12" s="49">
        <v>0.4444444444444444</v>
      </c>
      <c r="AB12" s="72">
        <v>12</v>
      </c>
      <c r="AC12" s="72"/>
      <c r="AD12" s="73"/>
      <c r="AE12" s="80" t="s">
        <v>1297</v>
      </c>
      <c r="AF12" s="80">
        <v>1151</v>
      </c>
      <c r="AG12" s="80">
        <v>1669</v>
      </c>
      <c r="AH12" s="80">
        <v>46267</v>
      </c>
      <c r="AI12" s="80">
        <v>7262</v>
      </c>
      <c r="AJ12" s="80"/>
      <c r="AK12" s="80" t="s">
        <v>1328</v>
      </c>
      <c r="AL12" s="80"/>
      <c r="AM12" s="80"/>
      <c r="AN12" s="80"/>
      <c r="AO12" s="82">
        <v>41249.81799768518</v>
      </c>
      <c r="AP12" s="84" t="s">
        <v>1383</v>
      </c>
      <c r="AQ12" s="80" t="b">
        <v>1</v>
      </c>
      <c r="AR12" s="80" t="b">
        <v>0</v>
      </c>
      <c r="AS12" s="80" t="b">
        <v>1</v>
      </c>
      <c r="AT12" s="80"/>
      <c r="AU12" s="80">
        <v>4</v>
      </c>
      <c r="AV12" s="84" t="s">
        <v>930</v>
      </c>
      <c r="AW12" s="80" t="b">
        <v>0</v>
      </c>
      <c r="AX12" s="80" t="s">
        <v>958</v>
      </c>
      <c r="AY12" s="84" t="s">
        <v>1423</v>
      </c>
      <c r="AZ12" s="80" t="s">
        <v>66</v>
      </c>
      <c r="BA12" s="79" t="str">
        <f>REPLACE(INDEX(GroupVertices[Group],MATCH(Vertices[[#This Row],[Vertex]],GroupVertices[Vertex],0)),1,1,"")</f>
        <v>2</v>
      </c>
      <c r="BB12" s="48" t="s">
        <v>2184</v>
      </c>
      <c r="BC12" s="48" t="s">
        <v>2184</v>
      </c>
      <c r="BD12" s="48" t="s">
        <v>332</v>
      </c>
      <c r="BE12" s="48" t="s">
        <v>332</v>
      </c>
      <c r="BF12" s="48"/>
      <c r="BG12" s="48"/>
      <c r="BH12" s="130" t="s">
        <v>2507</v>
      </c>
      <c r="BI12" s="130" t="s">
        <v>2535</v>
      </c>
      <c r="BJ12" s="130" t="s">
        <v>2551</v>
      </c>
      <c r="BK12" s="130" t="s">
        <v>2575</v>
      </c>
      <c r="BL12" s="48">
        <v>0</v>
      </c>
      <c r="BM12" s="49">
        <v>0</v>
      </c>
      <c r="BN12" s="48">
        <v>1</v>
      </c>
      <c r="BO12" s="49">
        <v>0.44052863436123346</v>
      </c>
      <c r="BP12" s="48">
        <v>0</v>
      </c>
      <c r="BQ12" s="49">
        <v>0</v>
      </c>
      <c r="BR12" s="48">
        <v>226</v>
      </c>
      <c r="BS12" s="49">
        <v>99.55947136563877</v>
      </c>
      <c r="BT12" s="48">
        <v>227</v>
      </c>
      <c r="BU12" s="2"/>
      <c r="BV12" s="3"/>
      <c r="BW12" s="3"/>
      <c r="BX12" s="3"/>
      <c r="BY12" s="3"/>
    </row>
    <row r="13" spans="1:77" ht="34.05" customHeight="1">
      <c r="A13" s="65" t="s">
        <v>217</v>
      </c>
      <c r="B13" s="79"/>
      <c r="C13" s="66"/>
      <c r="D13" s="66" t="s">
        <v>64</v>
      </c>
      <c r="E13" s="67">
        <v>162.60172885194288</v>
      </c>
      <c r="F13" s="112"/>
      <c r="G13" s="103" t="s">
        <v>346</v>
      </c>
      <c r="H13" s="113"/>
      <c r="I13" s="70" t="s">
        <v>217</v>
      </c>
      <c r="J13" s="71"/>
      <c r="K13" s="114"/>
      <c r="L13" s="70" t="s">
        <v>1037</v>
      </c>
      <c r="M13" s="115">
        <v>1.0251187734462326</v>
      </c>
      <c r="N13" s="75">
        <v>4208.35595703125</v>
      </c>
      <c r="O13" s="75">
        <v>2134.77294921875</v>
      </c>
      <c r="P13" s="76"/>
      <c r="Q13" s="77"/>
      <c r="R13" s="77"/>
      <c r="S13" s="89"/>
      <c r="T13" s="48">
        <v>1</v>
      </c>
      <c r="U13" s="48">
        <v>1</v>
      </c>
      <c r="V13" s="49">
        <v>0</v>
      </c>
      <c r="W13" s="49">
        <v>0</v>
      </c>
      <c r="X13" s="49">
        <v>0</v>
      </c>
      <c r="Y13" s="49">
        <v>0.999995</v>
      </c>
      <c r="Z13" s="49">
        <v>0</v>
      </c>
      <c r="AA13" s="49">
        <v>0</v>
      </c>
      <c r="AB13" s="72">
        <v>13</v>
      </c>
      <c r="AC13" s="72"/>
      <c r="AD13" s="73"/>
      <c r="AE13" s="80" t="s">
        <v>667</v>
      </c>
      <c r="AF13" s="80">
        <v>249</v>
      </c>
      <c r="AG13" s="80">
        <v>182</v>
      </c>
      <c r="AH13" s="80">
        <v>2950</v>
      </c>
      <c r="AI13" s="80">
        <v>28878</v>
      </c>
      <c r="AJ13" s="80"/>
      <c r="AK13" s="80" t="s">
        <v>742</v>
      </c>
      <c r="AL13" s="80"/>
      <c r="AM13" s="80"/>
      <c r="AN13" s="80"/>
      <c r="AO13" s="82">
        <v>43062.82425925926</v>
      </c>
      <c r="AP13" s="84" t="s">
        <v>869</v>
      </c>
      <c r="AQ13" s="80" t="b">
        <v>1</v>
      </c>
      <c r="AR13" s="80" t="b">
        <v>0</v>
      </c>
      <c r="AS13" s="80" t="b">
        <v>0</v>
      </c>
      <c r="AT13" s="80"/>
      <c r="AU13" s="80">
        <v>0</v>
      </c>
      <c r="AV13" s="80"/>
      <c r="AW13" s="80" t="b">
        <v>0</v>
      </c>
      <c r="AX13" s="80" t="s">
        <v>958</v>
      </c>
      <c r="AY13" s="84" t="s">
        <v>961</v>
      </c>
      <c r="AZ13" s="80" t="s">
        <v>66</v>
      </c>
      <c r="BA13" s="79" t="str">
        <f>REPLACE(INDEX(GroupVertices[Group],MATCH(Vertices[[#This Row],[Vertex]],GroupVertices[Vertex],0)),1,1,"")</f>
        <v>6</v>
      </c>
      <c r="BB13" s="48" t="s">
        <v>318</v>
      </c>
      <c r="BC13" s="48" t="s">
        <v>318</v>
      </c>
      <c r="BD13" s="48" t="s">
        <v>329</v>
      </c>
      <c r="BE13" s="48" t="s">
        <v>329</v>
      </c>
      <c r="BF13" s="48" t="s">
        <v>336</v>
      </c>
      <c r="BG13" s="48" t="s">
        <v>336</v>
      </c>
      <c r="BH13" s="130" t="s">
        <v>1765</v>
      </c>
      <c r="BI13" s="130" t="s">
        <v>1765</v>
      </c>
      <c r="BJ13" s="130" t="s">
        <v>1806</v>
      </c>
      <c r="BK13" s="130" t="s">
        <v>1806</v>
      </c>
      <c r="BL13" s="130">
        <v>0</v>
      </c>
      <c r="BM13" s="133">
        <v>0</v>
      </c>
      <c r="BN13" s="130">
        <v>0</v>
      </c>
      <c r="BO13" s="133">
        <v>0</v>
      </c>
      <c r="BP13" s="130">
        <v>0</v>
      </c>
      <c r="BQ13" s="133">
        <v>0</v>
      </c>
      <c r="BR13" s="130">
        <v>30</v>
      </c>
      <c r="BS13" s="133">
        <v>100</v>
      </c>
      <c r="BT13" s="130">
        <v>30</v>
      </c>
      <c r="BU13" s="2"/>
      <c r="BV13" s="3"/>
      <c r="BW13" s="3"/>
      <c r="BX13" s="3"/>
      <c r="BY13" s="3"/>
    </row>
    <row r="14" spans="1:77" ht="34.05" customHeight="1">
      <c r="A14" s="65" t="s">
        <v>218</v>
      </c>
      <c r="B14" s="79"/>
      <c r="C14" s="66"/>
      <c r="D14" s="66" t="s">
        <v>64</v>
      </c>
      <c r="E14" s="67">
        <v>165.8186638680991</v>
      </c>
      <c r="F14" s="112"/>
      <c r="G14" s="103" t="s">
        <v>347</v>
      </c>
      <c r="H14" s="113"/>
      <c r="I14" s="70" t="s">
        <v>218</v>
      </c>
      <c r="J14" s="71"/>
      <c r="K14" s="114"/>
      <c r="L14" s="70" t="s">
        <v>1038</v>
      </c>
      <c r="M14" s="115">
        <v>1.1594076007164755</v>
      </c>
      <c r="N14" s="75">
        <v>7087.05712890625</v>
      </c>
      <c r="O14" s="75">
        <v>1471.960205078125</v>
      </c>
      <c r="P14" s="76"/>
      <c r="Q14" s="77"/>
      <c r="R14" s="77"/>
      <c r="S14" s="89"/>
      <c r="T14" s="48">
        <v>0</v>
      </c>
      <c r="U14" s="48">
        <v>1</v>
      </c>
      <c r="V14" s="49">
        <v>0</v>
      </c>
      <c r="W14" s="49">
        <v>1</v>
      </c>
      <c r="X14" s="49">
        <v>0</v>
      </c>
      <c r="Y14" s="49">
        <v>0.701751</v>
      </c>
      <c r="Z14" s="49">
        <v>0</v>
      </c>
      <c r="AA14" s="49">
        <v>0</v>
      </c>
      <c r="AB14" s="72">
        <v>14</v>
      </c>
      <c r="AC14" s="72"/>
      <c r="AD14" s="73"/>
      <c r="AE14" s="80" t="s">
        <v>668</v>
      </c>
      <c r="AF14" s="80">
        <v>239</v>
      </c>
      <c r="AG14" s="80">
        <v>1155</v>
      </c>
      <c r="AH14" s="80">
        <v>14268</v>
      </c>
      <c r="AI14" s="80">
        <v>10086</v>
      </c>
      <c r="AJ14" s="80"/>
      <c r="AK14" s="80" t="s">
        <v>743</v>
      </c>
      <c r="AL14" s="80" t="s">
        <v>809</v>
      </c>
      <c r="AM14" s="84" t="s">
        <v>836</v>
      </c>
      <c r="AN14" s="80"/>
      <c r="AO14" s="82">
        <v>42681.79472222222</v>
      </c>
      <c r="AP14" s="84" t="s">
        <v>870</v>
      </c>
      <c r="AQ14" s="80" t="b">
        <v>0</v>
      </c>
      <c r="AR14" s="80" t="b">
        <v>0</v>
      </c>
      <c r="AS14" s="80" t="b">
        <v>1</v>
      </c>
      <c r="AT14" s="80"/>
      <c r="AU14" s="80">
        <v>6</v>
      </c>
      <c r="AV14" s="84" t="s">
        <v>930</v>
      </c>
      <c r="AW14" s="80" t="b">
        <v>0</v>
      </c>
      <c r="AX14" s="80" t="s">
        <v>958</v>
      </c>
      <c r="AY14" s="84" t="s">
        <v>962</v>
      </c>
      <c r="AZ14" s="80" t="s">
        <v>66</v>
      </c>
      <c r="BA14" s="79" t="str">
        <f>REPLACE(INDEX(GroupVertices[Group],MATCH(Vertices[[#This Row],[Vertex]],GroupVertices[Vertex],0)),1,1,"")</f>
        <v>18</v>
      </c>
      <c r="BB14" s="48"/>
      <c r="BC14" s="48"/>
      <c r="BD14" s="48"/>
      <c r="BE14" s="48"/>
      <c r="BF14" s="48"/>
      <c r="BG14" s="48"/>
      <c r="BH14" s="130" t="s">
        <v>1766</v>
      </c>
      <c r="BI14" s="130" t="s">
        <v>1766</v>
      </c>
      <c r="BJ14" s="130" t="s">
        <v>1807</v>
      </c>
      <c r="BK14" s="130" t="s">
        <v>1807</v>
      </c>
      <c r="BL14" s="130">
        <v>0</v>
      </c>
      <c r="BM14" s="133">
        <v>0</v>
      </c>
      <c r="BN14" s="130">
        <v>0</v>
      </c>
      <c r="BO14" s="133">
        <v>0</v>
      </c>
      <c r="BP14" s="130">
        <v>0</v>
      </c>
      <c r="BQ14" s="133">
        <v>0</v>
      </c>
      <c r="BR14" s="130">
        <v>24</v>
      </c>
      <c r="BS14" s="133">
        <v>100</v>
      </c>
      <c r="BT14" s="130">
        <v>24</v>
      </c>
      <c r="BU14" s="2"/>
      <c r="BV14" s="3"/>
      <c r="BW14" s="3"/>
      <c r="BX14" s="3"/>
      <c r="BY14" s="3"/>
    </row>
    <row r="15" spans="1:77" ht="34.05" customHeight="1">
      <c r="A15" s="65" t="s">
        <v>276</v>
      </c>
      <c r="B15" s="79"/>
      <c r="C15" s="66"/>
      <c r="D15" s="66" t="s">
        <v>64</v>
      </c>
      <c r="E15" s="67">
        <v>200.08745260649482</v>
      </c>
      <c r="F15" s="112"/>
      <c r="G15" s="103" t="s">
        <v>942</v>
      </c>
      <c r="H15" s="113"/>
      <c r="I15" s="70" t="s">
        <v>276</v>
      </c>
      <c r="J15" s="71"/>
      <c r="K15" s="114"/>
      <c r="L15" s="70" t="s">
        <v>2407</v>
      </c>
      <c r="M15" s="115">
        <v>2.589935550003288</v>
      </c>
      <c r="N15" s="75">
        <v>7087.05712890625</v>
      </c>
      <c r="O15" s="75">
        <v>903.835205078125</v>
      </c>
      <c r="P15" s="76"/>
      <c r="Q15" s="77"/>
      <c r="R15" s="77"/>
      <c r="S15" s="89"/>
      <c r="T15" s="48">
        <v>2</v>
      </c>
      <c r="U15" s="48">
        <v>1</v>
      </c>
      <c r="V15" s="49">
        <v>0</v>
      </c>
      <c r="W15" s="49">
        <v>1</v>
      </c>
      <c r="X15" s="49">
        <v>0</v>
      </c>
      <c r="Y15" s="49">
        <v>1.298239</v>
      </c>
      <c r="Z15" s="49">
        <v>0</v>
      </c>
      <c r="AA15" s="49">
        <v>0</v>
      </c>
      <c r="AB15" s="72">
        <v>15</v>
      </c>
      <c r="AC15" s="72"/>
      <c r="AD15" s="73"/>
      <c r="AE15" s="80" t="s">
        <v>669</v>
      </c>
      <c r="AF15" s="80">
        <v>500</v>
      </c>
      <c r="AG15" s="80">
        <v>11520</v>
      </c>
      <c r="AH15" s="80">
        <v>17676</v>
      </c>
      <c r="AI15" s="80">
        <v>374</v>
      </c>
      <c r="AJ15" s="80"/>
      <c r="AK15" s="80" t="s">
        <v>744</v>
      </c>
      <c r="AL15" s="80" t="s">
        <v>808</v>
      </c>
      <c r="AM15" s="84" t="s">
        <v>837</v>
      </c>
      <c r="AN15" s="80"/>
      <c r="AO15" s="82">
        <v>41298.383622685185</v>
      </c>
      <c r="AP15" s="84" t="s">
        <v>871</v>
      </c>
      <c r="AQ15" s="80" t="b">
        <v>0</v>
      </c>
      <c r="AR15" s="80" t="b">
        <v>0</v>
      </c>
      <c r="AS15" s="80" t="b">
        <v>0</v>
      </c>
      <c r="AT15" s="80"/>
      <c r="AU15" s="80">
        <v>55</v>
      </c>
      <c r="AV15" s="84" t="s">
        <v>930</v>
      </c>
      <c r="AW15" s="80" t="b">
        <v>0</v>
      </c>
      <c r="AX15" s="80" t="s">
        <v>958</v>
      </c>
      <c r="AY15" s="84" t="s">
        <v>963</v>
      </c>
      <c r="AZ15" s="80" t="s">
        <v>66</v>
      </c>
      <c r="BA15" s="79" t="str">
        <f>REPLACE(INDEX(GroupVertices[Group],MATCH(Vertices[[#This Row],[Vertex]],GroupVertices[Vertex],0)),1,1,"")</f>
        <v>18</v>
      </c>
      <c r="BB15" s="48"/>
      <c r="BC15" s="48"/>
      <c r="BD15" s="48"/>
      <c r="BE15" s="48"/>
      <c r="BF15" s="48"/>
      <c r="BG15" s="48"/>
      <c r="BH15" s="130" t="s">
        <v>2508</v>
      </c>
      <c r="BI15" s="130" t="s">
        <v>2508</v>
      </c>
      <c r="BJ15" s="130" t="s">
        <v>2552</v>
      </c>
      <c r="BK15" s="130" t="s">
        <v>2552</v>
      </c>
      <c r="BL15" s="48">
        <v>0</v>
      </c>
      <c r="BM15" s="49">
        <v>0</v>
      </c>
      <c r="BN15" s="48">
        <v>0</v>
      </c>
      <c r="BO15" s="49">
        <v>0</v>
      </c>
      <c r="BP15" s="48">
        <v>0</v>
      </c>
      <c r="BQ15" s="49">
        <v>0</v>
      </c>
      <c r="BR15" s="48">
        <v>15</v>
      </c>
      <c r="BS15" s="49">
        <v>100</v>
      </c>
      <c r="BT15" s="48">
        <v>15</v>
      </c>
      <c r="BU15" s="2"/>
      <c r="BV15" s="3"/>
      <c r="BW15" s="3"/>
      <c r="BX15" s="3"/>
      <c r="BY15" s="3"/>
    </row>
    <row r="16" spans="1:77" ht="34.05" customHeight="1">
      <c r="A16" s="65" t="s">
        <v>219</v>
      </c>
      <c r="B16" s="79"/>
      <c r="C16" s="66"/>
      <c r="D16" s="66" t="s">
        <v>64</v>
      </c>
      <c r="E16" s="67">
        <v>178.15741153541148</v>
      </c>
      <c r="F16" s="112"/>
      <c r="G16" s="103" t="s">
        <v>348</v>
      </c>
      <c r="H16" s="113"/>
      <c r="I16" s="70" t="s">
        <v>219</v>
      </c>
      <c r="J16" s="71"/>
      <c r="K16" s="114"/>
      <c r="L16" s="70" t="s">
        <v>1039</v>
      </c>
      <c r="M16" s="115">
        <v>1.6744804716029575</v>
      </c>
      <c r="N16" s="75">
        <v>7153.5400390625</v>
      </c>
      <c r="O16" s="75">
        <v>5898.17041015625</v>
      </c>
      <c r="P16" s="76"/>
      <c r="Q16" s="77"/>
      <c r="R16" s="77"/>
      <c r="S16" s="89"/>
      <c r="T16" s="48">
        <v>0</v>
      </c>
      <c r="U16" s="48">
        <v>1</v>
      </c>
      <c r="V16" s="49">
        <v>0</v>
      </c>
      <c r="W16" s="49">
        <v>0.333333</v>
      </c>
      <c r="X16" s="49">
        <v>0</v>
      </c>
      <c r="Y16" s="49">
        <v>0.638295</v>
      </c>
      <c r="Z16" s="49">
        <v>0</v>
      </c>
      <c r="AA16" s="49">
        <v>0</v>
      </c>
      <c r="AB16" s="72">
        <v>16</v>
      </c>
      <c r="AC16" s="72"/>
      <c r="AD16" s="73"/>
      <c r="AE16" s="80" t="s">
        <v>670</v>
      </c>
      <c r="AF16" s="80">
        <v>5371</v>
      </c>
      <c r="AG16" s="80">
        <v>4887</v>
      </c>
      <c r="AH16" s="80">
        <v>131017</v>
      </c>
      <c r="AI16" s="80">
        <v>55487</v>
      </c>
      <c r="AJ16" s="80"/>
      <c r="AK16" s="80" t="s">
        <v>745</v>
      </c>
      <c r="AL16" s="80" t="s">
        <v>810</v>
      </c>
      <c r="AM16" s="80"/>
      <c r="AN16" s="80"/>
      <c r="AO16" s="82">
        <v>41581.26818287037</v>
      </c>
      <c r="AP16" s="84" t="s">
        <v>872</v>
      </c>
      <c r="AQ16" s="80" t="b">
        <v>1</v>
      </c>
      <c r="AR16" s="80" t="b">
        <v>0</v>
      </c>
      <c r="AS16" s="80" t="b">
        <v>1</v>
      </c>
      <c r="AT16" s="80"/>
      <c r="AU16" s="80">
        <v>215</v>
      </c>
      <c r="AV16" s="84" t="s">
        <v>930</v>
      </c>
      <c r="AW16" s="80" t="b">
        <v>0</v>
      </c>
      <c r="AX16" s="80" t="s">
        <v>958</v>
      </c>
      <c r="AY16" s="84" t="s">
        <v>964</v>
      </c>
      <c r="AZ16" s="80" t="s">
        <v>66</v>
      </c>
      <c r="BA16" s="79" t="str">
        <f>REPLACE(INDEX(GroupVertices[Group],MATCH(Vertices[[#This Row],[Vertex]],GroupVertices[Vertex],0)),1,1,"")</f>
        <v>13</v>
      </c>
      <c r="BB16" s="48" t="s">
        <v>319</v>
      </c>
      <c r="BC16" s="48" t="s">
        <v>319</v>
      </c>
      <c r="BD16" s="48" t="s">
        <v>330</v>
      </c>
      <c r="BE16" s="48" t="s">
        <v>330</v>
      </c>
      <c r="BF16" s="48"/>
      <c r="BG16" s="48"/>
      <c r="BH16" s="130" t="s">
        <v>1632</v>
      </c>
      <c r="BI16" s="130" t="s">
        <v>1632</v>
      </c>
      <c r="BJ16" s="130" t="s">
        <v>1687</v>
      </c>
      <c r="BK16" s="130" t="s">
        <v>1687</v>
      </c>
      <c r="BL16" s="130">
        <v>0</v>
      </c>
      <c r="BM16" s="133">
        <v>0</v>
      </c>
      <c r="BN16" s="130">
        <v>0</v>
      </c>
      <c r="BO16" s="133">
        <v>0</v>
      </c>
      <c r="BP16" s="130">
        <v>0</v>
      </c>
      <c r="BQ16" s="133">
        <v>0</v>
      </c>
      <c r="BR16" s="130">
        <v>9</v>
      </c>
      <c r="BS16" s="133">
        <v>100</v>
      </c>
      <c r="BT16" s="130">
        <v>9</v>
      </c>
      <c r="BU16" s="2"/>
      <c r="BV16" s="3"/>
      <c r="BW16" s="3"/>
      <c r="BX16" s="3"/>
      <c r="BY16" s="3"/>
    </row>
    <row r="17" spans="1:77" ht="34.05" customHeight="1">
      <c r="A17" s="65" t="s">
        <v>224</v>
      </c>
      <c r="B17" s="79"/>
      <c r="C17" s="66"/>
      <c r="D17" s="66" t="s">
        <v>64</v>
      </c>
      <c r="E17" s="67">
        <v>989.7706095169709</v>
      </c>
      <c r="F17" s="112"/>
      <c r="G17" s="103" t="s">
        <v>353</v>
      </c>
      <c r="H17" s="113"/>
      <c r="I17" s="70" t="s">
        <v>224</v>
      </c>
      <c r="J17" s="71"/>
      <c r="K17" s="114"/>
      <c r="L17" s="70" t="s">
        <v>1040</v>
      </c>
      <c r="M17" s="115">
        <v>35.55473730197684</v>
      </c>
      <c r="N17" s="75">
        <v>7153.5400390625</v>
      </c>
      <c r="O17" s="75">
        <v>5326.6015625</v>
      </c>
      <c r="P17" s="76"/>
      <c r="Q17" s="77"/>
      <c r="R17" s="77"/>
      <c r="S17" s="89"/>
      <c r="T17" s="48">
        <v>3</v>
      </c>
      <c r="U17" s="48">
        <v>1</v>
      </c>
      <c r="V17" s="49">
        <v>2</v>
      </c>
      <c r="W17" s="49">
        <v>0.5</v>
      </c>
      <c r="X17" s="49">
        <v>0</v>
      </c>
      <c r="Y17" s="49">
        <v>1.723395</v>
      </c>
      <c r="Z17" s="49">
        <v>0</v>
      </c>
      <c r="AA17" s="49">
        <v>0</v>
      </c>
      <c r="AB17" s="72">
        <v>17</v>
      </c>
      <c r="AC17" s="72"/>
      <c r="AD17" s="73"/>
      <c r="AE17" s="80" t="s">
        <v>671</v>
      </c>
      <c r="AF17" s="80">
        <v>209</v>
      </c>
      <c r="AG17" s="80">
        <v>250369</v>
      </c>
      <c r="AH17" s="80">
        <v>170868</v>
      </c>
      <c r="AI17" s="80">
        <v>1</v>
      </c>
      <c r="AJ17" s="80"/>
      <c r="AK17" s="80" t="s">
        <v>746</v>
      </c>
      <c r="AL17" s="80" t="s">
        <v>811</v>
      </c>
      <c r="AM17" s="84" t="s">
        <v>838</v>
      </c>
      <c r="AN17" s="80"/>
      <c r="AO17" s="82">
        <v>39908.8569212963</v>
      </c>
      <c r="AP17" s="84" t="s">
        <v>873</v>
      </c>
      <c r="AQ17" s="80" t="b">
        <v>0</v>
      </c>
      <c r="AR17" s="80" t="b">
        <v>0</v>
      </c>
      <c r="AS17" s="80" t="b">
        <v>1</v>
      </c>
      <c r="AT17" s="80"/>
      <c r="AU17" s="80">
        <v>779</v>
      </c>
      <c r="AV17" s="84" t="s">
        <v>932</v>
      </c>
      <c r="AW17" s="80" t="b">
        <v>1</v>
      </c>
      <c r="AX17" s="80" t="s">
        <v>958</v>
      </c>
      <c r="AY17" s="84" t="s">
        <v>965</v>
      </c>
      <c r="AZ17" s="80" t="s">
        <v>66</v>
      </c>
      <c r="BA17" s="79" t="str">
        <f>REPLACE(INDEX(GroupVertices[Group],MATCH(Vertices[[#This Row],[Vertex]],GroupVertices[Vertex],0)),1,1,"")</f>
        <v>13</v>
      </c>
      <c r="BB17" s="48" t="s">
        <v>319</v>
      </c>
      <c r="BC17" s="48" t="s">
        <v>319</v>
      </c>
      <c r="BD17" s="48" t="s">
        <v>330</v>
      </c>
      <c r="BE17" s="48" t="s">
        <v>330</v>
      </c>
      <c r="BF17" s="48"/>
      <c r="BG17" s="48"/>
      <c r="BH17" s="130" t="s">
        <v>1632</v>
      </c>
      <c r="BI17" s="130" t="s">
        <v>1632</v>
      </c>
      <c r="BJ17" s="130" t="s">
        <v>1687</v>
      </c>
      <c r="BK17" s="130" t="s">
        <v>1687</v>
      </c>
      <c r="BL17" s="130">
        <v>0</v>
      </c>
      <c r="BM17" s="133">
        <v>0</v>
      </c>
      <c r="BN17" s="130">
        <v>0</v>
      </c>
      <c r="BO17" s="133">
        <v>0</v>
      </c>
      <c r="BP17" s="130">
        <v>0</v>
      </c>
      <c r="BQ17" s="133">
        <v>0</v>
      </c>
      <c r="BR17" s="130">
        <v>9</v>
      </c>
      <c r="BS17" s="133">
        <v>100</v>
      </c>
      <c r="BT17" s="130">
        <v>9</v>
      </c>
      <c r="BU17" s="2"/>
      <c r="BV17" s="3"/>
      <c r="BW17" s="3"/>
      <c r="BX17" s="3"/>
      <c r="BY17" s="3"/>
    </row>
    <row r="18" spans="1:77" ht="34.05" customHeight="1">
      <c r="A18" s="65" t="s">
        <v>220</v>
      </c>
      <c r="B18" s="79"/>
      <c r="C18" s="66"/>
      <c r="D18" s="66" t="s">
        <v>64</v>
      </c>
      <c r="E18" s="67">
        <v>177.45980281145572</v>
      </c>
      <c r="F18" s="112"/>
      <c r="G18" s="103" t="s">
        <v>349</v>
      </c>
      <c r="H18" s="113"/>
      <c r="I18" s="70" t="s">
        <v>220</v>
      </c>
      <c r="J18" s="71"/>
      <c r="K18" s="114"/>
      <c r="L18" s="70" t="s">
        <v>1041</v>
      </c>
      <c r="M18" s="115">
        <v>1.6453592562339736</v>
      </c>
      <c r="N18" s="75">
        <v>4368.58935546875</v>
      </c>
      <c r="O18" s="75">
        <v>5557.29541015625</v>
      </c>
      <c r="P18" s="76"/>
      <c r="Q18" s="77"/>
      <c r="R18" s="77"/>
      <c r="S18" s="89"/>
      <c r="T18" s="48">
        <v>0</v>
      </c>
      <c r="U18" s="48">
        <v>1</v>
      </c>
      <c r="V18" s="49">
        <v>0</v>
      </c>
      <c r="W18" s="49">
        <v>0.006993</v>
      </c>
      <c r="X18" s="49">
        <v>0.000374</v>
      </c>
      <c r="Y18" s="49">
        <v>0.527817</v>
      </c>
      <c r="Z18" s="49">
        <v>0</v>
      </c>
      <c r="AA18" s="49">
        <v>0</v>
      </c>
      <c r="AB18" s="72">
        <v>18</v>
      </c>
      <c r="AC18" s="72"/>
      <c r="AD18" s="73"/>
      <c r="AE18" s="80" t="s">
        <v>672</v>
      </c>
      <c r="AF18" s="80">
        <v>313</v>
      </c>
      <c r="AG18" s="80">
        <v>4676</v>
      </c>
      <c r="AH18" s="80">
        <v>1815</v>
      </c>
      <c r="AI18" s="80">
        <v>1381</v>
      </c>
      <c r="AJ18" s="80"/>
      <c r="AK18" s="80" t="s">
        <v>747</v>
      </c>
      <c r="AL18" s="80"/>
      <c r="AM18" s="84" t="s">
        <v>839</v>
      </c>
      <c r="AN18" s="80"/>
      <c r="AO18" s="82">
        <v>41729.34900462963</v>
      </c>
      <c r="AP18" s="84" t="s">
        <v>874</v>
      </c>
      <c r="AQ18" s="80" t="b">
        <v>0</v>
      </c>
      <c r="AR18" s="80" t="b">
        <v>0</v>
      </c>
      <c r="AS18" s="80" t="b">
        <v>1</v>
      </c>
      <c r="AT18" s="80"/>
      <c r="AU18" s="80">
        <v>44</v>
      </c>
      <c r="AV18" s="84" t="s">
        <v>930</v>
      </c>
      <c r="AW18" s="80" t="b">
        <v>1</v>
      </c>
      <c r="AX18" s="80" t="s">
        <v>958</v>
      </c>
      <c r="AY18" s="84" t="s">
        <v>966</v>
      </c>
      <c r="AZ18" s="80" t="s">
        <v>66</v>
      </c>
      <c r="BA18" s="79" t="str">
        <f>REPLACE(INDEX(GroupVertices[Group],MATCH(Vertices[[#This Row],[Vertex]],GroupVertices[Vertex],0)),1,1,"")</f>
        <v>3</v>
      </c>
      <c r="BB18" s="48"/>
      <c r="BC18" s="48"/>
      <c r="BD18" s="48"/>
      <c r="BE18" s="48"/>
      <c r="BF18" s="48" t="s">
        <v>337</v>
      </c>
      <c r="BG18" s="48" t="s">
        <v>337</v>
      </c>
      <c r="BH18" s="130" t="s">
        <v>1767</v>
      </c>
      <c r="BI18" s="130" t="s">
        <v>1767</v>
      </c>
      <c r="BJ18" s="130" t="s">
        <v>1683</v>
      </c>
      <c r="BK18" s="130" t="s">
        <v>1683</v>
      </c>
      <c r="BL18" s="130">
        <v>0</v>
      </c>
      <c r="BM18" s="133">
        <v>0</v>
      </c>
      <c r="BN18" s="130">
        <v>0</v>
      </c>
      <c r="BO18" s="133">
        <v>0</v>
      </c>
      <c r="BP18" s="130">
        <v>0</v>
      </c>
      <c r="BQ18" s="133">
        <v>0</v>
      </c>
      <c r="BR18" s="130">
        <v>25</v>
      </c>
      <c r="BS18" s="133">
        <v>100</v>
      </c>
      <c r="BT18" s="130">
        <v>25</v>
      </c>
      <c r="BU18" s="2"/>
      <c r="BV18" s="3"/>
      <c r="BW18" s="3"/>
      <c r="BX18" s="3"/>
      <c r="BY18" s="3"/>
    </row>
    <row r="19" spans="1:77" ht="34.05" customHeight="1">
      <c r="A19" s="65" t="s">
        <v>257</v>
      </c>
      <c r="B19" s="79"/>
      <c r="C19" s="66"/>
      <c r="D19" s="66" t="s">
        <v>64</v>
      </c>
      <c r="E19" s="67">
        <v>200.62636361125686</v>
      </c>
      <c r="F19" s="112"/>
      <c r="G19" s="103" t="s">
        <v>386</v>
      </c>
      <c r="H19" s="113"/>
      <c r="I19" s="70" t="s">
        <v>257</v>
      </c>
      <c r="J19" s="71"/>
      <c r="K19" s="114"/>
      <c r="L19" s="70" t="s">
        <v>1042</v>
      </c>
      <c r="M19" s="115">
        <v>2.612432033913925</v>
      </c>
      <c r="N19" s="75">
        <v>4208.34912109375</v>
      </c>
      <c r="O19" s="75">
        <v>4307.41650390625</v>
      </c>
      <c r="P19" s="76"/>
      <c r="Q19" s="77"/>
      <c r="R19" s="77"/>
      <c r="S19" s="89"/>
      <c r="T19" s="48">
        <v>9</v>
      </c>
      <c r="U19" s="48">
        <v>1</v>
      </c>
      <c r="V19" s="49">
        <v>504</v>
      </c>
      <c r="W19" s="49">
        <v>0.009615</v>
      </c>
      <c r="X19" s="49">
        <v>0.002897</v>
      </c>
      <c r="Y19" s="49">
        <v>4.000418</v>
      </c>
      <c r="Z19" s="49">
        <v>0</v>
      </c>
      <c r="AA19" s="49">
        <v>0</v>
      </c>
      <c r="AB19" s="72">
        <v>19</v>
      </c>
      <c r="AC19" s="72"/>
      <c r="AD19" s="73"/>
      <c r="AE19" s="80" t="s">
        <v>673</v>
      </c>
      <c r="AF19" s="80">
        <v>176</v>
      </c>
      <c r="AG19" s="80">
        <v>11683</v>
      </c>
      <c r="AH19" s="80">
        <v>2796</v>
      </c>
      <c r="AI19" s="80">
        <v>680</v>
      </c>
      <c r="AJ19" s="80"/>
      <c r="AK19" s="80" t="s">
        <v>748</v>
      </c>
      <c r="AL19" s="80" t="s">
        <v>808</v>
      </c>
      <c r="AM19" s="84" t="s">
        <v>840</v>
      </c>
      <c r="AN19" s="80"/>
      <c r="AO19" s="82">
        <v>40218.39570601852</v>
      </c>
      <c r="AP19" s="84" t="s">
        <v>875</v>
      </c>
      <c r="AQ19" s="80" t="b">
        <v>0</v>
      </c>
      <c r="AR19" s="80" t="b">
        <v>0</v>
      </c>
      <c r="AS19" s="80" t="b">
        <v>0</v>
      </c>
      <c r="AT19" s="80"/>
      <c r="AU19" s="80">
        <v>258</v>
      </c>
      <c r="AV19" s="84" t="s">
        <v>933</v>
      </c>
      <c r="AW19" s="80" t="b">
        <v>1</v>
      </c>
      <c r="AX19" s="80" t="s">
        <v>958</v>
      </c>
      <c r="AY19" s="84" t="s">
        <v>967</v>
      </c>
      <c r="AZ19" s="80" t="s">
        <v>66</v>
      </c>
      <c r="BA19" s="79" t="str">
        <f>REPLACE(INDEX(GroupVertices[Group],MATCH(Vertices[[#This Row],[Vertex]],GroupVertices[Vertex],0)),1,1,"")</f>
        <v>3</v>
      </c>
      <c r="BB19" s="48" t="s">
        <v>317</v>
      </c>
      <c r="BC19" s="48" t="s">
        <v>317</v>
      </c>
      <c r="BD19" s="48" t="s">
        <v>328</v>
      </c>
      <c r="BE19" s="48" t="s">
        <v>328</v>
      </c>
      <c r="BF19" s="48" t="s">
        <v>340</v>
      </c>
      <c r="BG19" s="48" t="s">
        <v>340</v>
      </c>
      <c r="BH19" s="130" t="s">
        <v>1767</v>
      </c>
      <c r="BI19" s="130" t="s">
        <v>1767</v>
      </c>
      <c r="BJ19" s="130" t="s">
        <v>1683</v>
      </c>
      <c r="BK19" s="130" t="s">
        <v>1683</v>
      </c>
      <c r="BL19" s="130">
        <v>0</v>
      </c>
      <c r="BM19" s="133">
        <v>0</v>
      </c>
      <c r="BN19" s="130">
        <v>0</v>
      </c>
      <c r="BO19" s="133">
        <v>0</v>
      </c>
      <c r="BP19" s="130">
        <v>0</v>
      </c>
      <c r="BQ19" s="133">
        <v>0</v>
      </c>
      <c r="BR19" s="130">
        <v>25</v>
      </c>
      <c r="BS19" s="133">
        <v>100</v>
      </c>
      <c r="BT19" s="130">
        <v>25</v>
      </c>
      <c r="BU19" s="2"/>
      <c r="BV19" s="3"/>
      <c r="BW19" s="3"/>
      <c r="BX19" s="3"/>
      <c r="BY19" s="3"/>
    </row>
    <row r="20" spans="1:77" ht="34.05" customHeight="1">
      <c r="A20" s="65" t="s">
        <v>221</v>
      </c>
      <c r="B20" s="79"/>
      <c r="C20" s="66"/>
      <c r="D20" s="66" t="s">
        <v>64</v>
      </c>
      <c r="E20" s="67">
        <v>163.49109731992442</v>
      </c>
      <c r="F20" s="112"/>
      <c r="G20" s="103" t="s">
        <v>350</v>
      </c>
      <c r="H20" s="113"/>
      <c r="I20" s="70" t="s">
        <v>221</v>
      </c>
      <c r="J20" s="71"/>
      <c r="K20" s="114"/>
      <c r="L20" s="70" t="s">
        <v>1043</v>
      </c>
      <c r="M20" s="115">
        <v>1.062244872660719</v>
      </c>
      <c r="N20" s="75">
        <v>4048.095703125</v>
      </c>
      <c r="O20" s="75">
        <v>3057.54541015625</v>
      </c>
      <c r="P20" s="76"/>
      <c r="Q20" s="77"/>
      <c r="R20" s="77"/>
      <c r="S20" s="89"/>
      <c r="T20" s="48">
        <v>0</v>
      </c>
      <c r="U20" s="48">
        <v>1</v>
      </c>
      <c r="V20" s="49">
        <v>0</v>
      </c>
      <c r="W20" s="49">
        <v>0.006993</v>
      </c>
      <c r="X20" s="49">
        <v>0.000374</v>
      </c>
      <c r="Y20" s="49">
        <v>0.527817</v>
      </c>
      <c r="Z20" s="49">
        <v>0</v>
      </c>
      <c r="AA20" s="49">
        <v>0</v>
      </c>
      <c r="AB20" s="72">
        <v>20</v>
      </c>
      <c r="AC20" s="72"/>
      <c r="AD20" s="73"/>
      <c r="AE20" s="80" t="s">
        <v>674</v>
      </c>
      <c r="AF20" s="80">
        <v>364</v>
      </c>
      <c r="AG20" s="80">
        <v>451</v>
      </c>
      <c r="AH20" s="80">
        <v>24848</v>
      </c>
      <c r="AI20" s="80">
        <v>4976</v>
      </c>
      <c r="AJ20" s="80"/>
      <c r="AK20" s="80" t="s">
        <v>749</v>
      </c>
      <c r="AL20" s="80" t="s">
        <v>812</v>
      </c>
      <c r="AM20" s="84" t="s">
        <v>841</v>
      </c>
      <c r="AN20" s="80"/>
      <c r="AO20" s="82">
        <v>40310.335069444445</v>
      </c>
      <c r="AP20" s="84" t="s">
        <v>876</v>
      </c>
      <c r="AQ20" s="80" t="b">
        <v>0</v>
      </c>
      <c r="AR20" s="80" t="b">
        <v>0</v>
      </c>
      <c r="AS20" s="80" t="b">
        <v>0</v>
      </c>
      <c r="AT20" s="80"/>
      <c r="AU20" s="80">
        <v>39</v>
      </c>
      <c r="AV20" s="84" t="s">
        <v>934</v>
      </c>
      <c r="AW20" s="80" t="b">
        <v>0</v>
      </c>
      <c r="AX20" s="80" t="s">
        <v>958</v>
      </c>
      <c r="AY20" s="84" t="s">
        <v>968</v>
      </c>
      <c r="AZ20" s="80" t="s">
        <v>66</v>
      </c>
      <c r="BA20" s="79" t="str">
        <f>REPLACE(INDEX(GroupVertices[Group],MATCH(Vertices[[#This Row],[Vertex]],GroupVertices[Vertex],0)),1,1,"")</f>
        <v>3</v>
      </c>
      <c r="BB20" s="48"/>
      <c r="BC20" s="48"/>
      <c r="BD20" s="48"/>
      <c r="BE20" s="48"/>
      <c r="BF20" s="48" t="s">
        <v>337</v>
      </c>
      <c r="BG20" s="48" t="s">
        <v>337</v>
      </c>
      <c r="BH20" s="130" t="s">
        <v>1767</v>
      </c>
      <c r="BI20" s="130" t="s">
        <v>1767</v>
      </c>
      <c r="BJ20" s="130" t="s">
        <v>1683</v>
      </c>
      <c r="BK20" s="130" t="s">
        <v>1683</v>
      </c>
      <c r="BL20" s="130">
        <v>0</v>
      </c>
      <c r="BM20" s="133">
        <v>0</v>
      </c>
      <c r="BN20" s="130">
        <v>0</v>
      </c>
      <c r="BO20" s="133">
        <v>0</v>
      </c>
      <c r="BP20" s="130">
        <v>0</v>
      </c>
      <c r="BQ20" s="133">
        <v>0</v>
      </c>
      <c r="BR20" s="130">
        <v>25</v>
      </c>
      <c r="BS20" s="133">
        <v>100</v>
      </c>
      <c r="BT20" s="130">
        <v>25</v>
      </c>
      <c r="BU20" s="2"/>
      <c r="BV20" s="3"/>
      <c r="BW20" s="3"/>
      <c r="BX20" s="3"/>
      <c r="BY20" s="3"/>
    </row>
    <row r="21" spans="1:77" ht="34.05" customHeight="1">
      <c r="A21" s="65" t="s">
        <v>222</v>
      </c>
      <c r="B21" s="79"/>
      <c r="C21" s="66"/>
      <c r="D21" s="66" t="s">
        <v>64</v>
      </c>
      <c r="E21" s="67">
        <v>162.3702946781187</v>
      </c>
      <c r="F21" s="112"/>
      <c r="G21" s="103" t="s">
        <v>351</v>
      </c>
      <c r="H21" s="113"/>
      <c r="I21" s="70" t="s">
        <v>222</v>
      </c>
      <c r="J21" s="71"/>
      <c r="K21" s="114"/>
      <c r="L21" s="70" t="s">
        <v>1044</v>
      </c>
      <c r="M21" s="115">
        <v>1.015457706736143</v>
      </c>
      <c r="N21" s="75">
        <v>5022.064453125</v>
      </c>
      <c r="O21" s="75">
        <v>5048.22021484375</v>
      </c>
      <c r="P21" s="76"/>
      <c r="Q21" s="77"/>
      <c r="R21" s="77"/>
      <c r="S21" s="89"/>
      <c r="T21" s="48">
        <v>0</v>
      </c>
      <c r="U21" s="48">
        <v>1</v>
      </c>
      <c r="V21" s="49">
        <v>0</v>
      </c>
      <c r="W21" s="49">
        <v>0.006993</v>
      </c>
      <c r="X21" s="49">
        <v>0.000374</v>
      </c>
      <c r="Y21" s="49">
        <v>0.527817</v>
      </c>
      <c r="Z21" s="49">
        <v>0</v>
      </c>
      <c r="AA21" s="49">
        <v>0</v>
      </c>
      <c r="AB21" s="72">
        <v>21</v>
      </c>
      <c r="AC21" s="72"/>
      <c r="AD21" s="73"/>
      <c r="AE21" s="80" t="s">
        <v>675</v>
      </c>
      <c r="AF21" s="80">
        <v>65</v>
      </c>
      <c r="AG21" s="80">
        <v>112</v>
      </c>
      <c r="AH21" s="80">
        <v>291</v>
      </c>
      <c r="AI21" s="80">
        <v>814</v>
      </c>
      <c r="AJ21" s="80"/>
      <c r="AK21" s="80" t="s">
        <v>750</v>
      </c>
      <c r="AL21" s="80"/>
      <c r="AM21" s="80"/>
      <c r="AN21" s="80"/>
      <c r="AO21" s="82">
        <v>42905.40665509259</v>
      </c>
      <c r="AP21" s="84" t="s">
        <v>877</v>
      </c>
      <c r="AQ21" s="80" t="b">
        <v>1</v>
      </c>
      <c r="AR21" s="80" t="b">
        <v>0</v>
      </c>
      <c r="AS21" s="80" t="b">
        <v>0</v>
      </c>
      <c r="AT21" s="80"/>
      <c r="AU21" s="80">
        <v>5</v>
      </c>
      <c r="AV21" s="80"/>
      <c r="AW21" s="80" t="b">
        <v>0</v>
      </c>
      <c r="AX21" s="80" t="s">
        <v>958</v>
      </c>
      <c r="AY21" s="84" t="s">
        <v>969</v>
      </c>
      <c r="AZ21" s="80" t="s">
        <v>66</v>
      </c>
      <c r="BA21" s="79" t="str">
        <f>REPLACE(INDEX(GroupVertices[Group],MATCH(Vertices[[#This Row],[Vertex]],GroupVertices[Vertex],0)),1,1,"")</f>
        <v>3</v>
      </c>
      <c r="BB21" s="48"/>
      <c r="BC21" s="48"/>
      <c r="BD21" s="48"/>
      <c r="BE21" s="48"/>
      <c r="BF21" s="48" t="s">
        <v>337</v>
      </c>
      <c r="BG21" s="48" t="s">
        <v>337</v>
      </c>
      <c r="BH21" s="130" t="s">
        <v>1767</v>
      </c>
      <c r="BI21" s="130" t="s">
        <v>1767</v>
      </c>
      <c r="BJ21" s="130" t="s">
        <v>1683</v>
      </c>
      <c r="BK21" s="130" t="s">
        <v>1683</v>
      </c>
      <c r="BL21" s="130">
        <v>0</v>
      </c>
      <c r="BM21" s="133">
        <v>0</v>
      </c>
      <c r="BN21" s="130">
        <v>0</v>
      </c>
      <c r="BO21" s="133">
        <v>0</v>
      </c>
      <c r="BP21" s="130">
        <v>0</v>
      </c>
      <c r="BQ21" s="133">
        <v>0</v>
      </c>
      <c r="BR21" s="130">
        <v>25</v>
      </c>
      <c r="BS21" s="133">
        <v>100</v>
      </c>
      <c r="BT21" s="130">
        <v>25</v>
      </c>
      <c r="BU21" s="2"/>
      <c r="BV21" s="3"/>
      <c r="BW21" s="3"/>
      <c r="BX21" s="3"/>
      <c r="BY21" s="3"/>
    </row>
    <row r="22" spans="1:77" ht="34.05" customHeight="1">
      <c r="A22" s="65" t="s">
        <v>223</v>
      </c>
      <c r="B22" s="79"/>
      <c r="C22" s="66"/>
      <c r="D22" s="66" t="s">
        <v>64</v>
      </c>
      <c r="E22" s="67">
        <v>163.56713997703807</v>
      </c>
      <c r="F22" s="112"/>
      <c r="G22" s="103" t="s">
        <v>352</v>
      </c>
      <c r="H22" s="113"/>
      <c r="I22" s="70" t="s">
        <v>223</v>
      </c>
      <c r="J22" s="71"/>
      <c r="K22" s="114"/>
      <c r="L22" s="70" t="s">
        <v>1045</v>
      </c>
      <c r="M22" s="115">
        <v>1.065419223151177</v>
      </c>
      <c r="N22" s="75">
        <v>5198.9482421875</v>
      </c>
      <c r="O22" s="75">
        <v>4105.2470703125</v>
      </c>
      <c r="P22" s="76"/>
      <c r="Q22" s="77"/>
      <c r="R22" s="77"/>
      <c r="S22" s="89"/>
      <c r="T22" s="48">
        <v>0</v>
      </c>
      <c r="U22" s="48">
        <v>1</v>
      </c>
      <c r="V22" s="49">
        <v>0</v>
      </c>
      <c r="W22" s="49">
        <v>0.006993</v>
      </c>
      <c r="X22" s="49">
        <v>0.000374</v>
      </c>
      <c r="Y22" s="49">
        <v>0.527817</v>
      </c>
      <c r="Z22" s="49">
        <v>0</v>
      </c>
      <c r="AA22" s="49">
        <v>0</v>
      </c>
      <c r="AB22" s="72">
        <v>22</v>
      </c>
      <c r="AC22" s="72"/>
      <c r="AD22" s="73"/>
      <c r="AE22" s="80" t="s">
        <v>676</v>
      </c>
      <c r="AF22" s="80">
        <v>557</v>
      </c>
      <c r="AG22" s="80">
        <v>474</v>
      </c>
      <c r="AH22" s="80">
        <v>3672</v>
      </c>
      <c r="AI22" s="80">
        <v>3628</v>
      </c>
      <c r="AJ22" s="80"/>
      <c r="AK22" s="80" t="s">
        <v>751</v>
      </c>
      <c r="AL22" s="80" t="s">
        <v>813</v>
      </c>
      <c r="AM22" s="80"/>
      <c r="AN22" s="80"/>
      <c r="AO22" s="82">
        <v>42071.44851851852</v>
      </c>
      <c r="AP22" s="84" t="s">
        <v>878</v>
      </c>
      <c r="AQ22" s="80" t="b">
        <v>1</v>
      </c>
      <c r="AR22" s="80" t="b">
        <v>0</v>
      </c>
      <c r="AS22" s="80" t="b">
        <v>0</v>
      </c>
      <c r="AT22" s="80"/>
      <c r="AU22" s="80">
        <v>28</v>
      </c>
      <c r="AV22" s="84" t="s">
        <v>930</v>
      </c>
      <c r="AW22" s="80" t="b">
        <v>0</v>
      </c>
      <c r="AX22" s="80" t="s">
        <v>958</v>
      </c>
      <c r="AY22" s="84" t="s">
        <v>970</v>
      </c>
      <c r="AZ22" s="80" t="s">
        <v>66</v>
      </c>
      <c r="BA22" s="79" t="str">
        <f>REPLACE(INDEX(GroupVertices[Group],MATCH(Vertices[[#This Row],[Vertex]],GroupVertices[Vertex],0)),1,1,"")</f>
        <v>3</v>
      </c>
      <c r="BB22" s="48"/>
      <c r="BC22" s="48"/>
      <c r="BD22" s="48"/>
      <c r="BE22" s="48"/>
      <c r="BF22" s="48" t="s">
        <v>337</v>
      </c>
      <c r="BG22" s="48" t="s">
        <v>337</v>
      </c>
      <c r="BH22" s="130" t="s">
        <v>1767</v>
      </c>
      <c r="BI22" s="130" t="s">
        <v>1767</v>
      </c>
      <c r="BJ22" s="130" t="s">
        <v>1683</v>
      </c>
      <c r="BK22" s="130" t="s">
        <v>1683</v>
      </c>
      <c r="BL22" s="130">
        <v>0</v>
      </c>
      <c r="BM22" s="133">
        <v>0</v>
      </c>
      <c r="BN22" s="130">
        <v>0</v>
      </c>
      <c r="BO22" s="133">
        <v>0</v>
      </c>
      <c r="BP22" s="130">
        <v>0</v>
      </c>
      <c r="BQ22" s="133">
        <v>0</v>
      </c>
      <c r="BR22" s="130">
        <v>25</v>
      </c>
      <c r="BS22" s="133">
        <v>100</v>
      </c>
      <c r="BT22" s="130">
        <v>25</v>
      </c>
      <c r="BU22" s="2"/>
      <c r="BV22" s="3"/>
      <c r="BW22" s="3"/>
      <c r="BX22" s="3"/>
      <c r="BY22" s="3"/>
    </row>
    <row r="23" spans="1:77" ht="34.05" customHeight="1">
      <c r="A23" s="65" t="s">
        <v>225</v>
      </c>
      <c r="B23" s="79"/>
      <c r="C23" s="66"/>
      <c r="D23" s="66" t="s">
        <v>64</v>
      </c>
      <c r="E23" s="67">
        <v>162.90259327791432</v>
      </c>
      <c r="F23" s="112"/>
      <c r="G23" s="103" t="s">
        <v>354</v>
      </c>
      <c r="H23" s="113"/>
      <c r="I23" s="70" t="s">
        <v>225</v>
      </c>
      <c r="J23" s="71"/>
      <c r="K23" s="114"/>
      <c r="L23" s="70" t="s">
        <v>1046</v>
      </c>
      <c r="M23" s="115">
        <v>1.0376781601693488</v>
      </c>
      <c r="N23" s="75">
        <v>7153.5400390625</v>
      </c>
      <c r="O23" s="75">
        <v>6469.7392578125</v>
      </c>
      <c r="P23" s="76"/>
      <c r="Q23" s="77"/>
      <c r="R23" s="77"/>
      <c r="S23" s="89"/>
      <c r="T23" s="48">
        <v>0</v>
      </c>
      <c r="U23" s="48">
        <v>1</v>
      </c>
      <c r="V23" s="49">
        <v>0</v>
      </c>
      <c r="W23" s="49">
        <v>0.333333</v>
      </c>
      <c r="X23" s="49">
        <v>0</v>
      </c>
      <c r="Y23" s="49">
        <v>0.638295</v>
      </c>
      <c r="Z23" s="49">
        <v>0</v>
      </c>
      <c r="AA23" s="49">
        <v>0</v>
      </c>
      <c r="AB23" s="72">
        <v>23</v>
      </c>
      <c r="AC23" s="72"/>
      <c r="AD23" s="73"/>
      <c r="AE23" s="80" t="s">
        <v>677</v>
      </c>
      <c r="AF23" s="80">
        <v>421</v>
      </c>
      <c r="AG23" s="80">
        <v>273</v>
      </c>
      <c r="AH23" s="80">
        <v>7920</v>
      </c>
      <c r="AI23" s="80">
        <v>191</v>
      </c>
      <c r="AJ23" s="80"/>
      <c r="AK23" s="80" t="s">
        <v>752</v>
      </c>
      <c r="AL23" s="80"/>
      <c r="AM23" s="80"/>
      <c r="AN23" s="80"/>
      <c r="AO23" s="82">
        <v>41677.77724537037</v>
      </c>
      <c r="AP23" s="80"/>
      <c r="AQ23" s="80" t="b">
        <v>1</v>
      </c>
      <c r="AR23" s="80" t="b">
        <v>0</v>
      </c>
      <c r="AS23" s="80" t="b">
        <v>0</v>
      </c>
      <c r="AT23" s="80"/>
      <c r="AU23" s="80">
        <v>23</v>
      </c>
      <c r="AV23" s="84" t="s">
        <v>930</v>
      </c>
      <c r="AW23" s="80" t="b">
        <v>0</v>
      </c>
      <c r="AX23" s="80" t="s">
        <v>958</v>
      </c>
      <c r="AY23" s="84" t="s">
        <v>971</v>
      </c>
      <c r="AZ23" s="80" t="s">
        <v>66</v>
      </c>
      <c r="BA23" s="79" t="str">
        <f>REPLACE(INDEX(GroupVertices[Group],MATCH(Vertices[[#This Row],[Vertex]],GroupVertices[Vertex],0)),1,1,"")</f>
        <v>13</v>
      </c>
      <c r="BB23" s="48" t="s">
        <v>319</v>
      </c>
      <c r="BC23" s="48" t="s">
        <v>319</v>
      </c>
      <c r="BD23" s="48" t="s">
        <v>330</v>
      </c>
      <c r="BE23" s="48" t="s">
        <v>330</v>
      </c>
      <c r="BF23" s="48"/>
      <c r="BG23" s="48"/>
      <c r="BH23" s="130" t="s">
        <v>1632</v>
      </c>
      <c r="BI23" s="130" t="s">
        <v>1632</v>
      </c>
      <c r="BJ23" s="130" t="s">
        <v>1687</v>
      </c>
      <c r="BK23" s="130" t="s">
        <v>1687</v>
      </c>
      <c r="BL23" s="130">
        <v>0</v>
      </c>
      <c r="BM23" s="133">
        <v>0</v>
      </c>
      <c r="BN23" s="130">
        <v>0</v>
      </c>
      <c r="BO23" s="133">
        <v>0</v>
      </c>
      <c r="BP23" s="130">
        <v>0</v>
      </c>
      <c r="BQ23" s="133">
        <v>0</v>
      </c>
      <c r="BR23" s="130">
        <v>9</v>
      </c>
      <c r="BS23" s="133">
        <v>100</v>
      </c>
      <c r="BT23" s="130">
        <v>9</v>
      </c>
      <c r="BU23" s="2"/>
      <c r="BV23" s="3"/>
      <c r="BW23" s="3"/>
      <c r="BX23" s="3"/>
      <c r="BY23" s="3"/>
    </row>
    <row r="24" spans="1:77" ht="34.05" customHeight="1">
      <c r="A24" s="65" t="s">
        <v>226</v>
      </c>
      <c r="B24" s="79"/>
      <c r="C24" s="66"/>
      <c r="D24" s="66" t="s">
        <v>64</v>
      </c>
      <c r="E24" s="67">
        <v>180.41554783143891</v>
      </c>
      <c r="F24" s="112"/>
      <c r="G24" s="103" t="s">
        <v>355</v>
      </c>
      <c r="H24" s="113"/>
      <c r="I24" s="70" t="s">
        <v>226</v>
      </c>
      <c r="J24" s="71"/>
      <c r="K24" s="114"/>
      <c r="L24" s="70" t="s">
        <v>1047</v>
      </c>
      <c r="M24" s="115">
        <v>1.768744879645687</v>
      </c>
      <c r="N24" s="75">
        <v>4795.46630859375</v>
      </c>
      <c r="O24" s="75">
        <v>3280.703857421875</v>
      </c>
      <c r="P24" s="76"/>
      <c r="Q24" s="77"/>
      <c r="R24" s="77"/>
      <c r="S24" s="89"/>
      <c r="T24" s="48">
        <v>0</v>
      </c>
      <c r="U24" s="48">
        <v>1</v>
      </c>
      <c r="V24" s="49">
        <v>0</v>
      </c>
      <c r="W24" s="49">
        <v>0.006993</v>
      </c>
      <c r="X24" s="49">
        <v>0.000374</v>
      </c>
      <c r="Y24" s="49">
        <v>0.527817</v>
      </c>
      <c r="Z24" s="49">
        <v>0</v>
      </c>
      <c r="AA24" s="49">
        <v>0</v>
      </c>
      <c r="AB24" s="72">
        <v>24</v>
      </c>
      <c r="AC24" s="72"/>
      <c r="AD24" s="73"/>
      <c r="AE24" s="80" t="s">
        <v>678</v>
      </c>
      <c r="AF24" s="80">
        <v>612</v>
      </c>
      <c r="AG24" s="80">
        <v>5570</v>
      </c>
      <c r="AH24" s="80">
        <v>2570</v>
      </c>
      <c r="AI24" s="80">
        <v>1405</v>
      </c>
      <c r="AJ24" s="80"/>
      <c r="AK24" s="80" t="s">
        <v>753</v>
      </c>
      <c r="AL24" s="80" t="s">
        <v>807</v>
      </c>
      <c r="AM24" s="84" t="s">
        <v>842</v>
      </c>
      <c r="AN24" s="80"/>
      <c r="AO24" s="82">
        <v>42907.55196759259</v>
      </c>
      <c r="AP24" s="84" t="s">
        <v>879</v>
      </c>
      <c r="AQ24" s="80" t="b">
        <v>0</v>
      </c>
      <c r="AR24" s="80" t="b">
        <v>0</v>
      </c>
      <c r="AS24" s="80" t="b">
        <v>0</v>
      </c>
      <c r="AT24" s="80"/>
      <c r="AU24" s="80">
        <v>33</v>
      </c>
      <c r="AV24" s="84" t="s">
        <v>930</v>
      </c>
      <c r="AW24" s="80" t="b">
        <v>1</v>
      </c>
      <c r="AX24" s="80" t="s">
        <v>958</v>
      </c>
      <c r="AY24" s="84" t="s">
        <v>972</v>
      </c>
      <c r="AZ24" s="80" t="s">
        <v>66</v>
      </c>
      <c r="BA24" s="79" t="str">
        <f>REPLACE(INDEX(GroupVertices[Group],MATCH(Vertices[[#This Row],[Vertex]],GroupVertices[Vertex],0)),1,1,"")</f>
        <v>3</v>
      </c>
      <c r="BB24" s="48"/>
      <c r="BC24" s="48"/>
      <c r="BD24" s="48"/>
      <c r="BE24" s="48"/>
      <c r="BF24" s="48" t="s">
        <v>337</v>
      </c>
      <c r="BG24" s="48" t="s">
        <v>337</v>
      </c>
      <c r="BH24" s="130" t="s">
        <v>1767</v>
      </c>
      <c r="BI24" s="130" t="s">
        <v>1767</v>
      </c>
      <c r="BJ24" s="130" t="s">
        <v>1683</v>
      </c>
      <c r="BK24" s="130" t="s">
        <v>1683</v>
      </c>
      <c r="BL24" s="130">
        <v>0</v>
      </c>
      <c r="BM24" s="133">
        <v>0</v>
      </c>
      <c r="BN24" s="130">
        <v>0</v>
      </c>
      <c r="BO24" s="133">
        <v>0</v>
      </c>
      <c r="BP24" s="130">
        <v>0</v>
      </c>
      <c r="BQ24" s="133">
        <v>0</v>
      </c>
      <c r="BR24" s="130">
        <v>25</v>
      </c>
      <c r="BS24" s="133">
        <v>100</v>
      </c>
      <c r="BT24" s="130">
        <v>25</v>
      </c>
      <c r="BU24" s="2"/>
      <c r="BV24" s="3"/>
      <c r="BW24" s="3"/>
      <c r="BX24" s="3"/>
      <c r="BY24" s="3"/>
    </row>
    <row r="25" spans="1:77" ht="34.05" customHeight="1">
      <c r="A25" s="65" t="s">
        <v>227</v>
      </c>
      <c r="B25" s="79"/>
      <c r="C25" s="66"/>
      <c r="D25" s="66" t="s">
        <v>64</v>
      </c>
      <c r="E25" s="67">
        <v>163.42497327026035</v>
      </c>
      <c r="F25" s="112"/>
      <c r="G25" s="103" t="s">
        <v>356</v>
      </c>
      <c r="H25" s="113"/>
      <c r="I25" s="70" t="s">
        <v>227</v>
      </c>
      <c r="J25" s="71"/>
      <c r="K25" s="114"/>
      <c r="L25" s="70" t="s">
        <v>1048</v>
      </c>
      <c r="M25" s="115">
        <v>1.0594845678864078</v>
      </c>
      <c r="N25" s="75">
        <v>3217.76318359375</v>
      </c>
      <c r="O25" s="75">
        <v>4509.619140625</v>
      </c>
      <c r="P25" s="76"/>
      <c r="Q25" s="77"/>
      <c r="R25" s="77"/>
      <c r="S25" s="89"/>
      <c r="T25" s="48">
        <v>0</v>
      </c>
      <c r="U25" s="48">
        <v>1</v>
      </c>
      <c r="V25" s="49">
        <v>0</v>
      </c>
      <c r="W25" s="49">
        <v>0.006993</v>
      </c>
      <c r="X25" s="49">
        <v>0.000374</v>
      </c>
      <c r="Y25" s="49">
        <v>0.527817</v>
      </c>
      <c r="Z25" s="49">
        <v>0</v>
      </c>
      <c r="AA25" s="49">
        <v>0</v>
      </c>
      <c r="AB25" s="72">
        <v>25</v>
      </c>
      <c r="AC25" s="72"/>
      <c r="AD25" s="73"/>
      <c r="AE25" s="80" t="s">
        <v>679</v>
      </c>
      <c r="AF25" s="80">
        <v>243</v>
      </c>
      <c r="AG25" s="80">
        <v>431</v>
      </c>
      <c r="AH25" s="80">
        <v>774</v>
      </c>
      <c r="AI25" s="80">
        <v>2524</v>
      </c>
      <c r="AJ25" s="80"/>
      <c r="AK25" s="80" t="s">
        <v>754</v>
      </c>
      <c r="AL25" s="80" t="s">
        <v>811</v>
      </c>
      <c r="AM25" s="80"/>
      <c r="AN25" s="80"/>
      <c r="AO25" s="82">
        <v>41532.80438657408</v>
      </c>
      <c r="AP25" s="84" t="s">
        <v>880</v>
      </c>
      <c r="AQ25" s="80" t="b">
        <v>1</v>
      </c>
      <c r="AR25" s="80" t="b">
        <v>0</v>
      </c>
      <c r="AS25" s="80" t="b">
        <v>1</v>
      </c>
      <c r="AT25" s="80"/>
      <c r="AU25" s="80">
        <v>5</v>
      </c>
      <c r="AV25" s="84" t="s">
        <v>930</v>
      </c>
      <c r="AW25" s="80" t="b">
        <v>0</v>
      </c>
      <c r="AX25" s="80" t="s">
        <v>958</v>
      </c>
      <c r="AY25" s="84" t="s">
        <v>973</v>
      </c>
      <c r="AZ25" s="80" t="s">
        <v>66</v>
      </c>
      <c r="BA25" s="79" t="str">
        <f>REPLACE(INDEX(GroupVertices[Group],MATCH(Vertices[[#This Row],[Vertex]],GroupVertices[Vertex],0)),1,1,"")</f>
        <v>3</v>
      </c>
      <c r="BB25" s="48"/>
      <c r="BC25" s="48"/>
      <c r="BD25" s="48"/>
      <c r="BE25" s="48"/>
      <c r="BF25" s="48" t="s">
        <v>337</v>
      </c>
      <c r="BG25" s="48" t="s">
        <v>337</v>
      </c>
      <c r="BH25" s="130" t="s">
        <v>1767</v>
      </c>
      <c r="BI25" s="130" t="s">
        <v>1767</v>
      </c>
      <c r="BJ25" s="130" t="s">
        <v>1683</v>
      </c>
      <c r="BK25" s="130" t="s">
        <v>1683</v>
      </c>
      <c r="BL25" s="130">
        <v>0</v>
      </c>
      <c r="BM25" s="133">
        <v>0</v>
      </c>
      <c r="BN25" s="130">
        <v>0</v>
      </c>
      <c r="BO25" s="133">
        <v>0</v>
      </c>
      <c r="BP25" s="130">
        <v>0</v>
      </c>
      <c r="BQ25" s="133">
        <v>0</v>
      </c>
      <c r="BR25" s="130">
        <v>25</v>
      </c>
      <c r="BS25" s="133">
        <v>100</v>
      </c>
      <c r="BT25" s="130">
        <v>25</v>
      </c>
      <c r="BU25" s="2"/>
      <c r="BV25" s="3"/>
      <c r="BW25" s="3"/>
      <c r="BX25" s="3"/>
      <c r="BY25" s="3"/>
    </row>
    <row r="26" spans="1:77" ht="34.05" customHeight="1">
      <c r="A26" s="65" t="s">
        <v>228</v>
      </c>
      <c r="B26" s="79"/>
      <c r="C26" s="66"/>
      <c r="D26" s="66" t="s">
        <v>64</v>
      </c>
      <c r="E26" s="67">
        <v>162.20167835147535</v>
      </c>
      <c r="F26" s="112"/>
      <c r="G26" s="103" t="s">
        <v>357</v>
      </c>
      <c r="H26" s="113"/>
      <c r="I26" s="70" t="s">
        <v>228</v>
      </c>
      <c r="J26" s="71"/>
      <c r="K26" s="114"/>
      <c r="L26" s="70" t="s">
        <v>1049</v>
      </c>
      <c r="M26" s="115">
        <v>1.0084189295616492</v>
      </c>
      <c r="N26" s="75">
        <v>3394.632080078125</v>
      </c>
      <c r="O26" s="75">
        <v>3566.674560546875</v>
      </c>
      <c r="P26" s="76"/>
      <c r="Q26" s="77"/>
      <c r="R26" s="77"/>
      <c r="S26" s="89"/>
      <c r="T26" s="48">
        <v>0</v>
      </c>
      <c r="U26" s="48">
        <v>1</v>
      </c>
      <c r="V26" s="49">
        <v>0</v>
      </c>
      <c r="W26" s="49">
        <v>0.006993</v>
      </c>
      <c r="X26" s="49">
        <v>0.000374</v>
      </c>
      <c r="Y26" s="49">
        <v>0.527817</v>
      </c>
      <c r="Z26" s="49">
        <v>0</v>
      </c>
      <c r="AA26" s="49">
        <v>0</v>
      </c>
      <c r="AB26" s="72">
        <v>26</v>
      </c>
      <c r="AC26" s="72"/>
      <c r="AD26" s="73"/>
      <c r="AE26" s="80" t="s">
        <v>680</v>
      </c>
      <c r="AF26" s="80">
        <v>146</v>
      </c>
      <c r="AG26" s="80">
        <v>61</v>
      </c>
      <c r="AH26" s="80">
        <v>9771</v>
      </c>
      <c r="AI26" s="80">
        <v>4136</v>
      </c>
      <c r="AJ26" s="80"/>
      <c r="AK26" s="80" t="s">
        <v>755</v>
      </c>
      <c r="AL26" s="80" t="s">
        <v>814</v>
      </c>
      <c r="AM26" s="80"/>
      <c r="AN26" s="80"/>
      <c r="AO26" s="82">
        <v>40899.45195601852</v>
      </c>
      <c r="AP26" s="80"/>
      <c r="AQ26" s="80" t="b">
        <v>0</v>
      </c>
      <c r="AR26" s="80" t="b">
        <v>0</v>
      </c>
      <c r="AS26" s="80" t="b">
        <v>0</v>
      </c>
      <c r="AT26" s="80"/>
      <c r="AU26" s="80">
        <v>38</v>
      </c>
      <c r="AV26" s="84" t="s">
        <v>935</v>
      </c>
      <c r="AW26" s="80" t="b">
        <v>0</v>
      </c>
      <c r="AX26" s="80" t="s">
        <v>958</v>
      </c>
      <c r="AY26" s="84" t="s">
        <v>974</v>
      </c>
      <c r="AZ26" s="80" t="s">
        <v>66</v>
      </c>
      <c r="BA26" s="79" t="str">
        <f>REPLACE(INDEX(GroupVertices[Group],MATCH(Vertices[[#This Row],[Vertex]],GroupVertices[Vertex],0)),1,1,"")</f>
        <v>3</v>
      </c>
      <c r="BB26" s="48"/>
      <c r="BC26" s="48"/>
      <c r="BD26" s="48"/>
      <c r="BE26" s="48"/>
      <c r="BF26" s="48" t="s">
        <v>337</v>
      </c>
      <c r="BG26" s="48" t="s">
        <v>337</v>
      </c>
      <c r="BH26" s="130" t="s">
        <v>1767</v>
      </c>
      <c r="BI26" s="130" t="s">
        <v>1767</v>
      </c>
      <c r="BJ26" s="130" t="s">
        <v>1683</v>
      </c>
      <c r="BK26" s="130" t="s">
        <v>1683</v>
      </c>
      <c r="BL26" s="130">
        <v>0</v>
      </c>
      <c r="BM26" s="133">
        <v>0</v>
      </c>
      <c r="BN26" s="130">
        <v>0</v>
      </c>
      <c r="BO26" s="133">
        <v>0</v>
      </c>
      <c r="BP26" s="130">
        <v>0</v>
      </c>
      <c r="BQ26" s="133">
        <v>0</v>
      </c>
      <c r="BR26" s="130">
        <v>25</v>
      </c>
      <c r="BS26" s="133">
        <v>100</v>
      </c>
      <c r="BT26" s="130">
        <v>25</v>
      </c>
      <c r="BU26" s="2"/>
      <c r="BV26" s="3"/>
      <c r="BW26" s="3"/>
      <c r="BX26" s="3"/>
      <c r="BY26" s="3"/>
    </row>
    <row r="27" spans="1:77" ht="34.05" customHeight="1">
      <c r="A27" s="65" t="s">
        <v>229</v>
      </c>
      <c r="B27" s="79"/>
      <c r="C27" s="66"/>
      <c r="D27" s="66" t="s">
        <v>64</v>
      </c>
      <c r="E27" s="67">
        <v>162.02644961986562</v>
      </c>
      <c r="F27" s="112"/>
      <c r="G27" s="103" t="s">
        <v>358</v>
      </c>
      <c r="H27" s="113"/>
      <c r="I27" s="70" t="s">
        <v>229</v>
      </c>
      <c r="J27" s="71"/>
      <c r="K27" s="114"/>
      <c r="L27" s="70" t="s">
        <v>1050</v>
      </c>
      <c r="M27" s="115">
        <v>1.0011041219097245</v>
      </c>
      <c r="N27" s="75">
        <v>5803.94091796875</v>
      </c>
      <c r="O27" s="75">
        <v>3697.977294921875</v>
      </c>
      <c r="P27" s="76"/>
      <c r="Q27" s="77"/>
      <c r="R27" s="77"/>
      <c r="S27" s="89"/>
      <c r="T27" s="48">
        <v>0</v>
      </c>
      <c r="U27" s="48">
        <v>1</v>
      </c>
      <c r="V27" s="49">
        <v>0</v>
      </c>
      <c r="W27" s="49">
        <v>0.333333</v>
      </c>
      <c r="X27" s="49">
        <v>0</v>
      </c>
      <c r="Y27" s="49">
        <v>0.638295</v>
      </c>
      <c r="Z27" s="49">
        <v>0</v>
      </c>
      <c r="AA27" s="49">
        <v>0</v>
      </c>
      <c r="AB27" s="72">
        <v>27</v>
      </c>
      <c r="AC27" s="72"/>
      <c r="AD27" s="73"/>
      <c r="AE27" s="80" t="s">
        <v>681</v>
      </c>
      <c r="AF27" s="80">
        <v>36</v>
      </c>
      <c r="AG27" s="80">
        <v>8</v>
      </c>
      <c r="AH27" s="80">
        <v>726</v>
      </c>
      <c r="AI27" s="80">
        <v>185</v>
      </c>
      <c r="AJ27" s="80"/>
      <c r="AK27" s="80"/>
      <c r="AL27" s="80"/>
      <c r="AM27" s="80"/>
      <c r="AN27" s="80"/>
      <c r="AO27" s="82">
        <v>43922.12096064815</v>
      </c>
      <c r="AP27" s="84" t="s">
        <v>881</v>
      </c>
      <c r="AQ27" s="80" t="b">
        <v>1</v>
      </c>
      <c r="AR27" s="80" t="b">
        <v>1</v>
      </c>
      <c r="AS27" s="80" t="b">
        <v>0</v>
      </c>
      <c r="AT27" s="80"/>
      <c r="AU27" s="80">
        <v>0</v>
      </c>
      <c r="AV27" s="80"/>
      <c r="AW27" s="80" t="b">
        <v>0</v>
      </c>
      <c r="AX27" s="80" t="s">
        <v>958</v>
      </c>
      <c r="AY27" s="84" t="s">
        <v>975</v>
      </c>
      <c r="AZ27" s="80" t="s">
        <v>66</v>
      </c>
      <c r="BA27" s="79" t="str">
        <f>REPLACE(INDEX(GroupVertices[Group],MATCH(Vertices[[#This Row],[Vertex]],GroupVertices[Vertex],0)),1,1,"")</f>
        <v>11</v>
      </c>
      <c r="BB27" s="48"/>
      <c r="BC27" s="48"/>
      <c r="BD27" s="48"/>
      <c r="BE27" s="48"/>
      <c r="BF27" s="48"/>
      <c r="BG27" s="48"/>
      <c r="BH27" s="130" t="s">
        <v>1768</v>
      </c>
      <c r="BI27" s="130" t="s">
        <v>1768</v>
      </c>
      <c r="BJ27" s="130" t="s">
        <v>1808</v>
      </c>
      <c r="BK27" s="130" t="s">
        <v>1808</v>
      </c>
      <c r="BL27" s="130">
        <v>0</v>
      </c>
      <c r="BM27" s="133">
        <v>0</v>
      </c>
      <c r="BN27" s="130">
        <v>0</v>
      </c>
      <c r="BO27" s="133">
        <v>0</v>
      </c>
      <c r="BP27" s="130">
        <v>0</v>
      </c>
      <c r="BQ27" s="133">
        <v>0</v>
      </c>
      <c r="BR27" s="130">
        <v>25</v>
      </c>
      <c r="BS27" s="133">
        <v>100</v>
      </c>
      <c r="BT27" s="130">
        <v>25</v>
      </c>
      <c r="BU27" s="2"/>
      <c r="BV27" s="3"/>
      <c r="BW27" s="3"/>
      <c r="BX27" s="3"/>
      <c r="BY27" s="3"/>
    </row>
    <row r="28" spans="1:77" ht="34.05" customHeight="1">
      <c r="A28" s="65" t="s">
        <v>234</v>
      </c>
      <c r="B28" s="79"/>
      <c r="C28" s="66"/>
      <c r="D28" s="66" t="s">
        <v>64</v>
      </c>
      <c r="E28" s="67">
        <v>170.05060304659852</v>
      </c>
      <c r="F28" s="112"/>
      <c r="G28" s="103" t="s">
        <v>363</v>
      </c>
      <c r="H28" s="113"/>
      <c r="I28" s="70" t="s">
        <v>234</v>
      </c>
      <c r="J28" s="71"/>
      <c r="K28" s="114"/>
      <c r="L28" s="70" t="s">
        <v>1051</v>
      </c>
      <c r="M28" s="115">
        <v>1.3360671062723966</v>
      </c>
      <c r="N28" s="75">
        <v>5803.94091796875</v>
      </c>
      <c r="O28" s="75">
        <v>2995.568115234375</v>
      </c>
      <c r="P28" s="76"/>
      <c r="Q28" s="77"/>
      <c r="R28" s="77"/>
      <c r="S28" s="89"/>
      <c r="T28" s="48">
        <v>3</v>
      </c>
      <c r="U28" s="48">
        <v>1</v>
      </c>
      <c r="V28" s="49">
        <v>2</v>
      </c>
      <c r="W28" s="49">
        <v>0.5</v>
      </c>
      <c r="X28" s="49">
        <v>0</v>
      </c>
      <c r="Y28" s="49">
        <v>1.723395</v>
      </c>
      <c r="Z28" s="49">
        <v>0</v>
      </c>
      <c r="AA28" s="49">
        <v>0</v>
      </c>
      <c r="AB28" s="72">
        <v>28</v>
      </c>
      <c r="AC28" s="72"/>
      <c r="AD28" s="73"/>
      <c r="AE28" s="80" t="s">
        <v>682</v>
      </c>
      <c r="AF28" s="80">
        <v>243</v>
      </c>
      <c r="AG28" s="80">
        <v>2435</v>
      </c>
      <c r="AH28" s="80">
        <v>2981</v>
      </c>
      <c r="AI28" s="80">
        <v>3160</v>
      </c>
      <c r="AJ28" s="80"/>
      <c r="AK28" s="80" t="s">
        <v>756</v>
      </c>
      <c r="AL28" s="80"/>
      <c r="AM28" s="84" t="s">
        <v>843</v>
      </c>
      <c r="AN28" s="80"/>
      <c r="AO28" s="82">
        <v>42410.85815972222</v>
      </c>
      <c r="AP28" s="80"/>
      <c r="AQ28" s="80" t="b">
        <v>1</v>
      </c>
      <c r="AR28" s="80" t="b">
        <v>0</v>
      </c>
      <c r="AS28" s="80" t="b">
        <v>0</v>
      </c>
      <c r="AT28" s="80"/>
      <c r="AU28" s="80">
        <v>19</v>
      </c>
      <c r="AV28" s="80"/>
      <c r="AW28" s="80" t="b">
        <v>0</v>
      </c>
      <c r="AX28" s="80" t="s">
        <v>958</v>
      </c>
      <c r="AY28" s="84" t="s">
        <v>976</v>
      </c>
      <c r="AZ28" s="80" t="s">
        <v>66</v>
      </c>
      <c r="BA28" s="79" t="str">
        <f>REPLACE(INDEX(GroupVertices[Group],MATCH(Vertices[[#This Row],[Vertex]],GroupVertices[Vertex],0)),1,1,"")</f>
        <v>11</v>
      </c>
      <c r="BB28" s="48" t="s">
        <v>321</v>
      </c>
      <c r="BC28" s="48" t="s">
        <v>321</v>
      </c>
      <c r="BD28" s="48" t="s">
        <v>332</v>
      </c>
      <c r="BE28" s="48" t="s">
        <v>332</v>
      </c>
      <c r="BF28" s="48"/>
      <c r="BG28" s="48"/>
      <c r="BH28" s="130" t="s">
        <v>1769</v>
      </c>
      <c r="BI28" s="130" t="s">
        <v>1769</v>
      </c>
      <c r="BJ28" s="130" t="s">
        <v>1685</v>
      </c>
      <c r="BK28" s="130" t="s">
        <v>1685</v>
      </c>
      <c r="BL28" s="130">
        <v>0</v>
      </c>
      <c r="BM28" s="133">
        <v>0</v>
      </c>
      <c r="BN28" s="130">
        <v>0</v>
      </c>
      <c r="BO28" s="133">
        <v>0</v>
      </c>
      <c r="BP28" s="130">
        <v>0</v>
      </c>
      <c r="BQ28" s="133">
        <v>0</v>
      </c>
      <c r="BR28" s="130">
        <v>33</v>
      </c>
      <c r="BS28" s="133">
        <v>100</v>
      </c>
      <c r="BT28" s="130">
        <v>33</v>
      </c>
      <c r="BU28" s="2"/>
      <c r="BV28" s="3"/>
      <c r="BW28" s="3"/>
      <c r="BX28" s="3"/>
      <c r="BY28" s="3"/>
    </row>
    <row r="29" spans="1:77" ht="34.05" customHeight="1">
      <c r="A29" s="65" t="s">
        <v>230</v>
      </c>
      <c r="B29" s="79"/>
      <c r="C29" s="66"/>
      <c r="D29" s="66" t="s">
        <v>64</v>
      </c>
      <c r="E29" s="67">
        <v>169.84561849263994</v>
      </c>
      <c r="F29" s="112"/>
      <c r="G29" s="103" t="s">
        <v>359</v>
      </c>
      <c r="H29" s="113"/>
      <c r="I29" s="70" t="s">
        <v>230</v>
      </c>
      <c r="J29" s="71"/>
      <c r="K29" s="114"/>
      <c r="L29" s="70" t="s">
        <v>2408</v>
      </c>
      <c r="M29" s="115">
        <v>1.3275101614720315</v>
      </c>
      <c r="N29" s="75">
        <v>8117.5390625</v>
      </c>
      <c r="O29" s="75">
        <v>2721.835205078125</v>
      </c>
      <c r="P29" s="76"/>
      <c r="Q29" s="77"/>
      <c r="R29" s="77"/>
      <c r="S29" s="89"/>
      <c r="T29" s="48">
        <v>2</v>
      </c>
      <c r="U29" s="48">
        <v>2</v>
      </c>
      <c r="V29" s="49">
        <v>0</v>
      </c>
      <c r="W29" s="49">
        <v>1</v>
      </c>
      <c r="X29" s="49">
        <v>0</v>
      </c>
      <c r="Y29" s="49">
        <v>1.298239</v>
      </c>
      <c r="Z29" s="49">
        <v>0</v>
      </c>
      <c r="AA29" s="49">
        <v>1</v>
      </c>
      <c r="AB29" s="72">
        <v>29</v>
      </c>
      <c r="AC29" s="72"/>
      <c r="AD29" s="73"/>
      <c r="AE29" s="80" t="s">
        <v>683</v>
      </c>
      <c r="AF29" s="80">
        <v>1265</v>
      </c>
      <c r="AG29" s="80">
        <v>2373</v>
      </c>
      <c r="AH29" s="80">
        <v>8797</v>
      </c>
      <c r="AI29" s="80">
        <v>35042</v>
      </c>
      <c r="AJ29" s="80"/>
      <c r="AK29" s="80" t="s">
        <v>757</v>
      </c>
      <c r="AL29" s="80"/>
      <c r="AM29" s="84" t="s">
        <v>844</v>
      </c>
      <c r="AN29" s="80"/>
      <c r="AO29" s="82">
        <v>41500.82844907408</v>
      </c>
      <c r="AP29" s="84" t="s">
        <v>882</v>
      </c>
      <c r="AQ29" s="80" t="b">
        <v>0</v>
      </c>
      <c r="AR29" s="80" t="b">
        <v>0</v>
      </c>
      <c r="AS29" s="80" t="b">
        <v>1</v>
      </c>
      <c r="AT29" s="80"/>
      <c r="AU29" s="80">
        <v>9</v>
      </c>
      <c r="AV29" s="84" t="s">
        <v>930</v>
      </c>
      <c r="AW29" s="80" t="b">
        <v>1</v>
      </c>
      <c r="AX29" s="80" t="s">
        <v>958</v>
      </c>
      <c r="AY29" s="84" t="s">
        <v>977</v>
      </c>
      <c r="AZ29" s="80" t="s">
        <v>66</v>
      </c>
      <c r="BA29" s="79" t="str">
        <f>REPLACE(INDEX(GroupVertices[Group],MATCH(Vertices[[#This Row],[Vertex]],GroupVertices[Vertex],0)),1,1,"")</f>
        <v>17</v>
      </c>
      <c r="BB29" s="48" t="s">
        <v>320</v>
      </c>
      <c r="BC29" s="48" t="s">
        <v>320</v>
      </c>
      <c r="BD29" s="48" t="s">
        <v>331</v>
      </c>
      <c r="BE29" s="48" t="s">
        <v>331</v>
      </c>
      <c r="BF29" s="48"/>
      <c r="BG29" s="48"/>
      <c r="BH29" s="130" t="s">
        <v>2509</v>
      </c>
      <c r="BI29" s="130" t="s">
        <v>2536</v>
      </c>
      <c r="BJ29" s="130" t="s">
        <v>1809</v>
      </c>
      <c r="BK29" s="130" t="s">
        <v>1809</v>
      </c>
      <c r="BL29" s="130">
        <v>1</v>
      </c>
      <c r="BM29" s="133">
        <v>1.694915254237288</v>
      </c>
      <c r="BN29" s="130">
        <v>0</v>
      </c>
      <c r="BO29" s="133">
        <v>0</v>
      </c>
      <c r="BP29" s="130">
        <v>0</v>
      </c>
      <c r="BQ29" s="133">
        <v>0</v>
      </c>
      <c r="BR29" s="130">
        <v>58</v>
      </c>
      <c r="BS29" s="133">
        <v>98.30508474576271</v>
      </c>
      <c r="BT29" s="130">
        <v>59</v>
      </c>
      <c r="BU29" s="2"/>
      <c r="BV29" s="3"/>
      <c r="BW29" s="3"/>
      <c r="BX29" s="3"/>
      <c r="BY29" s="3"/>
    </row>
    <row r="30" spans="1:77" ht="34.05" customHeight="1">
      <c r="A30" s="65" t="s">
        <v>277</v>
      </c>
      <c r="B30" s="79"/>
      <c r="C30" s="66"/>
      <c r="D30" s="66" t="s">
        <v>64</v>
      </c>
      <c r="E30" s="67">
        <v>188.24794151414605</v>
      </c>
      <c r="F30" s="112"/>
      <c r="G30" s="103" t="s">
        <v>943</v>
      </c>
      <c r="H30" s="113"/>
      <c r="I30" s="70" t="s">
        <v>277</v>
      </c>
      <c r="J30" s="71"/>
      <c r="K30" s="114"/>
      <c r="L30" s="70" t="s">
        <v>2409</v>
      </c>
      <c r="M30" s="115">
        <v>2.0957029801628564</v>
      </c>
      <c r="N30" s="75">
        <v>8117.5390625</v>
      </c>
      <c r="O30" s="75">
        <v>2298.323974609375</v>
      </c>
      <c r="P30" s="76"/>
      <c r="Q30" s="77"/>
      <c r="R30" s="77"/>
      <c r="S30" s="89"/>
      <c r="T30" s="48">
        <v>1</v>
      </c>
      <c r="U30" s="48">
        <v>1</v>
      </c>
      <c r="V30" s="49">
        <v>0</v>
      </c>
      <c r="W30" s="49">
        <v>1</v>
      </c>
      <c r="X30" s="49">
        <v>0</v>
      </c>
      <c r="Y30" s="49">
        <v>0.701751</v>
      </c>
      <c r="Z30" s="49">
        <v>0</v>
      </c>
      <c r="AA30" s="49">
        <v>1</v>
      </c>
      <c r="AB30" s="72">
        <v>30</v>
      </c>
      <c r="AC30" s="72"/>
      <c r="AD30" s="73"/>
      <c r="AE30" s="80" t="s">
        <v>684</v>
      </c>
      <c r="AF30" s="80">
        <v>4499</v>
      </c>
      <c r="AG30" s="80">
        <v>7939</v>
      </c>
      <c r="AH30" s="80">
        <v>50982</v>
      </c>
      <c r="AI30" s="80">
        <v>12598</v>
      </c>
      <c r="AJ30" s="80"/>
      <c r="AK30" s="80" t="s">
        <v>758</v>
      </c>
      <c r="AL30" s="80" t="s">
        <v>815</v>
      </c>
      <c r="AM30" s="84" t="s">
        <v>845</v>
      </c>
      <c r="AN30" s="80"/>
      <c r="AO30" s="82">
        <v>41205.35899305555</v>
      </c>
      <c r="AP30" s="84" t="s">
        <v>883</v>
      </c>
      <c r="AQ30" s="80" t="b">
        <v>0</v>
      </c>
      <c r="AR30" s="80" t="b">
        <v>0</v>
      </c>
      <c r="AS30" s="80" t="b">
        <v>0</v>
      </c>
      <c r="AT30" s="80"/>
      <c r="AU30" s="80">
        <v>102</v>
      </c>
      <c r="AV30" s="84" t="s">
        <v>936</v>
      </c>
      <c r="AW30" s="80" t="b">
        <v>0</v>
      </c>
      <c r="AX30" s="80" t="s">
        <v>958</v>
      </c>
      <c r="AY30" s="84" t="s">
        <v>978</v>
      </c>
      <c r="AZ30" s="80" t="s">
        <v>66</v>
      </c>
      <c r="BA30" s="79" t="str">
        <f>REPLACE(INDEX(GroupVertices[Group],MATCH(Vertices[[#This Row],[Vertex]],GroupVertices[Vertex],0)),1,1,"")</f>
        <v>17</v>
      </c>
      <c r="BB30" s="48" t="s">
        <v>2180</v>
      </c>
      <c r="BC30" s="48" t="s">
        <v>2180</v>
      </c>
      <c r="BD30" s="48" t="s">
        <v>2190</v>
      </c>
      <c r="BE30" s="48" t="s">
        <v>2190</v>
      </c>
      <c r="BF30" s="48"/>
      <c r="BG30" s="48"/>
      <c r="BH30" s="130" t="s">
        <v>2510</v>
      </c>
      <c r="BI30" s="130" t="s">
        <v>2510</v>
      </c>
      <c r="BJ30" s="130" t="s">
        <v>2553</v>
      </c>
      <c r="BK30" s="130" t="s">
        <v>2553</v>
      </c>
      <c r="BL30" s="48">
        <v>0</v>
      </c>
      <c r="BM30" s="49">
        <v>0</v>
      </c>
      <c r="BN30" s="48">
        <v>0</v>
      </c>
      <c r="BO30" s="49">
        <v>0</v>
      </c>
      <c r="BP30" s="48">
        <v>0</v>
      </c>
      <c r="BQ30" s="49">
        <v>0</v>
      </c>
      <c r="BR30" s="48">
        <v>19</v>
      </c>
      <c r="BS30" s="49">
        <v>100</v>
      </c>
      <c r="BT30" s="48">
        <v>19</v>
      </c>
      <c r="BU30" s="2"/>
      <c r="BV30" s="3"/>
      <c r="BW30" s="3"/>
      <c r="BX30" s="3"/>
      <c r="BY30" s="3"/>
    </row>
    <row r="31" spans="1:77" ht="34.05" customHeight="1">
      <c r="A31" s="65" t="s">
        <v>231</v>
      </c>
      <c r="B31" s="79"/>
      <c r="C31" s="66"/>
      <c r="D31" s="66" t="s">
        <v>64</v>
      </c>
      <c r="E31" s="67">
        <v>180.59738896801505</v>
      </c>
      <c r="F31" s="112"/>
      <c r="G31" s="103" t="s">
        <v>360</v>
      </c>
      <c r="H31" s="113"/>
      <c r="I31" s="70" t="s">
        <v>231</v>
      </c>
      <c r="J31" s="71"/>
      <c r="K31" s="114"/>
      <c r="L31" s="70" t="s">
        <v>1052</v>
      </c>
      <c r="M31" s="115">
        <v>1.776335717775043</v>
      </c>
      <c r="N31" s="75">
        <v>1371.3311767578125</v>
      </c>
      <c r="O31" s="75">
        <v>2464.300048828125</v>
      </c>
      <c r="P31" s="76"/>
      <c r="Q31" s="77"/>
      <c r="R31" s="77"/>
      <c r="S31" s="89"/>
      <c r="T31" s="48">
        <v>0</v>
      </c>
      <c r="U31" s="48">
        <v>2</v>
      </c>
      <c r="V31" s="49">
        <v>0</v>
      </c>
      <c r="W31" s="49">
        <v>0.010638</v>
      </c>
      <c r="X31" s="49">
        <v>0.030017</v>
      </c>
      <c r="Y31" s="49">
        <v>0.637687</v>
      </c>
      <c r="Z31" s="49">
        <v>1</v>
      </c>
      <c r="AA31" s="49">
        <v>0</v>
      </c>
      <c r="AB31" s="72">
        <v>31</v>
      </c>
      <c r="AC31" s="72"/>
      <c r="AD31" s="73"/>
      <c r="AE31" s="80" t="s">
        <v>685</v>
      </c>
      <c r="AF31" s="80">
        <v>2304</v>
      </c>
      <c r="AG31" s="80">
        <v>5625</v>
      </c>
      <c r="AH31" s="80">
        <v>44537</v>
      </c>
      <c r="AI31" s="80">
        <v>16662</v>
      </c>
      <c r="AJ31" s="80"/>
      <c r="AK31" s="80" t="s">
        <v>759</v>
      </c>
      <c r="AL31" s="80"/>
      <c r="AM31" s="84" t="s">
        <v>846</v>
      </c>
      <c r="AN31" s="80"/>
      <c r="AO31" s="82">
        <v>39902.69712962963</v>
      </c>
      <c r="AP31" s="84" t="s">
        <v>884</v>
      </c>
      <c r="AQ31" s="80" t="b">
        <v>0</v>
      </c>
      <c r="AR31" s="80" t="b">
        <v>0</v>
      </c>
      <c r="AS31" s="80" t="b">
        <v>1</v>
      </c>
      <c r="AT31" s="80"/>
      <c r="AU31" s="80">
        <v>37</v>
      </c>
      <c r="AV31" s="84" t="s">
        <v>934</v>
      </c>
      <c r="AW31" s="80" t="b">
        <v>0</v>
      </c>
      <c r="AX31" s="80" t="s">
        <v>958</v>
      </c>
      <c r="AY31" s="84" t="s">
        <v>979</v>
      </c>
      <c r="AZ31" s="80" t="s">
        <v>66</v>
      </c>
      <c r="BA31" s="79" t="str">
        <f>REPLACE(INDEX(GroupVertices[Group],MATCH(Vertices[[#This Row],[Vertex]],GroupVertices[Vertex],0)),1,1,"")</f>
        <v>1</v>
      </c>
      <c r="BB31" s="48"/>
      <c r="BC31" s="48"/>
      <c r="BD31" s="48"/>
      <c r="BE31" s="48"/>
      <c r="BF31" s="48"/>
      <c r="BG31" s="48"/>
      <c r="BH31" s="130" t="s">
        <v>1770</v>
      </c>
      <c r="BI31" s="130" t="s">
        <v>1770</v>
      </c>
      <c r="BJ31" s="130" t="s">
        <v>1682</v>
      </c>
      <c r="BK31" s="130" t="s">
        <v>1682</v>
      </c>
      <c r="BL31" s="130">
        <v>0</v>
      </c>
      <c r="BM31" s="133">
        <v>0</v>
      </c>
      <c r="BN31" s="130">
        <v>0</v>
      </c>
      <c r="BO31" s="133">
        <v>0</v>
      </c>
      <c r="BP31" s="130">
        <v>0</v>
      </c>
      <c r="BQ31" s="133">
        <v>0</v>
      </c>
      <c r="BR31" s="130">
        <v>22</v>
      </c>
      <c r="BS31" s="133">
        <v>100</v>
      </c>
      <c r="BT31" s="130">
        <v>22</v>
      </c>
      <c r="BU31" s="2"/>
      <c r="BV31" s="3"/>
      <c r="BW31" s="3"/>
      <c r="BX31" s="3"/>
      <c r="BY31" s="3"/>
    </row>
    <row r="32" spans="1:77" ht="34.05" customHeight="1">
      <c r="A32" s="65" t="s">
        <v>278</v>
      </c>
      <c r="B32" s="79"/>
      <c r="C32" s="66"/>
      <c r="D32" s="66" t="s">
        <v>64</v>
      </c>
      <c r="E32" s="67">
        <v>173.2708442652379</v>
      </c>
      <c r="F32" s="112"/>
      <c r="G32" s="103" t="s">
        <v>944</v>
      </c>
      <c r="H32" s="113"/>
      <c r="I32" s="70" t="s">
        <v>278</v>
      </c>
      <c r="J32" s="71"/>
      <c r="K32" s="114"/>
      <c r="L32" s="70" t="s">
        <v>2410</v>
      </c>
      <c r="M32" s="115">
        <v>1.470493948781355</v>
      </c>
      <c r="N32" s="75">
        <v>1607.1861572265625</v>
      </c>
      <c r="O32" s="75">
        <v>5521.68701171875</v>
      </c>
      <c r="P32" s="76"/>
      <c r="Q32" s="77"/>
      <c r="R32" s="77"/>
      <c r="S32" s="89"/>
      <c r="T32" s="48">
        <v>21</v>
      </c>
      <c r="U32" s="48">
        <v>2</v>
      </c>
      <c r="V32" s="49">
        <v>189</v>
      </c>
      <c r="W32" s="49">
        <v>0.013333</v>
      </c>
      <c r="X32" s="49">
        <v>0.104375</v>
      </c>
      <c r="Y32" s="49">
        <v>5.783923</v>
      </c>
      <c r="Z32" s="49">
        <v>0.05</v>
      </c>
      <c r="AA32" s="49">
        <v>0.05</v>
      </c>
      <c r="AB32" s="72">
        <v>32</v>
      </c>
      <c r="AC32" s="72"/>
      <c r="AD32" s="73"/>
      <c r="AE32" s="80" t="s">
        <v>278</v>
      </c>
      <c r="AF32" s="80">
        <v>402</v>
      </c>
      <c r="AG32" s="80">
        <v>3409</v>
      </c>
      <c r="AH32" s="80">
        <v>816</v>
      </c>
      <c r="AI32" s="80">
        <v>192</v>
      </c>
      <c r="AJ32" s="80"/>
      <c r="AK32" s="80" t="s">
        <v>760</v>
      </c>
      <c r="AL32" s="80" t="s">
        <v>816</v>
      </c>
      <c r="AM32" s="84" t="s">
        <v>847</v>
      </c>
      <c r="AN32" s="80"/>
      <c r="AO32" s="82">
        <v>40517.72914351852</v>
      </c>
      <c r="AP32" s="84" t="s">
        <v>885</v>
      </c>
      <c r="AQ32" s="80" t="b">
        <v>1</v>
      </c>
      <c r="AR32" s="80" t="b">
        <v>0</v>
      </c>
      <c r="AS32" s="80" t="b">
        <v>1</v>
      </c>
      <c r="AT32" s="80"/>
      <c r="AU32" s="80">
        <v>35</v>
      </c>
      <c r="AV32" s="84" t="s">
        <v>930</v>
      </c>
      <c r="AW32" s="80" t="b">
        <v>0</v>
      </c>
      <c r="AX32" s="80" t="s">
        <v>958</v>
      </c>
      <c r="AY32" s="84" t="s">
        <v>980</v>
      </c>
      <c r="AZ32" s="80" t="s">
        <v>66</v>
      </c>
      <c r="BA32" s="79" t="str">
        <f>REPLACE(INDEX(GroupVertices[Group],MATCH(Vertices[[#This Row],[Vertex]],GroupVertices[Vertex],0)),1,1,"")</f>
        <v>1</v>
      </c>
      <c r="BB32" s="48" t="s">
        <v>2187</v>
      </c>
      <c r="BC32" s="48" t="s">
        <v>2187</v>
      </c>
      <c r="BD32" s="48" t="s">
        <v>331</v>
      </c>
      <c r="BE32" s="48" t="s">
        <v>331</v>
      </c>
      <c r="BF32" s="48" t="s">
        <v>2194</v>
      </c>
      <c r="BG32" s="48" t="s">
        <v>2194</v>
      </c>
      <c r="BH32" s="130" t="s">
        <v>2511</v>
      </c>
      <c r="BI32" s="130" t="s">
        <v>2511</v>
      </c>
      <c r="BJ32" s="130" t="s">
        <v>2554</v>
      </c>
      <c r="BK32" s="130" t="s">
        <v>2554</v>
      </c>
      <c r="BL32" s="48">
        <v>0</v>
      </c>
      <c r="BM32" s="49">
        <v>0</v>
      </c>
      <c r="BN32" s="48">
        <v>0</v>
      </c>
      <c r="BO32" s="49">
        <v>0</v>
      </c>
      <c r="BP32" s="48">
        <v>0</v>
      </c>
      <c r="BQ32" s="49">
        <v>0</v>
      </c>
      <c r="BR32" s="48">
        <v>48</v>
      </c>
      <c r="BS32" s="49">
        <v>100</v>
      </c>
      <c r="BT32" s="48">
        <v>48</v>
      </c>
      <c r="BU32" s="2"/>
      <c r="BV32" s="3"/>
      <c r="BW32" s="3"/>
      <c r="BX32" s="3"/>
      <c r="BY32" s="3"/>
    </row>
    <row r="33" spans="1:77" ht="34.05" customHeight="1">
      <c r="A33" s="65" t="s">
        <v>270</v>
      </c>
      <c r="B33" s="79"/>
      <c r="C33" s="66"/>
      <c r="D33" s="66" t="s">
        <v>64</v>
      </c>
      <c r="E33" s="67">
        <v>193.22708245384928</v>
      </c>
      <c r="F33" s="112"/>
      <c r="G33" s="103" t="s">
        <v>399</v>
      </c>
      <c r="H33" s="113"/>
      <c r="I33" s="70" t="s">
        <v>270</v>
      </c>
      <c r="J33" s="71"/>
      <c r="K33" s="114"/>
      <c r="L33" s="70" t="s">
        <v>2411</v>
      </c>
      <c r="M33" s="115">
        <v>2.3035539296684946</v>
      </c>
      <c r="N33" s="75">
        <v>1921.6556396484375</v>
      </c>
      <c r="O33" s="75">
        <v>5163.46142578125</v>
      </c>
      <c r="P33" s="76"/>
      <c r="Q33" s="77"/>
      <c r="R33" s="77"/>
      <c r="S33" s="89"/>
      <c r="T33" s="48">
        <v>32</v>
      </c>
      <c r="U33" s="48">
        <v>2</v>
      </c>
      <c r="V33" s="49">
        <v>1257</v>
      </c>
      <c r="W33" s="49">
        <v>0.017857</v>
      </c>
      <c r="X33" s="49">
        <v>0.127918</v>
      </c>
      <c r="Y33" s="49">
        <v>9.546411</v>
      </c>
      <c r="Z33" s="49">
        <v>0.02043010752688172</v>
      </c>
      <c r="AA33" s="49">
        <v>0.03225806451612903</v>
      </c>
      <c r="AB33" s="72">
        <v>33</v>
      </c>
      <c r="AC33" s="72"/>
      <c r="AD33" s="73"/>
      <c r="AE33" s="80" t="s">
        <v>686</v>
      </c>
      <c r="AF33" s="80">
        <v>1794</v>
      </c>
      <c r="AG33" s="80">
        <v>9445</v>
      </c>
      <c r="AH33" s="80">
        <v>7354</v>
      </c>
      <c r="AI33" s="80">
        <v>33398</v>
      </c>
      <c r="AJ33" s="80"/>
      <c r="AK33" s="80" t="s">
        <v>761</v>
      </c>
      <c r="AL33" s="80" t="s">
        <v>817</v>
      </c>
      <c r="AM33" s="84" t="s">
        <v>848</v>
      </c>
      <c r="AN33" s="80"/>
      <c r="AO33" s="82">
        <v>40584.845625</v>
      </c>
      <c r="AP33" s="84" t="s">
        <v>886</v>
      </c>
      <c r="AQ33" s="80" t="b">
        <v>1</v>
      </c>
      <c r="AR33" s="80" t="b">
        <v>0</v>
      </c>
      <c r="AS33" s="80" t="b">
        <v>1</v>
      </c>
      <c r="AT33" s="80"/>
      <c r="AU33" s="80">
        <v>142</v>
      </c>
      <c r="AV33" s="84" t="s">
        <v>930</v>
      </c>
      <c r="AW33" s="80" t="b">
        <v>1</v>
      </c>
      <c r="AX33" s="80" t="s">
        <v>958</v>
      </c>
      <c r="AY33" s="84" t="s">
        <v>981</v>
      </c>
      <c r="AZ33" s="80" t="s">
        <v>66</v>
      </c>
      <c r="BA33" s="79" t="str">
        <f>REPLACE(INDEX(GroupVertices[Group],MATCH(Vertices[[#This Row],[Vertex]],GroupVertices[Vertex],0)),1,1,"")</f>
        <v>1</v>
      </c>
      <c r="BB33" s="48" t="s">
        <v>2500</v>
      </c>
      <c r="BC33" s="48" t="s">
        <v>2500</v>
      </c>
      <c r="BD33" s="48" t="s">
        <v>1749</v>
      </c>
      <c r="BE33" s="48" t="s">
        <v>1752</v>
      </c>
      <c r="BF33" s="48" t="s">
        <v>2501</v>
      </c>
      <c r="BG33" s="48" t="s">
        <v>2502</v>
      </c>
      <c r="BH33" s="130" t="s">
        <v>2512</v>
      </c>
      <c r="BI33" s="130" t="s">
        <v>2537</v>
      </c>
      <c r="BJ33" s="130" t="s">
        <v>1682</v>
      </c>
      <c r="BK33" s="130" t="s">
        <v>1682</v>
      </c>
      <c r="BL33" s="130">
        <v>0</v>
      </c>
      <c r="BM33" s="133">
        <v>0</v>
      </c>
      <c r="BN33" s="130">
        <v>0</v>
      </c>
      <c r="BO33" s="133">
        <v>0</v>
      </c>
      <c r="BP33" s="130">
        <v>0</v>
      </c>
      <c r="BQ33" s="133">
        <v>0</v>
      </c>
      <c r="BR33" s="130">
        <v>105</v>
      </c>
      <c r="BS33" s="133">
        <v>100</v>
      </c>
      <c r="BT33" s="130">
        <v>105</v>
      </c>
      <c r="BU33" s="2"/>
      <c r="BV33" s="3"/>
      <c r="BW33" s="3"/>
      <c r="BX33" s="3"/>
      <c r="BY33" s="3"/>
    </row>
    <row r="34" spans="1:77" ht="34.05" customHeight="1">
      <c r="A34" s="65" t="s">
        <v>1133</v>
      </c>
      <c r="B34" s="79"/>
      <c r="C34" s="66"/>
      <c r="D34" s="66" t="s">
        <v>64</v>
      </c>
      <c r="E34" s="67">
        <v>163.46795390254198</v>
      </c>
      <c r="F34" s="112"/>
      <c r="G34" s="103" t="s">
        <v>1209</v>
      </c>
      <c r="H34" s="113"/>
      <c r="I34" s="70" t="s">
        <v>1133</v>
      </c>
      <c r="J34" s="71"/>
      <c r="K34" s="114"/>
      <c r="L34" s="70" t="s">
        <v>1452</v>
      </c>
      <c r="M34" s="115">
        <v>1.06127876598971</v>
      </c>
      <c r="N34" s="75">
        <v>6216.1337890625</v>
      </c>
      <c r="O34" s="75">
        <v>1673.3863525390625</v>
      </c>
      <c r="P34" s="76"/>
      <c r="Q34" s="77"/>
      <c r="R34" s="77"/>
      <c r="S34" s="89"/>
      <c r="T34" s="48">
        <v>0</v>
      </c>
      <c r="U34" s="48">
        <v>1</v>
      </c>
      <c r="V34" s="49">
        <v>0</v>
      </c>
      <c r="W34" s="49">
        <v>0.333333</v>
      </c>
      <c r="X34" s="49">
        <v>0</v>
      </c>
      <c r="Y34" s="49">
        <v>0.770267</v>
      </c>
      <c r="Z34" s="49">
        <v>0</v>
      </c>
      <c r="AA34" s="49">
        <v>0</v>
      </c>
      <c r="AB34" s="72">
        <v>34</v>
      </c>
      <c r="AC34" s="72"/>
      <c r="AD34" s="73"/>
      <c r="AE34" s="80" t="s">
        <v>1298</v>
      </c>
      <c r="AF34" s="80">
        <v>1019</v>
      </c>
      <c r="AG34" s="80">
        <v>444</v>
      </c>
      <c r="AH34" s="80">
        <v>9791</v>
      </c>
      <c r="AI34" s="80">
        <v>18684</v>
      </c>
      <c r="AJ34" s="80"/>
      <c r="AK34" s="80" t="s">
        <v>1329</v>
      </c>
      <c r="AL34" s="80" t="s">
        <v>827</v>
      </c>
      <c r="AM34" s="84" t="s">
        <v>1364</v>
      </c>
      <c r="AN34" s="80"/>
      <c r="AO34" s="82">
        <v>40122.651458333334</v>
      </c>
      <c r="AP34" s="84" t="s">
        <v>1384</v>
      </c>
      <c r="AQ34" s="80" t="b">
        <v>0</v>
      </c>
      <c r="AR34" s="80" t="b">
        <v>0</v>
      </c>
      <c r="AS34" s="80" t="b">
        <v>0</v>
      </c>
      <c r="AT34" s="80"/>
      <c r="AU34" s="80">
        <v>4</v>
      </c>
      <c r="AV34" s="84" t="s">
        <v>931</v>
      </c>
      <c r="AW34" s="80" t="b">
        <v>0</v>
      </c>
      <c r="AX34" s="80" t="s">
        <v>958</v>
      </c>
      <c r="AY34" s="84" t="s">
        <v>1424</v>
      </c>
      <c r="AZ34" s="80" t="s">
        <v>66</v>
      </c>
      <c r="BA34" s="79" t="str">
        <f>REPLACE(INDEX(GroupVertices[Group],MATCH(Vertices[[#This Row],[Vertex]],GroupVertices[Vertex],0)),1,1,"")</f>
        <v>12</v>
      </c>
      <c r="BB34" s="48" t="s">
        <v>1180</v>
      </c>
      <c r="BC34" s="48" t="s">
        <v>1180</v>
      </c>
      <c r="BD34" s="48" t="s">
        <v>331</v>
      </c>
      <c r="BE34" s="48" t="s">
        <v>331</v>
      </c>
      <c r="BF34" s="48" t="s">
        <v>1199</v>
      </c>
      <c r="BG34" s="48" t="s">
        <v>1199</v>
      </c>
      <c r="BH34" s="130" t="s">
        <v>1771</v>
      </c>
      <c r="BI34" s="130" t="s">
        <v>1771</v>
      </c>
      <c r="BJ34" s="130" t="s">
        <v>1811</v>
      </c>
      <c r="BK34" s="130" t="s">
        <v>1811</v>
      </c>
      <c r="BL34" s="130">
        <v>0</v>
      </c>
      <c r="BM34" s="133">
        <v>0</v>
      </c>
      <c r="BN34" s="130">
        <v>1</v>
      </c>
      <c r="BO34" s="133">
        <v>5.882352941176471</v>
      </c>
      <c r="BP34" s="130">
        <v>0</v>
      </c>
      <c r="BQ34" s="133">
        <v>0</v>
      </c>
      <c r="BR34" s="130">
        <v>16</v>
      </c>
      <c r="BS34" s="133">
        <v>94.11764705882354</v>
      </c>
      <c r="BT34" s="130">
        <v>17</v>
      </c>
      <c r="BU34" s="2"/>
      <c r="BV34" s="3"/>
      <c r="BW34" s="3"/>
      <c r="BX34" s="3"/>
      <c r="BY34" s="3"/>
    </row>
    <row r="35" spans="1:77" ht="34.05" customHeight="1">
      <c r="A35" s="65" t="s">
        <v>1147</v>
      </c>
      <c r="B35" s="79"/>
      <c r="C35" s="66"/>
      <c r="D35" s="66" t="s">
        <v>64</v>
      </c>
      <c r="E35" s="67">
        <v>1000</v>
      </c>
      <c r="F35" s="112"/>
      <c r="G35" s="103" t="s">
        <v>1404</v>
      </c>
      <c r="H35" s="113"/>
      <c r="I35" s="70" t="s">
        <v>1147</v>
      </c>
      <c r="J35" s="71"/>
      <c r="K35" s="114"/>
      <c r="L35" s="70" t="s">
        <v>1453</v>
      </c>
      <c r="M35" s="115">
        <v>9999</v>
      </c>
      <c r="N35" s="75">
        <v>5803.94091796875</v>
      </c>
      <c r="O35" s="75">
        <v>970.977294921875</v>
      </c>
      <c r="P35" s="76"/>
      <c r="Q35" s="77"/>
      <c r="R35" s="77"/>
      <c r="S35" s="89"/>
      <c r="T35" s="48">
        <v>2</v>
      </c>
      <c r="U35" s="48">
        <v>0</v>
      </c>
      <c r="V35" s="49">
        <v>2</v>
      </c>
      <c r="W35" s="49">
        <v>0.5</v>
      </c>
      <c r="X35" s="49">
        <v>0</v>
      </c>
      <c r="Y35" s="49">
        <v>1.459452</v>
      </c>
      <c r="Z35" s="49">
        <v>0</v>
      </c>
      <c r="AA35" s="49">
        <v>0</v>
      </c>
      <c r="AB35" s="72">
        <v>35</v>
      </c>
      <c r="AC35" s="72"/>
      <c r="AD35" s="73"/>
      <c r="AE35" s="80" t="s">
        <v>1299</v>
      </c>
      <c r="AF35" s="80">
        <v>1101</v>
      </c>
      <c r="AG35" s="80">
        <v>72441276</v>
      </c>
      <c r="AH35" s="80">
        <v>25711</v>
      </c>
      <c r="AI35" s="80">
        <v>3358</v>
      </c>
      <c r="AJ35" s="80"/>
      <c r="AK35" s="80" t="s">
        <v>1330</v>
      </c>
      <c r="AL35" s="80" t="s">
        <v>1356</v>
      </c>
      <c r="AM35" s="84" t="s">
        <v>1365</v>
      </c>
      <c r="AN35" s="80"/>
      <c r="AO35" s="82">
        <v>39399.90539351852</v>
      </c>
      <c r="AP35" s="84" t="s">
        <v>1385</v>
      </c>
      <c r="AQ35" s="80" t="b">
        <v>0</v>
      </c>
      <c r="AR35" s="80" t="b">
        <v>0</v>
      </c>
      <c r="AS35" s="80" t="b">
        <v>0</v>
      </c>
      <c r="AT35" s="80"/>
      <c r="AU35" s="80">
        <v>82184</v>
      </c>
      <c r="AV35" s="84" t="s">
        <v>939</v>
      </c>
      <c r="AW35" s="80" t="b">
        <v>1</v>
      </c>
      <c r="AX35" s="80" t="s">
        <v>958</v>
      </c>
      <c r="AY35" s="84" t="s">
        <v>1425</v>
      </c>
      <c r="AZ35" s="80" t="s">
        <v>65</v>
      </c>
      <c r="BA35" s="79" t="str">
        <f>REPLACE(INDEX(GroupVertices[Group],MATCH(Vertices[[#This Row],[Vertex]],GroupVertices[Vertex],0)),1,1,"")</f>
        <v>12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34.05" customHeight="1">
      <c r="A36" s="65" t="s">
        <v>1134</v>
      </c>
      <c r="B36" s="79"/>
      <c r="C36" s="66"/>
      <c r="D36" s="66" t="s">
        <v>64</v>
      </c>
      <c r="E36" s="67">
        <v>162.0099186074496</v>
      </c>
      <c r="F36" s="112"/>
      <c r="G36" s="103" t="s">
        <v>1210</v>
      </c>
      <c r="H36" s="113"/>
      <c r="I36" s="70" t="s">
        <v>1134</v>
      </c>
      <c r="J36" s="71"/>
      <c r="K36" s="114"/>
      <c r="L36" s="70" t="s">
        <v>1454</v>
      </c>
      <c r="M36" s="115">
        <v>1.0004140457161468</v>
      </c>
      <c r="N36" s="75">
        <v>5803.94091796875</v>
      </c>
      <c r="O36" s="75">
        <v>1673.3863525390625</v>
      </c>
      <c r="P36" s="76"/>
      <c r="Q36" s="77"/>
      <c r="R36" s="77"/>
      <c r="S36" s="89"/>
      <c r="T36" s="48">
        <v>0</v>
      </c>
      <c r="U36" s="48">
        <v>1</v>
      </c>
      <c r="V36" s="49">
        <v>0</v>
      </c>
      <c r="W36" s="49">
        <v>0.333333</v>
      </c>
      <c r="X36" s="49">
        <v>0</v>
      </c>
      <c r="Y36" s="49">
        <v>0.770267</v>
      </c>
      <c r="Z36" s="49">
        <v>0</v>
      </c>
      <c r="AA36" s="49">
        <v>0</v>
      </c>
      <c r="AB36" s="72">
        <v>36</v>
      </c>
      <c r="AC36" s="72"/>
      <c r="AD36" s="73"/>
      <c r="AE36" s="80" t="s">
        <v>1300</v>
      </c>
      <c r="AF36" s="80">
        <v>40</v>
      </c>
      <c r="AG36" s="80">
        <v>3</v>
      </c>
      <c r="AH36" s="80">
        <v>2580</v>
      </c>
      <c r="AI36" s="80">
        <v>198</v>
      </c>
      <c r="AJ36" s="80"/>
      <c r="AK36" s="80" t="s">
        <v>1331</v>
      </c>
      <c r="AL36" s="80" t="s">
        <v>1357</v>
      </c>
      <c r="AM36" s="80"/>
      <c r="AN36" s="80"/>
      <c r="AO36" s="82">
        <v>42948.81196759259</v>
      </c>
      <c r="AP36" s="80"/>
      <c r="AQ36" s="80" t="b">
        <v>1</v>
      </c>
      <c r="AR36" s="80" t="b">
        <v>0</v>
      </c>
      <c r="AS36" s="80" t="b">
        <v>0</v>
      </c>
      <c r="AT36" s="80"/>
      <c r="AU36" s="80">
        <v>0</v>
      </c>
      <c r="AV36" s="80"/>
      <c r="AW36" s="80" t="b">
        <v>0</v>
      </c>
      <c r="AX36" s="80" t="s">
        <v>958</v>
      </c>
      <c r="AY36" s="84" t="s">
        <v>1426</v>
      </c>
      <c r="AZ36" s="80" t="s">
        <v>66</v>
      </c>
      <c r="BA36" s="79" t="str">
        <f>REPLACE(INDEX(GroupVertices[Group],MATCH(Vertices[[#This Row],[Vertex]],GroupVertices[Vertex],0)),1,1,"")</f>
        <v>12</v>
      </c>
      <c r="BB36" s="48" t="s">
        <v>1181</v>
      </c>
      <c r="BC36" s="48" t="s">
        <v>1181</v>
      </c>
      <c r="BD36" s="48" t="s">
        <v>331</v>
      </c>
      <c r="BE36" s="48" t="s">
        <v>331</v>
      </c>
      <c r="BF36" s="48"/>
      <c r="BG36" s="48"/>
      <c r="BH36" s="130" t="s">
        <v>1772</v>
      </c>
      <c r="BI36" s="130" t="s">
        <v>1795</v>
      </c>
      <c r="BJ36" s="130" t="s">
        <v>1812</v>
      </c>
      <c r="BK36" s="130" t="s">
        <v>1830</v>
      </c>
      <c r="BL36" s="130">
        <v>0</v>
      </c>
      <c r="BM36" s="133">
        <v>0</v>
      </c>
      <c r="BN36" s="130">
        <v>2</v>
      </c>
      <c r="BO36" s="133">
        <v>8</v>
      </c>
      <c r="BP36" s="130">
        <v>0</v>
      </c>
      <c r="BQ36" s="133">
        <v>0</v>
      </c>
      <c r="BR36" s="130">
        <v>23</v>
      </c>
      <c r="BS36" s="133">
        <v>92</v>
      </c>
      <c r="BT36" s="130">
        <v>25</v>
      </c>
      <c r="BU36" s="2"/>
      <c r="BV36" s="3"/>
      <c r="BW36" s="3"/>
      <c r="BX36" s="3"/>
      <c r="BY36" s="3"/>
    </row>
    <row r="37" spans="1:77" ht="34.05" customHeight="1">
      <c r="A37" s="65" t="s">
        <v>232</v>
      </c>
      <c r="B37" s="79"/>
      <c r="C37" s="66"/>
      <c r="D37" s="66" t="s">
        <v>64</v>
      </c>
      <c r="E37" s="67">
        <v>162.17192252912653</v>
      </c>
      <c r="F37" s="112"/>
      <c r="G37" s="103" t="s">
        <v>361</v>
      </c>
      <c r="H37" s="113"/>
      <c r="I37" s="70" t="s">
        <v>232</v>
      </c>
      <c r="J37" s="71"/>
      <c r="K37" s="114"/>
      <c r="L37" s="70" t="s">
        <v>1053</v>
      </c>
      <c r="M37" s="115">
        <v>1.0071767924132093</v>
      </c>
      <c r="N37" s="75">
        <v>1802.0162353515625</v>
      </c>
      <c r="O37" s="75">
        <v>7408.453125</v>
      </c>
      <c r="P37" s="76"/>
      <c r="Q37" s="77"/>
      <c r="R37" s="77"/>
      <c r="S37" s="89"/>
      <c r="T37" s="48">
        <v>0</v>
      </c>
      <c r="U37" s="48">
        <v>2</v>
      </c>
      <c r="V37" s="49">
        <v>0</v>
      </c>
      <c r="W37" s="49">
        <v>0.010638</v>
      </c>
      <c r="X37" s="49">
        <v>0.030017</v>
      </c>
      <c r="Y37" s="49">
        <v>0.637687</v>
      </c>
      <c r="Z37" s="49">
        <v>1</v>
      </c>
      <c r="AA37" s="49">
        <v>0</v>
      </c>
      <c r="AB37" s="72">
        <v>37</v>
      </c>
      <c r="AC37" s="72"/>
      <c r="AD37" s="73"/>
      <c r="AE37" s="80" t="s">
        <v>687</v>
      </c>
      <c r="AF37" s="80">
        <v>955</v>
      </c>
      <c r="AG37" s="80">
        <v>52</v>
      </c>
      <c r="AH37" s="80">
        <v>928</v>
      </c>
      <c r="AI37" s="80">
        <v>545</v>
      </c>
      <c r="AJ37" s="80"/>
      <c r="AK37" s="80" t="s">
        <v>762</v>
      </c>
      <c r="AL37" s="80" t="s">
        <v>818</v>
      </c>
      <c r="AM37" s="84" t="s">
        <v>849</v>
      </c>
      <c r="AN37" s="80"/>
      <c r="AO37" s="82">
        <v>43647.66275462963</v>
      </c>
      <c r="AP37" s="84" t="s">
        <v>887</v>
      </c>
      <c r="AQ37" s="80" t="b">
        <v>1</v>
      </c>
      <c r="AR37" s="80" t="b">
        <v>0</v>
      </c>
      <c r="AS37" s="80" t="b">
        <v>0</v>
      </c>
      <c r="AT37" s="80"/>
      <c r="AU37" s="80">
        <v>1</v>
      </c>
      <c r="AV37" s="80"/>
      <c r="AW37" s="80" t="b">
        <v>0</v>
      </c>
      <c r="AX37" s="80" t="s">
        <v>958</v>
      </c>
      <c r="AY37" s="84" t="s">
        <v>982</v>
      </c>
      <c r="AZ37" s="80" t="s">
        <v>66</v>
      </c>
      <c r="BA37" s="79" t="str">
        <f>REPLACE(INDEX(GroupVertices[Group],MATCH(Vertices[[#This Row],[Vertex]],GroupVertices[Vertex],0)),1,1,"")</f>
        <v>1</v>
      </c>
      <c r="BB37" s="48"/>
      <c r="BC37" s="48"/>
      <c r="BD37" s="48"/>
      <c r="BE37" s="48"/>
      <c r="BF37" s="48"/>
      <c r="BG37" s="48"/>
      <c r="BH37" s="130" t="s">
        <v>1770</v>
      </c>
      <c r="BI37" s="130" t="s">
        <v>1770</v>
      </c>
      <c r="BJ37" s="130" t="s">
        <v>1682</v>
      </c>
      <c r="BK37" s="130" t="s">
        <v>1682</v>
      </c>
      <c r="BL37" s="130">
        <v>0</v>
      </c>
      <c r="BM37" s="133">
        <v>0</v>
      </c>
      <c r="BN37" s="130">
        <v>0</v>
      </c>
      <c r="BO37" s="133">
        <v>0</v>
      </c>
      <c r="BP37" s="130">
        <v>0</v>
      </c>
      <c r="BQ37" s="133">
        <v>0</v>
      </c>
      <c r="BR37" s="130">
        <v>22</v>
      </c>
      <c r="BS37" s="133">
        <v>100</v>
      </c>
      <c r="BT37" s="130">
        <v>22</v>
      </c>
      <c r="BU37" s="2"/>
      <c r="BV37" s="3"/>
      <c r="BW37" s="3"/>
      <c r="BX37" s="3"/>
      <c r="BY37" s="3"/>
    </row>
    <row r="38" spans="1:77" ht="34.05" customHeight="1">
      <c r="A38" s="65" t="s">
        <v>233</v>
      </c>
      <c r="B38" s="79"/>
      <c r="C38" s="66"/>
      <c r="D38" s="66" t="s">
        <v>64</v>
      </c>
      <c r="E38" s="67">
        <v>163.53407795220605</v>
      </c>
      <c r="F38" s="112"/>
      <c r="G38" s="103" t="s">
        <v>362</v>
      </c>
      <c r="H38" s="113"/>
      <c r="I38" s="70" t="s">
        <v>233</v>
      </c>
      <c r="J38" s="71"/>
      <c r="K38" s="114"/>
      <c r="L38" s="70" t="s">
        <v>1054</v>
      </c>
      <c r="M38" s="115">
        <v>1.0640390707640213</v>
      </c>
      <c r="N38" s="75">
        <v>2348.569091796875</v>
      </c>
      <c r="O38" s="75">
        <v>6258.7353515625</v>
      </c>
      <c r="P38" s="76"/>
      <c r="Q38" s="77"/>
      <c r="R38" s="77"/>
      <c r="S38" s="89"/>
      <c r="T38" s="48">
        <v>0</v>
      </c>
      <c r="U38" s="48">
        <v>2</v>
      </c>
      <c r="V38" s="49">
        <v>0</v>
      </c>
      <c r="W38" s="49">
        <v>0.010638</v>
      </c>
      <c r="X38" s="49">
        <v>0.030017</v>
      </c>
      <c r="Y38" s="49">
        <v>0.637687</v>
      </c>
      <c r="Z38" s="49">
        <v>1</v>
      </c>
      <c r="AA38" s="49">
        <v>0</v>
      </c>
      <c r="AB38" s="72">
        <v>38</v>
      </c>
      <c r="AC38" s="72"/>
      <c r="AD38" s="73"/>
      <c r="AE38" s="80" t="s">
        <v>688</v>
      </c>
      <c r="AF38" s="80">
        <v>538</v>
      </c>
      <c r="AG38" s="80">
        <v>464</v>
      </c>
      <c r="AH38" s="80">
        <v>22042</v>
      </c>
      <c r="AI38" s="80">
        <v>40420</v>
      </c>
      <c r="AJ38" s="80"/>
      <c r="AK38" s="80" t="s">
        <v>763</v>
      </c>
      <c r="AL38" s="80" t="s">
        <v>811</v>
      </c>
      <c r="AM38" s="84" t="s">
        <v>850</v>
      </c>
      <c r="AN38" s="80"/>
      <c r="AO38" s="82">
        <v>41146.87755787037</v>
      </c>
      <c r="AP38" s="84" t="s">
        <v>888</v>
      </c>
      <c r="AQ38" s="80" t="b">
        <v>1</v>
      </c>
      <c r="AR38" s="80" t="b">
        <v>0</v>
      </c>
      <c r="AS38" s="80" t="b">
        <v>0</v>
      </c>
      <c r="AT38" s="80"/>
      <c r="AU38" s="80">
        <v>26</v>
      </c>
      <c r="AV38" s="84" t="s">
        <v>930</v>
      </c>
      <c r="AW38" s="80" t="b">
        <v>0</v>
      </c>
      <c r="AX38" s="80" t="s">
        <v>958</v>
      </c>
      <c r="AY38" s="84" t="s">
        <v>983</v>
      </c>
      <c r="AZ38" s="80" t="s">
        <v>66</v>
      </c>
      <c r="BA38" s="79" t="str">
        <f>REPLACE(INDEX(GroupVertices[Group],MATCH(Vertices[[#This Row],[Vertex]],GroupVertices[Vertex],0)),1,1,"")</f>
        <v>1</v>
      </c>
      <c r="BB38" s="48"/>
      <c r="BC38" s="48"/>
      <c r="BD38" s="48"/>
      <c r="BE38" s="48"/>
      <c r="BF38" s="48"/>
      <c r="BG38" s="48"/>
      <c r="BH38" s="130" t="s">
        <v>1770</v>
      </c>
      <c r="BI38" s="130" t="s">
        <v>1770</v>
      </c>
      <c r="BJ38" s="130" t="s">
        <v>1682</v>
      </c>
      <c r="BK38" s="130" t="s">
        <v>1682</v>
      </c>
      <c r="BL38" s="130">
        <v>0</v>
      </c>
      <c r="BM38" s="133">
        <v>0</v>
      </c>
      <c r="BN38" s="130">
        <v>0</v>
      </c>
      <c r="BO38" s="133">
        <v>0</v>
      </c>
      <c r="BP38" s="130">
        <v>0</v>
      </c>
      <c r="BQ38" s="133">
        <v>0</v>
      </c>
      <c r="BR38" s="130">
        <v>22</v>
      </c>
      <c r="BS38" s="133">
        <v>100</v>
      </c>
      <c r="BT38" s="130">
        <v>22</v>
      </c>
      <c r="BU38" s="2"/>
      <c r="BV38" s="3"/>
      <c r="BW38" s="3"/>
      <c r="BX38" s="3"/>
      <c r="BY38" s="3"/>
    </row>
    <row r="39" spans="1:77" ht="34.05" customHeight="1">
      <c r="A39" s="65" t="s">
        <v>235</v>
      </c>
      <c r="B39" s="79"/>
      <c r="C39" s="66"/>
      <c r="D39" s="66" t="s">
        <v>64</v>
      </c>
      <c r="E39" s="67">
        <v>165.02517527213044</v>
      </c>
      <c r="F39" s="112"/>
      <c r="G39" s="103" t="s">
        <v>364</v>
      </c>
      <c r="H39" s="113"/>
      <c r="I39" s="70" t="s">
        <v>235</v>
      </c>
      <c r="J39" s="71"/>
      <c r="K39" s="114"/>
      <c r="L39" s="70" t="s">
        <v>1055</v>
      </c>
      <c r="M39" s="115">
        <v>1.1262839434247403</v>
      </c>
      <c r="N39" s="75">
        <v>6216.1337890625</v>
      </c>
      <c r="O39" s="75">
        <v>3697.977294921875</v>
      </c>
      <c r="P39" s="76"/>
      <c r="Q39" s="77"/>
      <c r="R39" s="77"/>
      <c r="S39" s="89"/>
      <c r="T39" s="48">
        <v>0</v>
      </c>
      <c r="U39" s="48">
        <v>1</v>
      </c>
      <c r="V39" s="49">
        <v>0</v>
      </c>
      <c r="W39" s="49">
        <v>0.333333</v>
      </c>
      <c r="X39" s="49">
        <v>0</v>
      </c>
      <c r="Y39" s="49">
        <v>0.638295</v>
      </c>
      <c r="Z39" s="49">
        <v>0</v>
      </c>
      <c r="AA39" s="49">
        <v>0</v>
      </c>
      <c r="AB39" s="72">
        <v>39</v>
      </c>
      <c r="AC39" s="72"/>
      <c r="AD39" s="73"/>
      <c r="AE39" s="80" t="s">
        <v>689</v>
      </c>
      <c r="AF39" s="80">
        <v>972</v>
      </c>
      <c r="AG39" s="80">
        <v>915</v>
      </c>
      <c r="AH39" s="80">
        <v>65492</v>
      </c>
      <c r="AI39" s="80">
        <v>23561</v>
      </c>
      <c r="AJ39" s="80"/>
      <c r="AK39" s="80" t="s">
        <v>764</v>
      </c>
      <c r="AL39" s="80" t="s">
        <v>819</v>
      </c>
      <c r="AM39" s="84" t="s">
        <v>851</v>
      </c>
      <c r="AN39" s="80"/>
      <c r="AO39" s="82">
        <v>40295.32886574074</v>
      </c>
      <c r="AP39" s="84" t="s">
        <v>889</v>
      </c>
      <c r="AQ39" s="80" t="b">
        <v>0</v>
      </c>
      <c r="AR39" s="80" t="b">
        <v>0</v>
      </c>
      <c r="AS39" s="80" t="b">
        <v>1</v>
      </c>
      <c r="AT39" s="80"/>
      <c r="AU39" s="80">
        <v>104</v>
      </c>
      <c r="AV39" s="84" t="s">
        <v>937</v>
      </c>
      <c r="AW39" s="80" t="b">
        <v>0</v>
      </c>
      <c r="AX39" s="80" t="s">
        <v>958</v>
      </c>
      <c r="AY39" s="84" t="s">
        <v>984</v>
      </c>
      <c r="AZ39" s="80" t="s">
        <v>66</v>
      </c>
      <c r="BA39" s="79" t="str">
        <f>REPLACE(INDEX(GroupVertices[Group],MATCH(Vertices[[#This Row],[Vertex]],GroupVertices[Vertex],0)),1,1,"")</f>
        <v>11</v>
      </c>
      <c r="BB39" s="48"/>
      <c r="BC39" s="48"/>
      <c r="BD39" s="48"/>
      <c r="BE39" s="48"/>
      <c r="BF39" s="48"/>
      <c r="BG39" s="48"/>
      <c r="BH39" s="130" t="s">
        <v>1769</v>
      </c>
      <c r="BI39" s="130" t="s">
        <v>1769</v>
      </c>
      <c r="BJ39" s="130" t="s">
        <v>1685</v>
      </c>
      <c r="BK39" s="130" t="s">
        <v>1685</v>
      </c>
      <c r="BL39" s="130">
        <v>0</v>
      </c>
      <c r="BM39" s="133">
        <v>0</v>
      </c>
      <c r="BN39" s="130">
        <v>0</v>
      </c>
      <c r="BO39" s="133">
        <v>0</v>
      </c>
      <c r="BP39" s="130">
        <v>0</v>
      </c>
      <c r="BQ39" s="133">
        <v>0</v>
      </c>
      <c r="BR39" s="130">
        <v>33</v>
      </c>
      <c r="BS39" s="133">
        <v>100</v>
      </c>
      <c r="BT39" s="130">
        <v>33</v>
      </c>
      <c r="BU39" s="2"/>
      <c r="BV39" s="3"/>
      <c r="BW39" s="3"/>
      <c r="BX39" s="3"/>
      <c r="BY39" s="3"/>
    </row>
    <row r="40" spans="1:77" ht="34.05" customHeight="1">
      <c r="A40" s="65" t="s">
        <v>236</v>
      </c>
      <c r="B40" s="79"/>
      <c r="C40" s="66"/>
      <c r="D40" s="66" t="s">
        <v>64</v>
      </c>
      <c r="E40" s="67">
        <v>164.87308995790312</v>
      </c>
      <c r="F40" s="112"/>
      <c r="G40" s="103" t="s">
        <v>365</v>
      </c>
      <c r="H40" s="113"/>
      <c r="I40" s="70" t="s">
        <v>236</v>
      </c>
      <c r="J40" s="71"/>
      <c r="K40" s="114"/>
      <c r="L40" s="70" t="s">
        <v>1056</v>
      </c>
      <c r="M40" s="115">
        <v>1.1199352424438245</v>
      </c>
      <c r="N40" s="75">
        <v>2191.6376953125</v>
      </c>
      <c r="O40" s="75">
        <v>7592.65283203125</v>
      </c>
      <c r="P40" s="76"/>
      <c r="Q40" s="77"/>
      <c r="R40" s="77"/>
      <c r="S40" s="89"/>
      <c r="T40" s="48">
        <v>0</v>
      </c>
      <c r="U40" s="48">
        <v>2</v>
      </c>
      <c r="V40" s="49">
        <v>0</v>
      </c>
      <c r="W40" s="49">
        <v>0.010638</v>
      </c>
      <c r="X40" s="49">
        <v>0.030017</v>
      </c>
      <c r="Y40" s="49">
        <v>0.637687</v>
      </c>
      <c r="Z40" s="49">
        <v>1</v>
      </c>
      <c r="AA40" s="49">
        <v>0</v>
      </c>
      <c r="AB40" s="72">
        <v>40</v>
      </c>
      <c r="AC40" s="72"/>
      <c r="AD40" s="73"/>
      <c r="AE40" s="80" t="s">
        <v>690</v>
      </c>
      <c r="AF40" s="80">
        <v>1385</v>
      </c>
      <c r="AG40" s="80">
        <v>869</v>
      </c>
      <c r="AH40" s="80">
        <v>80883</v>
      </c>
      <c r="AI40" s="80">
        <v>62754</v>
      </c>
      <c r="AJ40" s="80"/>
      <c r="AK40" s="80" t="s">
        <v>765</v>
      </c>
      <c r="AL40" s="80" t="s">
        <v>820</v>
      </c>
      <c r="AM40" s="80"/>
      <c r="AN40" s="80"/>
      <c r="AO40" s="82">
        <v>42243.34815972222</v>
      </c>
      <c r="AP40" s="84" t="s">
        <v>890</v>
      </c>
      <c r="AQ40" s="80" t="b">
        <v>1</v>
      </c>
      <c r="AR40" s="80" t="b">
        <v>0</v>
      </c>
      <c r="AS40" s="80" t="b">
        <v>0</v>
      </c>
      <c r="AT40" s="80"/>
      <c r="AU40" s="80">
        <v>40</v>
      </c>
      <c r="AV40" s="84" t="s">
        <v>930</v>
      </c>
      <c r="AW40" s="80" t="b">
        <v>0</v>
      </c>
      <c r="AX40" s="80" t="s">
        <v>958</v>
      </c>
      <c r="AY40" s="84" t="s">
        <v>985</v>
      </c>
      <c r="AZ40" s="80" t="s">
        <v>66</v>
      </c>
      <c r="BA40" s="79" t="str">
        <f>REPLACE(INDEX(GroupVertices[Group],MATCH(Vertices[[#This Row],[Vertex]],GroupVertices[Vertex],0)),1,1,"")</f>
        <v>1</v>
      </c>
      <c r="BB40" s="48"/>
      <c r="BC40" s="48"/>
      <c r="BD40" s="48"/>
      <c r="BE40" s="48"/>
      <c r="BF40" s="48"/>
      <c r="BG40" s="48"/>
      <c r="BH40" s="130" t="s">
        <v>1770</v>
      </c>
      <c r="BI40" s="130" t="s">
        <v>1770</v>
      </c>
      <c r="BJ40" s="130" t="s">
        <v>1682</v>
      </c>
      <c r="BK40" s="130" t="s">
        <v>1682</v>
      </c>
      <c r="BL40" s="130">
        <v>0</v>
      </c>
      <c r="BM40" s="133">
        <v>0</v>
      </c>
      <c r="BN40" s="130">
        <v>0</v>
      </c>
      <c r="BO40" s="133">
        <v>0</v>
      </c>
      <c r="BP40" s="130">
        <v>0</v>
      </c>
      <c r="BQ40" s="133">
        <v>0</v>
      </c>
      <c r="BR40" s="130">
        <v>22</v>
      </c>
      <c r="BS40" s="133">
        <v>100</v>
      </c>
      <c r="BT40" s="130">
        <v>22</v>
      </c>
      <c r="BU40" s="2"/>
      <c r="BV40" s="3"/>
      <c r="BW40" s="3"/>
      <c r="BX40" s="3"/>
      <c r="BY40" s="3"/>
    </row>
    <row r="41" spans="1:77" ht="34.05" customHeight="1">
      <c r="A41" s="65" t="s">
        <v>237</v>
      </c>
      <c r="B41" s="79"/>
      <c r="C41" s="66"/>
      <c r="D41" s="66" t="s">
        <v>64</v>
      </c>
      <c r="E41" s="67">
        <v>164.63834958159575</v>
      </c>
      <c r="F41" s="112"/>
      <c r="G41" s="103" t="s">
        <v>366</v>
      </c>
      <c r="H41" s="113"/>
      <c r="I41" s="70" t="s">
        <v>237</v>
      </c>
      <c r="J41" s="71"/>
      <c r="K41" s="114"/>
      <c r="L41" s="70" t="s">
        <v>1057</v>
      </c>
      <c r="M41" s="115">
        <v>1.1101361604950195</v>
      </c>
      <c r="N41" s="75">
        <v>1983.8974609375</v>
      </c>
      <c r="O41" s="75">
        <v>8973.2880859375</v>
      </c>
      <c r="P41" s="76"/>
      <c r="Q41" s="77"/>
      <c r="R41" s="77"/>
      <c r="S41" s="89"/>
      <c r="T41" s="48">
        <v>0</v>
      </c>
      <c r="U41" s="48">
        <v>2</v>
      </c>
      <c r="V41" s="49">
        <v>0</v>
      </c>
      <c r="W41" s="49">
        <v>0.010638</v>
      </c>
      <c r="X41" s="49">
        <v>0.030017</v>
      </c>
      <c r="Y41" s="49">
        <v>0.637687</v>
      </c>
      <c r="Z41" s="49">
        <v>1</v>
      </c>
      <c r="AA41" s="49">
        <v>0</v>
      </c>
      <c r="AB41" s="72">
        <v>41</v>
      </c>
      <c r="AC41" s="72"/>
      <c r="AD41" s="73"/>
      <c r="AE41" s="80" t="s">
        <v>691</v>
      </c>
      <c r="AF41" s="80">
        <v>1207</v>
      </c>
      <c r="AG41" s="80">
        <v>798</v>
      </c>
      <c r="AH41" s="80">
        <v>4187</v>
      </c>
      <c r="AI41" s="80">
        <v>2948</v>
      </c>
      <c r="AJ41" s="80"/>
      <c r="AK41" s="80" t="s">
        <v>766</v>
      </c>
      <c r="AL41" s="80" t="s">
        <v>821</v>
      </c>
      <c r="AM41" s="80"/>
      <c r="AN41" s="80"/>
      <c r="AO41" s="82">
        <v>41459.69445601852</v>
      </c>
      <c r="AP41" s="84" t="s">
        <v>891</v>
      </c>
      <c r="AQ41" s="80" t="b">
        <v>0</v>
      </c>
      <c r="AR41" s="80" t="b">
        <v>0</v>
      </c>
      <c r="AS41" s="80" t="b">
        <v>0</v>
      </c>
      <c r="AT41" s="80"/>
      <c r="AU41" s="80">
        <v>13</v>
      </c>
      <c r="AV41" s="84" t="s">
        <v>930</v>
      </c>
      <c r="AW41" s="80" t="b">
        <v>0</v>
      </c>
      <c r="AX41" s="80" t="s">
        <v>958</v>
      </c>
      <c r="AY41" s="84" t="s">
        <v>986</v>
      </c>
      <c r="AZ41" s="80" t="s">
        <v>66</v>
      </c>
      <c r="BA41" s="79" t="str">
        <f>REPLACE(INDEX(GroupVertices[Group],MATCH(Vertices[[#This Row],[Vertex]],GroupVertices[Vertex],0)),1,1,"")</f>
        <v>1</v>
      </c>
      <c r="BB41" s="48"/>
      <c r="BC41" s="48"/>
      <c r="BD41" s="48"/>
      <c r="BE41" s="48"/>
      <c r="BF41" s="48"/>
      <c r="BG41" s="48"/>
      <c r="BH41" s="130" t="s">
        <v>1770</v>
      </c>
      <c r="BI41" s="130" t="s">
        <v>1770</v>
      </c>
      <c r="BJ41" s="130" t="s">
        <v>1682</v>
      </c>
      <c r="BK41" s="130" t="s">
        <v>1682</v>
      </c>
      <c r="BL41" s="130">
        <v>0</v>
      </c>
      <c r="BM41" s="133">
        <v>0</v>
      </c>
      <c r="BN41" s="130">
        <v>0</v>
      </c>
      <c r="BO41" s="133">
        <v>0</v>
      </c>
      <c r="BP41" s="130">
        <v>0</v>
      </c>
      <c r="BQ41" s="133">
        <v>0</v>
      </c>
      <c r="BR41" s="130">
        <v>22</v>
      </c>
      <c r="BS41" s="133">
        <v>100</v>
      </c>
      <c r="BT41" s="130">
        <v>22</v>
      </c>
      <c r="BU41" s="2"/>
      <c r="BV41" s="3"/>
      <c r="BW41" s="3"/>
      <c r="BX41" s="3"/>
      <c r="BY41" s="3"/>
    </row>
    <row r="42" spans="1:77" ht="34.05" customHeight="1">
      <c r="A42" s="65" t="s">
        <v>1135</v>
      </c>
      <c r="B42" s="79"/>
      <c r="C42" s="66"/>
      <c r="D42" s="66" t="s">
        <v>64</v>
      </c>
      <c r="E42" s="67">
        <v>162.59181024449327</v>
      </c>
      <c r="F42" s="112"/>
      <c r="G42" s="103" t="s">
        <v>1211</v>
      </c>
      <c r="H42" s="113"/>
      <c r="I42" s="70" t="s">
        <v>1135</v>
      </c>
      <c r="J42" s="71"/>
      <c r="K42" s="114"/>
      <c r="L42" s="70" t="s">
        <v>1455</v>
      </c>
      <c r="M42" s="115">
        <v>1.0247047277300858</v>
      </c>
      <c r="N42" s="75">
        <v>4048.897216796875</v>
      </c>
      <c r="O42" s="75">
        <v>7437.27392578125</v>
      </c>
      <c r="P42" s="76"/>
      <c r="Q42" s="77"/>
      <c r="R42" s="77"/>
      <c r="S42" s="89"/>
      <c r="T42" s="48">
        <v>1</v>
      </c>
      <c r="U42" s="48">
        <v>6</v>
      </c>
      <c r="V42" s="49">
        <v>0.666667</v>
      </c>
      <c r="W42" s="49">
        <v>0.076923</v>
      </c>
      <c r="X42" s="49">
        <v>1E-06</v>
      </c>
      <c r="Y42" s="49">
        <v>1.120952</v>
      </c>
      <c r="Z42" s="49">
        <v>0.5476190476190477</v>
      </c>
      <c r="AA42" s="49">
        <v>0</v>
      </c>
      <c r="AB42" s="72">
        <v>42</v>
      </c>
      <c r="AC42" s="72"/>
      <c r="AD42" s="73"/>
      <c r="AE42" s="80" t="s">
        <v>1301</v>
      </c>
      <c r="AF42" s="80">
        <v>307</v>
      </c>
      <c r="AG42" s="80">
        <v>179</v>
      </c>
      <c r="AH42" s="80">
        <v>440</v>
      </c>
      <c r="AI42" s="80">
        <v>2202</v>
      </c>
      <c r="AJ42" s="80"/>
      <c r="AK42" s="80" t="s">
        <v>1332</v>
      </c>
      <c r="AL42" s="80" t="s">
        <v>813</v>
      </c>
      <c r="AM42" s="80"/>
      <c r="AN42" s="80"/>
      <c r="AO42" s="82">
        <v>39953.505636574075</v>
      </c>
      <c r="AP42" s="80"/>
      <c r="AQ42" s="80" t="b">
        <v>0</v>
      </c>
      <c r="AR42" s="80" t="b">
        <v>0</v>
      </c>
      <c r="AS42" s="80" t="b">
        <v>0</v>
      </c>
      <c r="AT42" s="80"/>
      <c r="AU42" s="80">
        <v>17</v>
      </c>
      <c r="AV42" s="84" t="s">
        <v>935</v>
      </c>
      <c r="AW42" s="80" t="b">
        <v>0</v>
      </c>
      <c r="AX42" s="80" t="s">
        <v>958</v>
      </c>
      <c r="AY42" s="84" t="s">
        <v>1427</v>
      </c>
      <c r="AZ42" s="80" t="s">
        <v>66</v>
      </c>
      <c r="BA42" s="79" t="str">
        <f>REPLACE(INDEX(GroupVertices[Group],MATCH(Vertices[[#This Row],[Vertex]],GroupVertices[Vertex],0)),1,1,"")</f>
        <v>2</v>
      </c>
      <c r="BB42" s="48" t="s">
        <v>1182</v>
      </c>
      <c r="BC42" s="48" t="s">
        <v>1182</v>
      </c>
      <c r="BD42" s="48" t="s">
        <v>1192</v>
      </c>
      <c r="BE42" s="48" t="s">
        <v>1192</v>
      </c>
      <c r="BF42" s="48"/>
      <c r="BG42" s="48"/>
      <c r="BH42" s="130" t="s">
        <v>1773</v>
      </c>
      <c r="BI42" s="130" t="s">
        <v>1773</v>
      </c>
      <c r="BJ42" s="130" t="s">
        <v>1813</v>
      </c>
      <c r="BK42" s="130" t="s">
        <v>1813</v>
      </c>
      <c r="BL42" s="130">
        <v>0</v>
      </c>
      <c r="BM42" s="133">
        <v>0</v>
      </c>
      <c r="BN42" s="130">
        <v>0</v>
      </c>
      <c r="BO42" s="133">
        <v>0</v>
      </c>
      <c r="BP42" s="130">
        <v>0</v>
      </c>
      <c r="BQ42" s="133">
        <v>0</v>
      </c>
      <c r="BR42" s="130">
        <v>18</v>
      </c>
      <c r="BS42" s="133">
        <v>100</v>
      </c>
      <c r="BT42" s="130">
        <v>18</v>
      </c>
      <c r="BU42" s="2"/>
      <c r="BV42" s="3"/>
      <c r="BW42" s="3"/>
      <c r="BX42" s="3"/>
      <c r="BY42" s="3"/>
    </row>
    <row r="43" spans="1:77" ht="34.05" customHeight="1">
      <c r="A43" s="65" t="s">
        <v>1148</v>
      </c>
      <c r="B43" s="79"/>
      <c r="C43" s="66"/>
      <c r="D43" s="66" t="s">
        <v>64</v>
      </c>
      <c r="E43" s="67">
        <v>332.01815649621443</v>
      </c>
      <c r="F43" s="112"/>
      <c r="G43" s="103" t="s">
        <v>1405</v>
      </c>
      <c r="H43" s="113"/>
      <c r="I43" s="70" t="s">
        <v>1148</v>
      </c>
      <c r="J43" s="71"/>
      <c r="K43" s="114"/>
      <c r="L43" s="70" t="s">
        <v>1456</v>
      </c>
      <c r="M43" s="115">
        <v>8.097295635709123</v>
      </c>
      <c r="N43" s="75">
        <v>3239.985107421875</v>
      </c>
      <c r="O43" s="75">
        <v>6766.806640625</v>
      </c>
      <c r="P43" s="76"/>
      <c r="Q43" s="77"/>
      <c r="R43" s="77"/>
      <c r="S43" s="89"/>
      <c r="T43" s="48">
        <v>6</v>
      </c>
      <c r="U43" s="48">
        <v>0</v>
      </c>
      <c r="V43" s="49">
        <v>0</v>
      </c>
      <c r="W43" s="49">
        <v>0.066667</v>
      </c>
      <c r="X43" s="49">
        <v>1E-06</v>
      </c>
      <c r="Y43" s="49">
        <v>0.974284</v>
      </c>
      <c r="Z43" s="49">
        <v>0.6</v>
      </c>
      <c r="AA43" s="49">
        <v>0</v>
      </c>
      <c r="AB43" s="72">
        <v>43</v>
      </c>
      <c r="AC43" s="72"/>
      <c r="AD43" s="73"/>
      <c r="AE43" s="80" t="s">
        <v>1302</v>
      </c>
      <c r="AF43" s="80">
        <v>1541</v>
      </c>
      <c r="AG43" s="80">
        <v>51424</v>
      </c>
      <c r="AH43" s="80">
        <v>24265</v>
      </c>
      <c r="AI43" s="80">
        <v>14410</v>
      </c>
      <c r="AJ43" s="80"/>
      <c r="AK43" s="80" t="s">
        <v>1333</v>
      </c>
      <c r="AL43" s="80" t="s">
        <v>813</v>
      </c>
      <c r="AM43" s="84" t="s">
        <v>1366</v>
      </c>
      <c r="AN43" s="80"/>
      <c r="AO43" s="82">
        <v>40955.322164351855</v>
      </c>
      <c r="AP43" s="84" t="s">
        <v>1386</v>
      </c>
      <c r="AQ43" s="80" t="b">
        <v>0</v>
      </c>
      <c r="AR43" s="80" t="b">
        <v>0</v>
      </c>
      <c r="AS43" s="80" t="b">
        <v>1</v>
      </c>
      <c r="AT43" s="80"/>
      <c r="AU43" s="80">
        <v>285</v>
      </c>
      <c r="AV43" s="84" t="s">
        <v>1399</v>
      </c>
      <c r="AW43" s="80" t="b">
        <v>1</v>
      </c>
      <c r="AX43" s="80" t="s">
        <v>958</v>
      </c>
      <c r="AY43" s="84" t="s">
        <v>1428</v>
      </c>
      <c r="AZ43" s="80" t="s">
        <v>65</v>
      </c>
      <c r="BA43" s="79" t="str">
        <f>REPLACE(INDEX(GroupVertices[Group],MATCH(Vertices[[#This Row],[Vertex]],GroupVertices[Vertex],0)),1,1,"")</f>
        <v>2</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34.05" customHeight="1">
      <c r="A44" s="65" t="s">
        <v>1136</v>
      </c>
      <c r="B44" s="79"/>
      <c r="C44" s="66"/>
      <c r="D44" s="66" t="s">
        <v>64</v>
      </c>
      <c r="E44" s="67">
        <v>162.35045746321947</v>
      </c>
      <c r="F44" s="112"/>
      <c r="G44" s="103" t="s">
        <v>1212</v>
      </c>
      <c r="H44" s="113"/>
      <c r="I44" s="70" t="s">
        <v>1136</v>
      </c>
      <c r="J44" s="71"/>
      <c r="K44" s="114"/>
      <c r="L44" s="70" t="s">
        <v>1457</v>
      </c>
      <c r="M44" s="115">
        <v>1.0146296153038497</v>
      </c>
      <c r="N44" s="75">
        <v>4128.837890625</v>
      </c>
      <c r="O44" s="75">
        <v>6664.744140625</v>
      </c>
      <c r="P44" s="76"/>
      <c r="Q44" s="77"/>
      <c r="R44" s="77"/>
      <c r="S44" s="89"/>
      <c r="T44" s="48">
        <v>0</v>
      </c>
      <c r="U44" s="48">
        <v>7</v>
      </c>
      <c r="V44" s="49">
        <v>0.666667</v>
      </c>
      <c r="W44" s="49">
        <v>0.076923</v>
      </c>
      <c r="X44" s="49">
        <v>1E-06</v>
      </c>
      <c r="Y44" s="49">
        <v>1.120952</v>
      </c>
      <c r="Z44" s="49">
        <v>0.5476190476190477</v>
      </c>
      <c r="AA44" s="49">
        <v>0</v>
      </c>
      <c r="AB44" s="72">
        <v>44</v>
      </c>
      <c r="AC44" s="72"/>
      <c r="AD44" s="73"/>
      <c r="AE44" s="80" t="s">
        <v>1303</v>
      </c>
      <c r="AF44" s="80">
        <v>238</v>
      </c>
      <c r="AG44" s="80">
        <v>106</v>
      </c>
      <c r="AH44" s="80">
        <v>702</v>
      </c>
      <c r="AI44" s="80">
        <v>2384</v>
      </c>
      <c r="AJ44" s="80"/>
      <c r="AK44" s="80" t="s">
        <v>1334</v>
      </c>
      <c r="AL44" s="80" t="s">
        <v>1354</v>
      </c>
      <c r="AM44" s="84" t="s">
        <v>1367</v>
      </c>
      <c r="AN44" s="80"/>
      <c r="AO44" s="82">
        <v>41899.495104166665</v>
      </c>
      <c r="AP44" s="80"/>
      <c r="AQ44" s="80" t="b">
        <v>1</v>
      </c>
      <c r="AR44" s="80" t="b">
        <v>0</v>
      </c>
      <c r="AS44" s="80" t="b">
        <v>1</v>
      </c>
      <c r="AT44" s="80"/>
      <c r="AU44" s="80">
        <v>0</v>
      </c>
      <c r="AV44" s="84" t="s">
        <v>930</v>
      </c>
      <c r="AW44" s="80" t="b">
        <v>0</v>
      </c>
      <c r="AX44" s="80" t="s">
        <v>958</v>
      </c>
      <c r="AY44" s="84" t="s">
        <v>1429</v>
      </c>
      <c r="AZ44" s="80" t="s">
        <v>66</v>
      </c>
      <c r="BA44" s="79" t="str">
        <f>REPLACE(INDEX(GroupVertices[Group],MATCH(Vertices[[#This Row],[Vertex]],GroupVertices[Vertex],0)),1,1,"")</f>
        <v>2</v>
      </c>
      <c r="BB44" s="48"/>
      <c r="BC44" s="48"/>
      <c r="BD44" s="48"/>
      <c r="BE44" s="48"/>
      <c r="BF44" s="48"/>
      <c r="BG44" s="48"/>
      <c r="BH44" s="130" t="s">
        <v>1773</v>
      </c>
      <c r="BI44" s="130" t="s">
        <v>1773</v>
      </c>
      <c r="BJ44" s="130" t="s">
        <v>1813</v>
      </c>
      <c r="BK44" s="130" t="s">
        <v>1813</v>
      </c>
      <c r="BL44" s="130">
        <v>0</v>
      </c>
      <c r="BM44" s="133">
        <v>0</v>
      </c>
      <c r="BN44" s="130">
        <v>0</v>
      </c>
      <c r="BO44" s="133">
        <v>0</v>
      </c>
      <c r="BP44" s="130">
        <v>0</v>
      </c>
      <c r="BQ44" s="133">
        <v>0</v>
      </c>
      <c r="BR44" s="130">
        <v>18</v>
      </c>
      <c r="BS44" s="133">
        <v>100</v>
      </c>
      <c r="BT44" s="130">
        <v>18</v>
      </c>
      <c r="BU44" s="2"/>
      <c r="BV44" s="3"/>
      <c r="BW44" s="3"/>
      <c r="BX44" s="3"/>
      <c r="BY44" s="3"/>
    </row>
    <row r="45" spans="1:77" ht="34.05" customHeight="1">
      <c r="A45" s="65" t="s">
        <v>1149</v>
      </c>
      <c r="B45" s="79"/>
      <c r="C45" s="66"/>
      <c r="D45" s="66" t="s">
        <v>64</v>
      </c>
      <c r="E45" s="67">
        <v>182.05542426310743</v>
      </c>
      <c r="F45" s="112"/>
      <c r="G45" s="103" t="s">
        <v>1406</v>
      </c>
      <c r="H45" s="113"/>
      <c r="I45" s="70" t="s">
        <v>1149</v>
      </c>
      <c r="J45" s="71"/>
      <c r="K45" s="114"/>
      <c r="L45" s="70" t="s">
        <v>2412</v>
      </c>
      <c r="M45" s="115">
        <v>1.8372004380486064</v>
      </c>
      <c r="N45" s="75">
        <v>3650.166259765625</v>
      </c>
      <c r="O45" s="75">
        <v>7104.15576171875</v>
      </c>
      <c r="P45" s="76"/>
      <c r="Q45" s="77"/>
      <c r="R45" s="77"/>
      <c r="S45" s="89"/>
      <c r="T45" s="48">
        <v>5</v>
      </c>
      <c r="U45" s="48">
        <v>3</v>
      </c>
      <c r="V45" s="49">
        <v>0.666667</v>
      </c>
      <c r="W45" s="49">
        <v>0.076923</v>
      </c>
      <c r="X45" s="49">
        <v>1E-06</v>
      </c>
      <c r="Y45" s="49">
        <v>1.120952</v>
      </c>
      <c r="Z45" s="49">
        <v>0.5238095238095238</v>
      </c>
      <c r="AA45" s="49">
        <v>0.14285714285714285</v>
      </c>
      <c r="AB45" s="72">
        <v>45</v>
      </c>
      <c r="AC45" s="72"/>
      <c r="AD45" s="73"/>
      <c r="AE45" s="80" t="s">
        <v>1304</v>
      </c>
      <c r="AF45" s="80">
        <v>1435</v>
      </c>
      <c r="AG45" s="80">
        <v>6066</v>
      </c>
      <c r="AH45" s="80">
        <v>11576</v>
      </c>
      <c r="AI45" s="80">
        <v>19137</v>
      </c>
      <c r="AJ45" s="80"/>
      <c r="AK45" s="80" t="s">
        <v>1335</v>
      </c>
      <c r="AL45" s="80" t="s">
        <v>808</v>
      </c>
      <c r="AM45" s="84" t="s">
        <v>1368</v>
      </c>
      <c r="AN45" s="80"/>
      <c r="AO45" s="82">
        <v>40039.33427083334</v>
      </c>
      <c r="AP45" s="84" t="s">
        <v>1387</v>
      </c>
      <c r="AQ45" s="80" t="b">
        <v>0</v>
      </c>
      <c r="AR45" s="80" t="b">
        <v>0</v>
      </c>
      <c r="AS45" s="80" t="b">
        <v>0</v>
      </c>
      <c r="AT45" s="80"/>
      <c r="AU45" s="80">
        <v>73</v>
      </c>
      <c r="AV45" s="84" t="s">
        <v>931</v>
      </c>
      <c r="AW45" s="80" t="b">
        <v>0</v>
      </c>
      <c r="AX45" s="80" t="s">
        <v>958</v>
      </c>
      <c r="AY45" s="84" t="s">
        <v>1430</v>
      </c>
      <c r="AZ45" s="80" t="s">
        <v>66</v>
      </c>
      <c r="BA45" s="79" t="str">
        <f>REPLACE(INDEX(GroupVertices[Group],MATCH(Vertices[[#This Row],[Vertex]],GroupVertices[Vertex],0)),1,1,"")</f>
        <v>2</v>
      </c>
      <c r="BB45" s="48" t="s">
        <v>2183</v>
      </c>
      <c r="BC45" s="48" t="s">
        <v>2183</v>
      </c>
      <c r="BD45" s="48" t="s">
        <v>2191</v>
      </c>
      <c r="BE45" s="48" t="s">
        <v>2191</v>
      </c>
      <c r="BF45" s="48"/>
      <c r="BG45" s="48"/>
      <c r="BH45" s="130" t="s">
        <v>2513</v>
      </c>
      <c r="BI45" s="130" t="s">
        <v>2538</v>
      </c>
      <c r="BJ45" s="130" t="s">
        <v>2555</v>
      </c>
      <c r="BK45" s="130" t="s">
        <v>2576</v>
      </c>
      <c r="BL45" s="48">
        <v>0</v>
      </c>
      <c r="BM45" s="49">
        <v>0</v>
      </c>
      <c r="BN45" s="48">
        <v>1</v>
      </c>
      <c r="BO45" s="49">
        <v>2.9411764705882355</v>
      </c>
      <c r="BP45" s="48">
        <v>0</v>
      </c>
      <c r="BQ45" s="49">
        <v>0</v>
      </c>
      <c r="BR45" s="48">
        <v>33</v>
      </c>
      <c r="BS45" s="49">
        <v>97.05882352941177</v>
      </c>
      <c r="BT45" s="48">
        <v>34</v>
      </c>
      <c r="BU45" s="2"/>
      <c r="BV45" s="3"/>
      <c r="BW45" s="3"/>
      <c r="BX45" s="3"/>
      <c r="BY45" s="3"/>
    </row>
    <row r="46" spans="1:77" ht="34.05" customHeight="1">
      <c r="A46" s="65" t="s">
        <v>1150</v>
      </c>
      <c r="B46" s="79"/>
      <c r="C46" s="66"/>
      <c r="D46" s="66" t="s">
        <v>64</v>
      </c>
      <c r="E46" s="67">
        <v>163.29272517093224</v>
      </c>
      <c r="F46" s="112"/>
      <c r="G46" s="103" t="s">
        <v>1407</v>
      </c>
      <c r="H46" s="113"/>
      <c r="I46" s="70" t="s">
        <v>1150</v>
      </c>
      <c r="J46" s="71"/>
      <c r="K46" s="114"/>
      <c r="L46" s="70" t="s">
        <v>2413</v>
      </c>
      <c r="M46" s="115">
        <v>1.0539639583377851</v>
      </c>
      <c r="N46" s="75">
        <v>3956.470703125</v>
      </c>
      <c r="O46" s="75">
        <v>6177.068359375</v>
      </c>
      <c r="P46" s="76"/>
      <c r="Q46" s="77"/>
      <c r="R46" s="77"/>
      <c r="S46" s="89"/>
      <c r="T46" s="48">
        <v>4</v>
      </c>
      <c r="U46" s="48">
        <v>4</v>
      </c>
      <c r="V46" s="49">
        <v>0.666667</v>
      </c>
      <c r="W46" s="49">
        <v>0.076923</v>
      </c>
      <c r="X46" s="49">
        <v>1E-06</v>
      </c>
      <c r="Y46" s="49">
        <v>1.120952</v>
      </c>
      <c r="Z46" s="49">
        <v>0.5238095238095238</v>
      </c>
      <c r="AA46" s="49">
        <v>0.14285714285714285</v>
      </c>
      <c r="AB46" s="72">
        <v>46</v>
      </c>
      <c r="AC46" s="72"/>
      <c r="AD46" s="73"/>
      <c r="AE46" s="80" t="s">
        <v>1305</v>
      </c>
      <c r="AF46" s="80">
        <v>775</v>
      </c>
      <c r="AG46" s="80">
        <v>391</v>
      </c>
      <c r="AH46" s="80">
        <v>2345</v>
      </c>
      <c r="AI46" s="80">
        <v>3778</v>
      </c>
      <c r="AJ46" s="80"/>
      <c r="AK46" s="80" t="s">
        <v>1336</v>
      </c>
      <c r="AL46" s="80"/>
      <c r="AM46" s="84" t="s">
        <v>1369</v>
      </c>
      <c r="AN46" s="80"/>
      <c r="AO46" s="82">
        <v>41479.820856481485</v>
      </c>
      <c r="AP46" s="84" t="s">
        <v>1388</v>
      </c>
      <c r="AQ46" s="80" t="b">
        <v>0</v>
      </c>
      <c r="AR46" s="80" t="b">
        <v>0</v>
      </c>
      <c r="AS46" s="80" t="b">
        <v>1</v>
      </c>
      <c r="AT46" s="80"/>
      <c r="AU46" s="80">
        <v>11</v>
      </c>
      <c r="AV46" s="84" t="s">
        <v>930</v>
      </c>
      <c r="AW46" s="80" t="b">
        <v>0</v>
      </c>
      <c r="AX46" s="80" t="s">
        <v>958</v>
      </c>
      <c r="AY46" s="84" t="s">
        <v>1431</v>
      </c>
      <c r="AZ46" s="80" t="s">
        <v>66</v>
      </c>
      <c r="BA46" s="79" t="str">
        <f>REPLACE(INDEX(GroupVertices[Group],MATCH(Vertices[[#This Row],[Vertex]],GroupVertices[Vertex],0)),1,1,"")</f>
        <v>2</v>
      </c>
      <c r="BB46" s="48"/>
      <c r="BC46" s="48"/>
      <c r="BD46" s="48"/>
      <c r="BE46" s="48"/>
      <c r="BF46" s="48"/>
      <c r="BG46" s="48"/>
      <c r="BH46" s="130" t="s">
        <v>2514</v>
      </c>
      <c r="BI46" s="130" t="s">
        <v>2539</v>
      </c>
      <c r="BJ46" s="130" t="s">
        <v>2556</v>
      </c>
      <c r="BK46" s="130" t="s">
        <v>2577</v>
      </c>
      <c r="BL46" s="48">
        <v>0</v>
      </c>
      <c r="BM46" s="49">
        <v>0</v>
      </c>
      <c r="BN46" s="48">
        <v>2</v>
      </c>
      <c r="BO46" s="49">
        <v>6.0606060606060606</v>
      </c>
      <c r="BP46" s="48">
        <v>0</v>
      </c>
      <c r="BQ46" s="49">
        <v>0</v>
      </c>
      <c r="BR46" s="48">
        <v>31</v>
      </c>
      <c r="BS46" s="49">
        <v>93.93939393939394</v>
      </c>
      <c r="BT46" s="48">
        <v>33</v>
      </c>
      <c r="BU46" s="2"/>
      <c r="BV46" s="3"/>
      <c r="BW46" s="3"/>
      <c r="BX46" s="3"/>
      <c r="BY46" s="3"/>
    </row>
    <row r="47" spans="1:77" ht="34.05" customHeight="1">
      <c r="A47" s="65" t="s">
        <v>1151</v>
      </c>
      <c r="B47" s="79"/>
      <c r="C47" s="66"/>
      <c r="D47" s="66" t="s">
        <v>64</v>
      </c>
      <c r="E47" s="67">
        <v>195.604242039272</v>
      </c>
      <c r="F47" s="112"/>
      <c r="G47" s="103" t="s">
        <v>1408</v>
      </c>
      <c r="H47" s="113"/>
      <c r="I47" s="70" t="s">
        <v>1151</v>
      </c>
      <c r="J47" s="71"/>
      <c r="K47" s="114"/>
      <c r="L47" s="70" t="s">
        <v>1458</v>
      </c>
      <c r="M47" s="115">
        <v>2.4027868863049844</v>
      </c>
      <c r="N47" s="75">
        <v>4464.470703125</v>
      </c>
      <c r="O47" s="75">
        <v>7258.76416015625</v>
      </c>
      <c r="P47" s="76"/>
      <c r="Q47" s="77"/>
      <c r="R47" s="77"/>
      <c r="S47" s="89"/>
      <c r="T47" s="48">
        <v>7</v>
      </c>
      <c r="U47" s="48">
        <v>0</v>
      </c>
      <c r="V47" s="49">
        <v>18</v>
      </c>
      <c r="W47" s="49">
        <v>0.076923</v>
      </c>
      <c r="X47" s="49">
        <v>1E-06</v>
      </c>
      <c r="Y47" s="49">
        <v>1.19215</v>
      </c>
      <c r="Z47" s="49">
        <v>0.42857142857142855</v>
      </c>
      <c r="AA47" s="49">
        <v>0</v>
      </c>
      <c r="AB47" s="72">
        <v>47</v>
      </c>
      <c r="AC47" s="72"/>
      <c r="AD47" s="73"/>
      <c r="AE47" s="80" t="s">
        <v>1306</v>
      </c>
      <c r="AF47" s="80">
        <v>570</v>
      </c>
      <c r="AG47" s="80">
        <v>10164</v>
      </c>
      <c r="AH47" s="80">
        <v>11345</v>
      </c>
      <c r="AI47" s="80">
        <v>5639</v>
      </c>
      <c r="AJ47" s="80"/>
      <c r="AK47" s="80" t="s">
        <v>1337</v>
      </c>
      <c r="AL47" s="80" t="s">
        <v>807</v>
      </c>
      <c r="AM47" s="84" t="s">
        <v>1370</v>
      </c>
      <c r="AN47" s="80"/>
      <c r="AO47" s="82">
        <v>41475.58767361111</v>
      </c>
      <c r="AP47" s="84" t="s">
        <v>1389</v>
      </c>
      <c r="AQ47" s="80" t="b">
        <v>0</v>
      </c>
      <c r="AR47" s="80" t="b">
        <v>0</v>
      </c>
      <c r="AS47" s="80" t="b">
        <v>1</v>
      </c>
      <c r="AT47" s="80"/>
      <c r="AU47" s="80">
        <v>104</v>
      </c>
      <c r="AV47" s="84" t="s">
        <v>935</v>
      </c>
      <c r="AW47" s="80" t="b">
        <v>1</v>
      </c>
      <c r="AX47" s="80" t="s">
        <v>958</v>
      </c>
      <c r="AY47" s="84" t="s">
        <v>1432</v>
      </c>
      <c r="AZ47" s="80" t="s">
        <v>65</v>
      </c>
      <c r="BA47" s="79"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34.05" customHeight="1">
      <c r="A48" s="65" t="s">
        <v>1152</v>
      </c>
      <c r="B48" s="79"/>
      <c r="C48" s="66"/>
      <c r="D48" s="66" t="s">
        <v>64</v>
      </c>
      <c r="E48" s="67">
        <v>163.49440352240762</v>
      </c>
      <c r="F48" s="112"/>
      <c r="G48" s="103" t="s">
        <v>1409</v>
      </c>
      <c r="H48" s="113"/>
      <c r="I48" s="70" t="s">
        <v>1152</v>
      </c>
      <c r="J48" s="71"/>
      <c r="K48" s="114"/>
      <c r="L48" s="70" t="s">
        <v>2414</v>
      </c>
      <c r="M48" s="115">
        <v>1.0623828878994346</v>
      </c>
      <c r="N48" s="75">
        <v>3652.23828125</v>
      </c>
      <c r="O48" s="75">
        <v>6384.31005859375</v>
      </c>
      <c r="P48" s="76"/>
      <c r="Q48" s="77"/>
      <c r="R48" s="77"/>
      <c r="S48" s="89"/>
      <c r="T48" s="48">
        <v>3</v>
      </c>
      <c r="U48" s="48">
        <v>5</v>
      </c>
      <c r="V48" s="49">
        <v>0.666667</v>
      </c>
      <c r="W48" s="49">
        <v>0.076923</v>
      </c>
      <c r="X48" s="49">
        <v>1E-06</v>
      </c>
      <c r="Y48" s="49">
        <v>1.120952</v>
      </c>
      <c r="Z48" s="49">
        <v>0.5238095238095238</v>
      </c>
      <c r="AA48" s="49">
        <v>0.14285714285714285</v>
      </c>
      <c r="AB48" s="72">
        <v>48</v>
      </c>
      <c r="AC48" s="72"/>
      <c r="AD48" s="73"/>
      <c r="AE48" s="80" t="s">
        <v>1307</v>
      </c>
      <c r="AF48" s="80">
        <v>1095</v>
      </c>
      <c r="AG48" s="80">
        <v>452</v>
      </c>
      <c r="AH48" s="80">
        <v>20624</v>
      </c>
      <c r="AI48" s="80">
        <v>26997</v>
      </c>
      <c r="AJ48" s="80"/>
      <c r="AK48" s="80" t="s">
        <v>1338</v>
      </c>
      <c r="AL48" s="80"/>
      <c r="AM48" s="80"/>
      <c r="AN48" s="80"/>
      <c r="AO48" s="82">
        <v>43785.79751157408</v>
      </c>
      <c r="AP48" s="80"/>
      <c r="AQ48" s="80" t="b">
        <v>1</v>
      </c>
      <c r="AR48" s="80" t="b">
        <v>0</v>
      </c>
      <c r="AS48" s="80" t="b">
        <v>0</v>
      </c>
      <c r="AT48" s="80"/>
      <c r="AU48" s="80">
        <v>3</v>
      </c>
      <c r="AV48" s="80"/>
      <c r="AW48" s="80" t="b">
        <v>0</v>
      </c>
      <c r="AX48" s="80" t="s">
        <v>958</v>
      </c>
      <c r="AY48" s="84" t="s">
        <v>1433</v>
      </c>
      <c r="AZ48" s="80" t="s">
        <v>66</v>
      </c>
      <c r="BA48" s="79" t="str">
        <f>REPLACE(INDEX(GroupVertices[Group],MATCH(Vertices[[#This Row],[Vertex]],GroupVertices[Vertex],0)),1,1,"")</f>
        <v>2</v>
      </c>
      <c r="BB48" s="48"/>
      <c r="BC48" s="48"/>
      <c r="BD48" s="48"/>
      <c r="BE48" s="48"/>
      <c r="BF48" s="48"/>
      <c r="BG48" s="48"/>
      <c r="BH48" s="130" t="s">
        <v>2515</v>
      </c>
      <c r="BI48" s="130" t="s">
        <v>2540</v>
      </c>
      <c r="BJ48" s="130" t="s">
        <v>2557</v>
      </c>
      <c r="BK48" s="130" t="s">
        <v>2578</v>
      </c>
      <c r="BL48" s="48">
        <v>0</v>
      </c>
      <c r="BM48" s="49">
        <v>0</v>
      </c>
      <c r="BN48" s="48">
        <v>0</v>
      </c>
      <c r="BO48" s="49">
        <v>0</v>
      </c>
      <c r="BP48" s="48">
        <v>0</v>
      </c>
      <c r="BQ48" s="49">
        <v>0</v>
      </c>
      <c r="BR48" s="48">
        <v>74</v>
      </c>
      <c r="BS48" s="49">
        <v>100</v>
      </c>
      <c r="BT48" s="48">
        <v>74</v>
      </c>
      <c r="BU48" s="2"/>
      <c r="BV48" s="3"/>
      <c r="BW48" s="3"/>
      <c r="BX48" s="3"/>
      <c r="BY48" s="3"/>
    </row>
    <row r="49" spans="1:77" ht="34.05" customHeight="1">
      <c r="A49" s="65" t="s">
        <v>238</v>
      </c>
      <c r="B49" s="79"/>
      <c r="C49" s="66"/>
      <c r="D49" s="66" t="s">
        <v>64</v>
      </c>
      <c r="E49" s="67">
        <v>168.7876336980151</v>
      </c>
      <c r="F49" s="112"/>
      <c r="G49" s="103" t="s">
        <v>367</v>
      </c>
      <c r="H49" s="113"/>
      <c r="I49" s="70" t="s">
        <v>238</v>
      </c>
      <c r="J49" s="71"/>
      <c r="K49" s="114"/>
      <c r="L49" s="70" t="s">
        <v>1058</v>
      </c>
      <c r="M49" s="115">
        <v>1.2833452850830513</v>
      </c>
      <c r="N49" s="75">
        <v>1715.084716796875</v>
      </c>
      <c r="O49" s="75">
        <v>3286.946533203125</v>
      </c>
      <c r="P49" s="76"/>
      <c r="Q49" s="77"/>
      <c r="R49" s="77"/>
      <c r="S49" s="89"/>
      <c r="T49" s="48">
        <v>0</v>
      </c>
      <c r="U49" s="48">
        <v>2</v>
      </c>
      <c r="V49" s="49">
        <v>0</v>
      </c>
      <c r="W49" s="49">
        <v>0.010638</v>
      </c>
      <c r="X49" s="49">
        <v>0.030017</v>
      </c>
      <c r="Y49" s="49">
        <v>0.637687</v>
      </c>
      <c r="Z49" s="49">
        <v>1</v>
      </c>
      <c r="AA49" s="49">
        <v>0</v>
      </c>
      <c r="AB49" s="72">
        <v>49</v>
      </c>
      <c r="AC49" s="72"/>
      <c r="AD49" s="73"/>
      <c r="AE49" s="80" t="s">
        <v>692</v>
      </c>
      <c r="AF49" s="80">
        <v>992</v>
      </c>
      <c r="AG49" s="80">
        <v>2053</v>
      </c>
      <c r="AH49" s="80">
        <v>9825</v>
      </c>
      <c r="AI49" s="80">
        <v>9740</v>
      </c>
      <c r="AJ49" s="80"/>
      <c r="AK49" s="80" t="s">
        <v>767</v>
      </c>
      <c r="AL49" s="80" t="s">
        <v>822</v>
      </c>
      <c r="AM49" s="84" t="s">
        <v>852</v>
      </c>
      <c r="AN49" s="80"/>
      <c r="AO49" s="82">
        <v>41448.84439814815</v>
      </c>
      <c r="AP49" s="84" t="s">
        <v>892</v>
      </c>
      <c r="AQ49" s="80" t="b">
        <v>1</v>
      </c>
      <c r="AR49" s="80" t="b">
        <v>0</v>
      </c>
      <c r="AS49" s="80" t="b">
        <v>1</v>
      </c>
      <c r="AT49" s="80"/>
      <c r="AU49" s="80">
        <v>42</v>
      </c>
      <c r="AV49" s="84" t="s">
        <v>930</v>
      </c>
      <c r="AW49" s="80" t="b">
        <v>0</v>
      </c>
      <c r="AX49" s="80" t="s">
        <v>958</v>
      </c>
      <c r="AY49" s="84" t="s">
        <v>987</v>
      </c>
      <c r="AZ49" s="80" t="s">
        <v>66</v>
      </c>
      <c r="BA49" s="79" t="str">
        <f>REPLACE(INDEX(GroupVertices[Group],MATCH(Vertices[[#This Row],[Vertex]],GroupVertices[Vertex],0)),1,1,"")</f>
        <v>1</v>
      </c>
      <c r="BB49" s="48"/>
      <c r="BC49" s="48"/>
      <c r="BD49" s="48"/>
      <c r="BE49" s="48"/>
      <c r="BF49" s="48" t="s">
        <v>338</v>
      </c>
      <c r="BG49" s="48" t="s">
        <v>338</v>
      </c>
      <c r="BH49" s="130" t="s">
        <v>1774</v>
      </c>
      <c r="BI49" s="130" t="s">
        <v>1774</v>
      </c>
      <c r="BJ49" s="130" t="s">
        <v>1814</v>
      </c>
      <c r="BK49" s="130" t="s">
        <v>1814</v>
      </c>
      <c r="BL49" s="130">
        <v>0</v>
      </c>
      <c r="BM49" s="133">
        <v>0</v>
      </c>
      <c r="BN49" s="130">
        <v>0</v>
      </c>
      <c r="BO49" s="133">
        <v>0</v>
      </c>
      <c r="BP49" s="130">
        <v>0</v>
      </c>
      <c r="BQ49" s="133">
        <v>0</v>
      </c>
      <c r="BR49" s="130">
        <v>36</v>
      </c>
      <c r="BS49" s="133">
        <v>100</v>
      </c>
      <c r="BT49" s="130">
        <v>36</v>
      </c>
      <c r="BU49" s="2"/>
      <c r="BV49" s="3"/>
      <c r="BW49" s="3"/>
      <c r="BX49" s="3"/>
      <c r="BY49" s="3"/>
    </row>
    <row r="50" spans="1:77" ht="34.05" customHeight="1">
      <c r="A50" s="65" t="s">
        <v>239</v>
      </c>
      <c r="B50" s="79"/>
      <c r="C50" s="66"/>
      <c r="D50" s="66" t="s">
        <v>64</v>
      </c>
      <c r="E50" s="67">
        <v>172.3980068096724</v>
      </c>
      <c r="F50" s="112"/>
      <c r="G50" s="103" t="s">
        <v>368</v>
      </c>
      <c r="H50" s="113"/>
      <c r="I50" s="70" t="s">
        <v>239</v>
      </c>
      <c r="J50" s="71"/>
      <c r="K50" s="114"/>
      <c r="L50" s="70" t="s">
        <v>1059</v>
      </c>
      <c r="M50" s="115">
        <v>1.4340579257604462</v>
      </c>
      <c r="N50" s="75">
        <v>2717.579833984375</v>
      </c>
      <c r="O50" s="75">
        <v>7258.912109375</v>
      </c>
      <c r="P50" s="76"/>
      <c r="Q50" s="77"/>
      <c r="R50" s="77"/>
      <c r="S50" s="89"/>
      <c r="T50" s="48">
        <v>0</v>
      </c>
      <c r="U50" s="48">
        <v>1</v>
      </c>
      <c r="V50" s="49">
        <v>0</v>
      </c>
      <c r="W50" s="49">
        <v>0.010526</v>
      </c>
      <c r="X50" s="49">
        <v>0.016529</v>
      </c>
      <c r="Y50" s="49">
        <v>0.403576</v>
      </c>
      <c r="Z50" s="49">
        <v>0</v>
      </c>
      <c r="AA50" s="49">
        <v>0</v>
      </c>
      <c r="AB50" s="72">
        <v>50</v>
      </c>
      <c r="AC50" s="72"/>
      <c r="AD50" s="73"/>
      <c r="AE50" s="80" t="s">
        <v>693</v>
      </c>
      <c r="AF50" s="80">
        <v>1025</v>
      </c>
      <c r="AG50" s="80">
        <v>3145</v>
      </c>
      <c r="AH50" s="80">
        <v>56746</v>
      </c>
      <c r="AI50" s="80">
        <v>9068</v>
      </c>
      <c r="AJ50" s="80"/>
      <c r="AK50" s="80" t="s">
        <v>768</v>
      </c>
      <c r="AL50" s="80"/>
      <c r="AM50" s="80"/>
      <c r="AN50" s="80"/>
      <c r="AO50" s="82">
        <v>41038.75809027778</v>
      </c>
      <c r="AP50" s="84" t="s">
        <v>893</v>
      </c>
      <c r="AQ50" s="80" t="b">
        <v>0</v>
      </c>
      <c r="AR50" s="80" t="b">
        <v>0</v>
      </c>
      <c r="AS50" s="80" t="b">
        <v>0</v>
      </c>
      <c r="AT50" s="80"/>
      <c r="AU50" s="80">
        <v>52</v>
      </c>
      <c r="AV50" s="84" t="s">
        <v>938</v>
      </c>
      <c r="AW50" s="80" t="b">
        <v>0</v>
      </c>
      <c r="AX50" s="80" t="s">
        <v>958</v>
      </c>
      <c r="AY50" s="84" t="s">
        <v>988</v>
      </c>
      <c r="AZ50" s="80" t="s">
        <v>66</v>
      </c>
      <c r="BA50" s="79" t="str">
        <f>REPLACE(INDEX(GroupVertices[Group],MATCH(Vertices[[#This Row],[Vertex]],GroupVertices[Vertex],0)),1,1,"")</f>
        <v>1</v>
      </c>
      <c r="BB50" s="48"/>
      <c r="BC50" s="48"/>
      <c r="BD50" s="48"/>
      <c r="BE50" s="48"/>
      <c r="BF50" s="48" t="s">
        <v>339</v>
      </c>
      <c r="BG50" s="48" t="s">
        <v>339</v>
      </c>
      <c r="BH50" s="130" t="s">
        <v>1775</v>
      </c>
      <c r="BI50" s="130" t="s">
        <v>1775</v>
      </c>
      <c r="BJ50" s="130" t="s">
        <v>1815</v>
      </c>
      <c r="BK50" s="130" t="s">
        <v>1815</v>
      </c>
      <c r="BL50" s="130">
        <v>0</v>
      </c>
      <c r="BM50" s="133">
        <v>0</v>
      </c>
      <c r="BN50" s="130">
        <v>0</v>
      </c>
      <c r="BO50" s="133">
        <v>0</v>
      </c>
      <c r="BP50" s="130">
        <v>0</v>
      </c>
      <c r="BQ50" s="133">
        <v>0</v>
      </c>
      <c r="BR50" s="130">
        <v>21</v>
      </c>
      <c r="BS50" s="133">
        <v>100</v>
      </c>
      <c r="BT50" s="130">
        <v>21</v>
      </c>
      <c r="BU50" s="2"/>
      <c r="BV50" s="3"/>
      <c r="BW50" s="3"/>
      <c r="BX50" s="3"/>
      <c r="BY50" s="3"/>
    </row>
    <row r="51" spans="1:77" ht="34.05" customHeight="1">
      <c r="A51" s="65" t="s">
        <v>240</v>
      </c>
      <c r="B51" s="79"/>
      <c r="C51" s="66"/>
      <c r="D51" s="66" t="s">
        <v>64</v>
      </c>
      <c r="E51" s="67">
        <v>167.11800144399774</v>
      </c>
      <c r="F51" s="112"/>
      <c r="G51" s="103" t="s">
        <v>369</v>
      </c>
      <c r="H51" s="113"/>
      <c r="I51" s="70" t="s">
        <v>240</v>
      </c>
      <c r="J51" s="71"/>
      <c r="K51" s="114"/>
      <c r="L51" s="70" t="s">
        <v>1060</v>
      </c>
      <c r="M51" s="115">
        <v>1.2136475895316918</v>
      </c>
      <c r="N51" s="75">
        <v>2804.140625</v>
      </c>
      <c r="O51" s="75">
        <v>6026.0576171875</v>
      </c>
      <c r="P51" s="76"/>
      <c r="Q51" s="77"/>
      <c r="R51" s="77"/>
      <c r="S51" s="89"/>
      <c r="T51" s="48">
        <v>0</v>
      </c>
      <c r="U51" s="48">
        <v>1</v>
      </c>
      <c r="V51" s="49">
        <v>0</v>
      </c>
      <c r="W51" s="49">
        <v>0.010526</v>
      </c>
      <c r="X51" s="49">
        <v>0.016529</v>
      </c>
      <c r="Y51" s="49">
        <v>0.403576</v>
      </c>
      <c r="Z51" s="49">
        <v>0</v>
      </c>
      <c r="AA51" s="49">
        <v>0</v>
      </c>
      <c r="AB51" s="72">
        <v>51</v>
      </c>
      <c r="AC51" s="72"/>
      <c r="AD51" s="73"/>
      <c r="AE51" s="80" t="s">
        <v>694</v>
      </c>
      <c r="AF51" s="80">
        <v>511</v>
      </c>
      <c r="AG51" s="80">
        <v>1548</v>
      </c>
      <c r="AH51" s="80">
        <v>19826</v>
      </c>
      <c r="AI51" s="80">
        <v>22951</v>
      </c>
      <c r="AJ51" s="80"/>
      <c r="AK51" s="80" t="s">
        <v>769</v>
      </c>
      <c r="AL51" s="80" t="s">
        <v>823</v>
      </c>
      <c r="AM51" s="80"/>
      <c r="AN51" s="80"/>
      <c r="AO51" s="82">
        <v>41896.39215277778</v>
      </c>
      <c r="AP51" s="84" t="s">
        <v>894</v>
      </c>
      <c r="AQ51" s="80" t="b">
        <v>0</v>
      </c>
      <c r="AR51" s="80" t="b">
        <v>0</v>
      </c>
      <c r="AS51" s="80" t="b">
        <v>0</v>
      </c>
      <c r="AT51" s="80"/>
      <c r="AU51" s="80">
        <v>7</v>
      </c>
      <c r="AV51" s="84" t="s">
        <v>930</v>
      </c>
      <c r="AW51" s="80" t="b">
        <v>0</v>
      </c>
      <c r="AX51" s="80" t="s">
        <v>958</v>
      </c>
      <c r="AY51" s="84" t="s">
        <v>989</v>
      </c>
      <c r="AZ51" s="80" t="s">
        <v>66</v>
      </c>
      <c r="BA51" s="79" t="str">
        <f>REPLACE(INDEX(GroupVertices[Group],MATCH(Vertices[[#This Row],[Vertex]],GroupVertices[Vertex],0)),1,1,"")</f>
        <v>1</v>
      </c>
      <c r="BB51" s="48"/>
      <c r="BC51" s="48"/>
      <c r="BD51" s="48"/>
      <c r="BE51" s="48"/>
      <c r="BF51" s="48" t="s">
        <v>339</v>
      </c>
      <c r="BG51" s="48" t="s">
        <v>339</v>
      </c>
      <c r="BH51" s="130" t="s">
        <v>1775</v>
      </c>
      <c r="BI51" s="130" t="s">
        <v>1775</v>
      </c>
      <c r="BJ51" s="130" t="s">
        <v>1815</v>
      </c>
      <c r="BK51" s="130" t="s">
        <v>1815</v>
      </c>
      <c r="BL51" s="130">
        <v>0</v>
      </c>
      <c r="BM51" s="133">
        <v>0</v>
      </c>
      <c r="BN51" s="130">
        <v>0</v>
      </c>
      <c r="BO51" s="133">
        <v>0</v>
      </c>
      <c r="BP51" s="130">
        <v>0</v>
      </c>
      <c r="BQ51" s="133">
        <v>0</v>
      </c>
      <c r="BR51" s="130">
        <v>21</v>
      </c>
      <c r="BS51" s="133">
        <v>100</v>
      </c>
      <c r="BT51" s="130">
        <v>21</v>
      </c>
      <c r="BU51" s="2"/>
      <c r="BV51" s="3"/>
      <c r="BW51" s="3"/>
      <c r="BX51" s="3"/>
      <c r="BY51" s="3"/>
    </row>
    <row r="52" spans="1:77" ht="34.05" customHeight="1">
      <c r="A52" s="65" t="s">
        <v>241</v>
      </c>
      <c r="B52" s="79"/>
      <c r="C52" s="66"/>
      <c r="D52" s="66" t="s">
        <v>64</v>
      </c>
      <c r="E52" s="67">
        <v>163.3555430181131</v>
      </c>
      <c r="F52" s="112"/>
      <c r="G52" s="103" t="s">
        <v>370</v>
      </c>
      <c r="H52" s="113"/>
      <c r="I52" s="70" t="s">
        <v>241</v>
      </c>
      <c r="J52" s="71"/>
      <c r="K52" s="114"/>
      <c r="L52" s="70" t="s">
        <v>1061</v>
      </c>
      <c r="M52" s="115">
        <v>1.056586247873381</v>
      </c>
      <c r="N52" s="75">
        <v>1544.684326171875</v>
      </c>
      <c r="O52" s="75">
        <v>1564.67333984375</v>
      </c>
      <c r="P52" s="76"/>
      <c r="Q52" s="77"/>
      <c r="R52" s="77"/>
      <c r="S52" s="89"/>
      <c r="T52" s="48">
        <v>0</v>
      </c>
      <c r="U52" s="48">
        <v>2</v>
      </c>
      <c r="V52" s="49">
        <v>0</v>
      </c>
      <c r="W52" s="49">
        <v>0.010638</v>
      </c>
      <c r="X52" s="49">
        <v>0.030017</v>
      </c>
      <c r="Y52" s="49">
        <v>0.637687</v>
      </c>
      <c r="Z52" s="49">
        <v>1</v>
      </c>
      <c r="AA52" s="49">
        <v>0</v>
      </c>
      <c r="AB52" s="72">
        <v>52</v>
      </c>
      <c r="AC52" s="72"/>
      <c r="AD52" s="73"/>
      <c r="AE52" s="80" t="s">
        <v>695</v>
      </c>
      <c r="AF52" s="80">
        <v>892</v>
      </c>
      <c r="AG52" s="80">
        <v>410</v>
      </c>
      <c r="AH52" s="80">
        <v>9577</v>
      </c>
      <c r="AI52" s="80">
        <v>11159</v>
      </c>
      <c r="AJ52" s="80"/>
      <c r="AK52" s="80" t="s">
        <v>770</v>
      </c>
      <c r="AL52" s="80"/>
      <c r="AM52" s="80"/>
      <c r="AN52" s="80"/>
      <c r="AO52" s="82">
        <v>41623.84179398148</v>
      </c>
      <c r="AP52" s="84" t="s">
        <v>895</v>
      </c>
      <c r="AQ52" s="80" t="b">
        <v>0</v>
      </c>
      <c r="AR52" s="80" t="b">
        <v>0</v>
      </c>
      <c r="AS52" s="80" t="b">
        <v>0</v>
      </c>
      <c r="AT52" s="80"/>
      <c r="AU52" s="80">
        <v>12</v>
      </c>
      <c r="AV52" s="84" t="s">
        <v>930</v>
      </c>
      <c r="AW52" s="80" t="b">
        <v>0</v>
      </c>
      <c r="AX52" s="80" t="s">
        <v>958</v>
      </c>
      <c r="AY52" s="84" t="s">
        <v>990</v>
      </c>
      <c r="AZ52" s="80" t="s">
        <v>66</v>
      </c>
      <c r="BA52" s="79" t="str">
        <f>REPLACE(INDEX(GroupVertices[Group],MATCH(Vertices[[#This Row],[Vertex]],GroupVertices[Vertex],0)),1,1,"")</f>
        <v>1</v>
      </c>
      <c r="BB52" s="48"/>
      <c r="BC52" s="48"/>
      <c r="BD52" s="48"/>
      <c r="BE52" s="48"/>
      <c r="BF52" s="48"/>
      <c r="BG52" s="48"/>
      <c r="BH52" s="130" t="s">
        <v>1770</v>
      </c>
      <c r="BI52" s="130" t="s">
        <v>1770</v>
      </c>
      <c r="BJ52" s="130" t="s">
        <v>1682</v>
      </c>
      <c r="BK52" s="130" t="s">
        <v>1682</v>
      </c>
      <c r="BL52" s="130">
        <v>0</v>
      </c>
      <c r="BM52" s="133">
        <v>0</v>
      </c>
      <c r="BN52" s="130">
        <v>0</v>
      </c>
      <c r="BO52" s="133">
        <v>0</v>
      </c>
      <c r="BP52" s="130">
        <v>0</v>
      </c>
      <c r="BQ52" s="133">
        <v>0</v>
      </c>
      <c r="BR52" s="130">
        <v>22</v>
      </c>
      <c r="BS52" s="133">
        <v>100</v>
      </c>
      <c r="BT52" s="130">
        <v>22</v>
      </c>
      <c r="BU52" s="2"/>
      <c r="BV52" s="3"/>
      <c r="BW52" s="3"/>
      <c r="BX52" s="3"/>
      <c r="BY52" s="3"/>
    </row>
    <row r="53" spans="1:77" ht="34.05" customHeight="1">
      <c r="A53" s="65" t="s">
        <v>242</v>
      </c>
      <c r="B53" s="79"/>
      <c r="C53" s="66"/>
      <c r="D53" s="66" t="s">
        <v>64</v>
      </c>
      <c r="E53" s="67">
        <v>165.00203185474803</v>
      </c>
      <c r="F53" s="112"/>
      <c r="G53" s="103" t="s">
        <v>371</v>
      </c>
      <c r="H53" s="113"/>
      <c r="I53" s="70" t="s">
        <v>242</v>
      </c>
      <c r="J53" s="71"/>
      <c r="K53" s="114"/>
      <c r="L53" s="70" t="s">
        <v>1062</v>
      </c>
      <c r="M53" s="115">
        <v>1.1253178367537313</v>
      </c>
      <c r="N53" s="75">
        <v>1098.2449951171875</v>
      </c>
      <c r="O53" s="75">
        <v>7314.43505859375</v>
      </c>
      <c r="P53" s="76"/>
      <c r="Q53" s="77"/>
      <c r="R53" s="77"/>
      <c r="S53" s="89"/>
      <c r="T53" s="48">
        <v>0</v>
      </c>
      <c r="U53" s="48">
        <v>2</v>
      </c>
      <c r="V53" s="49">
        <v>0</v>
      </c>
      <c r="W53" s="49">
        <v>0.010638</v>
      </c>
      <c r="X53" s="49">
        <v>0.030017</v>
      </c>
      <c r="Y53" s="49">
        <v>0.637687</v>
      </c>
      <c r="Z53" s="49">
        <v>1</v>
      </c>
      <c r="AA53" s="49">
        <v>0</v>
      </c>
      <c r="AB53" s="72">
        <v>53</v>
      </c>
      <c r="AC53" s="72"/>
      <c r="AD53" s="73"/>
      <c r="AE53" s="80" t="s">
        <v>696</v>
      </c>
      <c r="AF53" s="80">
        <v>1867</v>
      </c>
      <c r="AG53" s="80">
        <v>908</v>
      </c>
      <c r="AH53" s="80">
        <v>16839</v>
      </c>
      <c r="AI53" s="80">
        <v>9979</v>
      </c>
      <c r="AJ53" s="80"/>
      <c r="AK53" s="80" t="s">
        <v>771</v>
      </c>
      <c r="AL53" s="80" t="s">
        <v>824</v>
      </c>
      <c r="AM53" s="84" t="s">
        <v>853</v>
      </c>
      <c r="AN53" s="80"/>
      <c r="AO53" s="82">
        <v>40015.79671296296</v>
      </c>
      <c r="AP53" s="84" t="s">
        <v>896</v>
      </c>
      <c r="AQ53" s="80" t="b">
        <v>1</v>
      </c>
      <c r="AR53" s="80" t="b">
        <v>0</v>
      </c>
      <c r="AS53" s="80" t="b">
        <v>1</v>
      </c>
      <c r="AT53" s="80"/>
      <c r="AU53" s="80">
        <v>25</v>
      </c>
      <c r="AV53" s="84" t="s">
        <v>930</v>
      </c>
      <c r="AW53" s="80" t="b">
        <v>0</v>
      </c>
      <c r="AX53" s="80" t="s">
        <v>958</v>
      </c>
      <c r="AY53" s="84" t="s">
        <v>991</v>
      </c>
      <c r="AZ53" s="80" t="s">
        <v>66</v>
      </c>
      <c r="BA53" s="79" t="str">
        <f>REPLACE(INDEX(GroupVertices[Group],MATCH(Vertices[[#This Row],[Vertex]],GroupVertices[Vertex],0)),1,1,"")</f>
        <v>1</v>
      </c>
      <c r="BB53" s="48"/>
      <c r="BC53" s="48"/>
      <c r="BD53" s="48"/>
      <c r="BE53" s="48"/>
      <c r="BF53" s="48"/>
      <c r="BG53" s="48"/>
      <c r="BH53" s="130" t="s">
        <v>1770</v>
      </c>
      <c r="BI53" s="130" t="s">
        <v>1770</v>
      </c>
      <c r="BJ53" s="130" t="s">
        <v>1682</v>
      </c>
      <c r="BK53" s="130" t="s">
        <v>1682</v>
      </c>
      <c r="BL53" s="130">
        <v>0</v>
      </c>
      <c r="BM53" s="133">
        <v>0</v>
      </c>
      <c r="BN53" s="130">
        <v>0</v>
      </c>
      <c r="BO53" s="133">
        <v>0</v>
      </c>
      <c r="BP53" s="130">
        <v>0</v>
      </c>
      <c r="BQ53" s="133">
        <v>0</v>
      </c>
      <c r="BR53" s="130">
        <v>22</v>
      </c>
      <c r="BS53" s="133">
        <v>100</v>
      </c>
      <c r="BT53" s="130">
        <v>22</v>
      </c>
      <c r="BU53" s="2"/>
      <c r="BV53" s="3"/>
      <c r="BW53" s="3"/>
      <c r="BX53" s="3"/>
      <c r="BY53" s="3"/>
    </row>
    <row r="54" spans="1:77" ht="34.05" customHeight="1">
      <c r="A54" s="65" t="s">
        <v>243</v>
      </c>
      <c r="B54" s="79"/>
      <c r="C54" s="66"/>
      <c r="D54" s="66" t="s">
        <v>64</v>
      </c>
      <c r="E54" s="67">
        <v>162.28102721107223</v>
      </c>
      <c r="F54" s="112"/>
      <c r="G54" s="103" t="s">
        <v>372</v>
      </c>
      <c r="H54" s="113"/>
      <c r="I54" s="70" t="s">
        <v>243</v>
      </c>
      <c r="J54" s="71"/>
      <c r="K54" s="114"/>
      <c r="L54" s="70" t="s">
        <v>1063</v>
      </c>
      <c r="M54" s="115">
        <v>1.0117312952908228</v>
      </c>
      <c r="N54" s="75">
        <v>1060.1156005859375</v>
      </c>
      <c r="O54" s="75">
        <v>4803.353515625</v>
      </c>
      <c r="P54" s="76"/>
      <c r="Q54" s="77"/>
      <c r="R54" s="77"/>
      <c r="S54" s="89"/>
      <c r="T54" s="48">
        <v>0</v>
      </c>
      <c r="U54" s="48">
        <v>2</v>
      </c>
      <c r="V54" s="49">
        <v>0</v>
      </c>
      <c r="W54" s="49">
        <v>0.010638</v>
      </c>
      <c r="X54" s="49">
        <v>0.030017</v>
      </c>
      <c r="Y54" s="49">
        <v>0.637687</v>
      </c>
      <c r="Z54" s="49">
        <v>1</v>
      </c>
      <c r="AA54" s="49">
        <v>0</v>
      </c>
      <c r="AB54" s="72">
        <v>54</v>
      </c>
      <c r="AC54" s="72"/>
      <c r="AD54" s="73"/>
      <c r="AE54" s="80" t="s">
        <v>697</v>
      </c>
      <c r="AF54" s="80">
        <v>134</v>
      </c>
      <c r="AG54" s="80">
        <v>85</v>
      </c>
      <c r="AH54" s="80">
        <v>17486</v>
      </c>
      <c r="AI54" s="80">
        <v>58904</v>
      </c>
      <c r="AJ54" s="80"/>
      <c r="AK54" s="80"/>
      <c r="AL54" s="80"/>
      <c r="AM54" s="80"/>
      <c r="AN54" s="80"/>
      <c r="AO54" s="82">
        <v>41767.81107638889</v>
      </c>
      <c r="AP54" s="80"/>
      <c r="AQ54" s="80" t="b">
        <v>1</v>
      </c>
      <c r="AR54" s="80" t="b">
        <v>0</v>
      </c>
      <c r="AS54" s="80" t="b">
        <v>0</v>
      </c>
      <c r="AT54" s="80"/>
      <c r="AU54" s="80">
        <v>0</v>
      </c>
      <c r="AV54" s="84" t="s">
        <v>930</v>
      </c>
      <c r="AW54" s="80" t="b">
        <v>0</v>
      </c>
      <c r="AX54" s="80" t="s">
        <v>958</v>
      </c>
      <c r="AY54" s="84" t="s">
        <v>992</v>
      </c>
      <c r="AZ54" s="80" t="s">
        <v>66</v>
      </c>
      <c r="BA54" s="79" t="str">
        <f>REPLACE(INDEX(GroupVertices[Group],MATCH(Vertices[[#This Row],[Vertex]],GroupVertices[Vertex],0)),1,1,"")</f>
        <v>1</v>
      </c>
      <c r="BB54" s="48"/>
      <c r="BC54" s="48"/>
      <c r="BD54" s="48"/>
      <c r="BE54" s="48"/>
      <c r="BF54" s="48" t="s">
        <v>339</v>
      </c>
      <c r="BG54" s="48" t="s">
        <v>1757</v>
      </c>
      <c r="BH54" s="130" t="s">
        <v>1776</v>
      </c>
      <c r="BI54" s="130" t="s">
        <v>1796</v>
      </c>
      <c r="BJ54" s="130" t="s">
        <v>1814</v>
      </c>
      <c r="BK54" s="130" t="s">
        <v>1814</v>
      </c>
      <c r="BL54" s="130">
        <v>0</v>
      </c>
      <c r="BM54" s="133">
        <v>0</v>
      </c>
      <c r="BN54" s="130">
        <v>0</v>
      </c>
      <c r="BO54" s="133">
        <v>0</v>
      </c>
      <c r="BP54" s="130">
        <v>0</v>
      </c>
      <c r="BQ54" s="133">
        <v>0</v>
      </c>
      <c r="BR54" s="130">
        <v>79</v>
      </c>
      <c r="BS54" s="133">
        <v>100</v>
      </c>
      <c r="BT54" s="130">
        <v>79</v>
      </c>
      <c r="BU54" s="2"/>
      <c r="BV54" s="3"/>
      <c r="BW54" s="3"/>
      <c r="BX54" s="3"/>
      <c r="BY54" s="3"/>
    </row>
    <row r="55" spans="1:77" ht="34.05" customHeight="1">
      <c r="A55" s="65" t="s">
        <v>244</v>
      </c>
      <c r="B55" s="79"/>
      <c r="C55" s="66"/>
      <c r="D55" s="66" t="s">
        <v>64</v>
      </c>
      <c r="E55" s="67">
        <v>162.1190232893953</v>
      </c>
      <c r="F55" s="112"/>
      <c r="G55" s="103" t="s">
        <v>373</v>
      </c>
      <c r="H55" s="113"/>
      <c r="I55" s="70" t="s">
        <v>244</v>
      </c>
      <c r="J55" s="71"/>
      <c r="K55" s="114"/>
      <c r="L55" s="70" t="s">
        <v>1064</v>
      </c>
      <c r="M55" s="115">
        <v>1.0049685485937603</v>
      </c>
      <c r="N55" s="75">
        <v>2163.053955078125</v>
      </c>
      <c r="O55" s="75">
        <v>867.389892578125</v>
      </c>
      <c r="P55" s="76"/>
      <c r="Q55" s="77"/>
      <c r="R55" s="77"/>
      <c r="S55" s="89"/>
      <c r="T55" s="48">
        <v>0</v>
      </c>
      <c r="U55" s="48">
        <v>1</v>
      </c>
      <c r="V55" s="49">
        <v>0</v>
      </c>
      <c r="W55" s="49">
        <v>0.010526</v>
      </c>
      <c r="X55" s="49">
        <v>0.016529</v>
      </c>
      <c r="Y55" s="49">
        <v>0.403576</v>
      </c>
      <c r="Z55" s="49">
        <v>0</v>
      </c>
      <c r="AA55" s="49">
        <v>0</v>
      </c>
      <c r="AB55" s="72">
        <v>55</v>
      </c>
      <c r="AC55" s="72"/>
      <c r="AD55" s="73"/>
      <c r="AE55" s="80" t="s">
        <v>698</v>
      </c>
      <c r="AF55" s="80">
        <v>60</v>
      </c>
      <c r="AG55" s="80">
        <v>36</v>
      </c>
      <c r="AH55" s="80">
        <v>976</v>
      </c>
      <c r="AI55" s="80">
        <v>2925</v>
      </c>
      <c r="AJ55" s="80"/>
      <c r="AK55" s="80"/>
      <c r="AL55" s="80"/>
      <c r="AM55" s="80"/>
      <c r="AN55" s="80"/>
      <c r="AO55" s="82">
        <v>43830.87819444444</v>
      </c>
      <c r="AP55" s="84" t="s">
        <v>897</v>
      </c>
      <c r="AQ55" s="80" t="b">
        <v>1</v>
      </c>
      <c r="AR55" s="80" t="b">
        <v>0</v>
      </c>
      <c r="AS55" s="80" t="b">
        <v>0</v>
      </c>
      <c r="AT55" s="80"/>
      <c r="AU55" s="80">
        <v>0</v>
      </c>
      <c r="AV55" s="80"/>
      <c r="AW55" s="80" t="b">
        <v>0</v>
      </c>
      <c r="AX55" s="80" t="s">
        <v>958</v>
      </c>
      <c r="AY55" s="84" t="s">
        <v>993</v>
      </c>
      <c r="AZ55" s="80" t="s">
        <v>66</v>
      </c>
      <c r="BA55" s="79" t="str">
        <f>REPLACE(INDEX(GroupVertices[Group],MATCH(Vertices[[#This Row],[Vertex]],GroupVertices[Vertex],0)),1,1,"")</f>
        <v>1</v>
      </c>
      <c r="BB55" s="48"/>
      <c r="BC55" s="48"/>
      <c r="BD55" s="48"/>
      <c r="BE55" s="48"/>
      <c r="BF55" s="48" t="s">
        <v>339</v>
      </c>
      <c r="BG55" s="48" t="s">
        <v>339</v>
      </c>
      <c r="BH55" s="130" t="s">
        <v>1775</v>
      </c>
      <c r="BI55" s="130" t="s">
        <v>1775</v>
      </c>
      <c r="BJ55" s="130" t="s">
        <v>1815</v>
      </c>
      <c r="BK55" s="130" t="s">
        <v>1815</v>
      </c>
      <c r="BL55" s="130">
        <v>0</v>
      </c>
      <c r="BM55" s="133">
        <v>0</v>
      </c>
      <c r="BN55" s="130">
        <v>0</v>
      </c>
      <c r="BO55" s="133">
        <v>0</v>
      </c>
      <c r="BP55" s="130">
        <v>0</v>
      </c>
      <c r="BQ55" s="133">
        <v>0</v>
      </c>
      <c r="BR55" s="130">
        <v>21</v>
      </c>
      <c r="BS55" s="133">
        <v>100</v>
      </c>
      <c r="BT55" s="130">
        <v>21</v>
      </c>
      <c r="BU55" s="2"/>
      <c r="BV55" s="3"/>
      <c r="BW55" s="3"/>
      <c r="BX55" s="3"/>
      <c r="BY55" s="3"/>
    </row>
    <row r="56" spans="1:77" ht="34.05" customHeight="1">
      <c r="A56" s="65" t="s">
        <v>245</v>
      </c>
      <c r="B56" s="79"/>
      <c r="C56" s="66"/>
      <c r="D56" s="66" t="s">
        <v>64</v>
      </c>
      <c r="E56" s="67">
        <v>162.78356998851905</v>
      </c>
      <c r="F56" s="112"/>
      <c r="G56" s="103" t="s">
        <v>374</v>
      </c>
      <c r="H56" s="113"/>
      <c r="I56" s="70" t="s">
        <v>245</v>
      </c>
      <c r="J56" s="71"/>
      <c r="K56" s="114"/>
      <c r="L56" s="70" t="s">
        <v>1065</v>
      </c>
      <c r="M56" s="115">
        <v>1.0327096115755885</v>
      </c>
      <c r="N56" s="75">
        <v>2203.619873046875</v>
      </c>
      <c r="O56" s="75">
        <v>3273.5869140625</v>
      </c>
      <c r="P56" s="76"/>
      <c r="Q56" s="77"/>
      <c r="R56" s="77"/>
      <c r="S56" s="89"/>
      <c r="T56" s="48">
        <v>0</v>
      </c>
      <c r="U56" s="48">
        <v>2</v>
      </c>
      <c r="V56" s="49">
        <v>0</v>
      </c>
      <c r="W56" s="49">
        <v>0.010638</v>
      </c>
      <c r="X56" s="49">
        <v>0.030017</v>
      </c>
      <c r="Y56" s="49">
        <v>0.637687</v>
      </c>
      <c r="Z56" s="49">
        <v>1</v>
      </c>
      <c r="AA56" s="49">
        <v>0</v>
      </c>
      <c r="AB56" s="72">
        <v>56</v>
      </c>
      <c r="AC56" s="72"/>
      <c r="AD56" s="73"/>
      <c r="AE56" s="80" t="s">
        <v>699</v>
      </c>
      <c r="AF56" s="80">
        <v>296</v>
      </c>
      <c r="AG56" s="80">
        <v>237</v>
      </c>
      <c r="AH56" s="80">
        <v>15930</v>
      </c>
      <c r="AI56" s="80">
        <v>23128</v>
      </c>
      <c r="AJ56" s="80"/>
      <c r="AK56" s="80" t="s">
        <v>772</v>
      </c>
      <c r="AL56" s="80"/>
      <c r="AM56" s="80"/>
      <c r="AN56" s="80"/>
      <c r="AO56" s="82">
        <v>41977.451469907406</v>
      </c>
      <c r="AP56" s="84" t="s">
        <v>898</v>
      </c>
      <c r="AQ56" s="80" t="b">
        <v>1</v>
      </c>
      <c r="AR56" s="80" t="b">
        <v>0</v>
      </c>
      <c r="AS56" s="80" t="b">
        <v>1</v>
      </c>
      <c r="AT56" s="80"/>
      <c r="AU56" s="80">
        <v>10</v>
      </c>
      <c r="AV56" s="84" t="s">
        <v>930</v>
      </c>
      <c r="AW56" s="80" t="b">
        <v>0</v>
      </c>
      <c r="AX56" s="80" t="s">
        <v>958</v>
      </c>
      <c r="AY56" s="84" t="s">
        <v>994</v>
      </c>
      <c r="AZ56" s="80" t="s">
        <v>66</v>
      </c>
      <c r="BA56" s="79" t="str">
        <f>REPLACE(INDEX(GroupVertices[Group],MATCH(Vertices[[#This Row],[Vertex]],GroupVertices[Vertex],0)),1,1,"")</f>
        <v>1</v>
      </c>
      <c r="BB56" s="48"/>
      <c r="BC56" s="48"/>
      <c r="BD56" s="48"/>
      <c r="BE56" s="48"/>
      <c r="BF56" s="48" t="s">
        <v>338</v>
      </c>
      <c r="BG56" s="48" t="s">
        <v>338</v>
      </c>
      <c r="BH56" s="130" t="s">
        <v>1777</v>
      </c>
      <c r="BI56" s="130" t="s">
        <v>1797</v>
      </c>
      <c r="BJ56" s="130" t="s">
        <v>1682</v>
      </c>
      <c r="BK56" s="130" t="s">
        <v>1682</v>
      </c>
      <c r="BL56" s="130">
        <v>0</v>
      </c>
      <c r="BM56" s="133">
        <v>0</v>
      </c>
      <c r="BN56" s="130">
        <v>0</v>
      </c>
      <c r="BO56" s="133">
        <v>0</v>
      </c>
      <c r="BP56" s="130">
        <v>0</v>
      </c>
      <c r="BQ56" s="133">
        <v>0</v>
      </c>
      <c r="BR56" s="130">
        <v>58</v>
      </c>
      <c r="BS56" s="133">
        <v>100</v>
      </c>
      <c r="BT56" s="130">
        <v>58</v>
      </c>
      <c r="BU56" s="2"/>
      <c r="BV56" s="3"/>
      <c r="BW56" s="3"/>
      <c r="BX56" s="3"/>
      <c r="BY56" s="3"/>
    </row>
    <row r="57" spans="1:77" ht="34.05" customHeight="1">
      <c r="A57" s="65" t="s">
        <v>246</v>
      </c>
      <c r="B57" s="79"/>
      <c r="C57" s="66"/>
      <c r="D57" s="66" t="s">
        <v>64</v>
      </c>
      <c r="E57" s="67">
        <v>162.04628683476483</v>
      </c>
      <c r="F57" s="112"/>
      <c r="G57" s="103" t="s">
        <v>375</v>
      </c>
      <c r="H57" s="113"/>
      <c r="I57" s="70" t="s">
        <v>246</v>
      </c>
      <c r="J57" s="71"/>
      <c r="K57" s="114"/>
      <c r="L57" s="70" t="s">
        <v>1066</v>
      </c>
      <c r="M57" s="115">
        <v>1.0019322133420179</v>
      </c>
      <c r="N57" s="75">
        <v>1377.5567626953125</v>
      </c>
      <c r="O57" s="75">
        <v>6813.56640625</v>
      </c>
      <c r="P57" s="76"/>
      <c r="Q57" s="77"/>
      <c r="R57" s="77"/>
      <c r="S57" s="89"/>
      <c r="T57" s="48">
        <v>0</v>
      </c>
      <c r="U57" s="48">
        <v>2</v>
      </c>
      <c r="V57" s="49">
        <v>0</v>
      </c>
      <c r="W57" s="49">
        <v>0.010638</v>
      </c>
      <c r="X57" s="49">
        <v>0.030017</v>
      </c>
      <c r="Y57" s="49">
        <v>0.637687</v>
      </c>
      <c r="Z57" s="49">
        <v>1</v>
      </c>
      <c r="AA57" s="49">
        <v>0</v>
      </c>
      <c r="AB57" s="72">
        <v>57</v>
      </c>
      <c r="AC57" s="72"/>
      <c r="AD57" s="73"/>
      <c r="AE57" s="80" t="s">
        <v>700</v>
      </c>
      <c r="AF57" s="80">
        <v>78</v>
      </c>
      <c r="AG57" s="80">
        <v>14</v>
      </c>
      <c r="AH57" s="80">
        <v>2194</v>
      </c>
      <c r="AI57" s="80">
        <v>7770</v>
      </c>
      <c r="AJ57" s="80"/>
      <c r="AK57" s="80"/>
      <c r="AL57" s="80"/>
      <c r="AM57" s="80"/>
      <c r="AN57" s="80"/>
      <c r="AO57" s="82">
        <v>41573.81619212963</v>
      </c>
      <c r="AP57" s="84" t="s">
        <v>899</v>
      </c>
      <c r="AQ57" s="80" t="b">
        <v>1</v>
      </c>
      <c r="AR57" s="80" t="b">
        <v>0</v>
      </c>
      <c r="AS57" s="80" t="b">
        <v>0</v>
      </c>
      <c r="AT57" s="80"/>
      <c r="AU57" s="80">
        <v>0</v>
      </c>
      <c r="AV57" s="84" t="s">
        <v>930</v>
      </c>
      <c r="AW57" s="80" t="b">
        <v>0</v>
      </c>
      <c r="AX57" s="80" t="s">
        <v>958</v>
      </c>
      <c r="AY57" s="84" t="s">
        <v>995</v>
      </c>
      <c r="AZ57" s="80" t="s">
        <v>66</v>
      </c>
      <c r="BA57" s="79" t="str">
        <f>REPLACE(INDEX(GroupVertices[Group],MATCH(Vertices[[#This Row],[Vertex]],GroupVertices[Vertex],0)),1,1,"")</f>
        <v>1</v>
      </c>
      <c r="BB57" s="48"/>
      <c r="BC57" s="48"/>
      <c r="BD57" s="48"/>
      <c r="BE57" s="48"/>
      <c r="BF57" s="48"/>
      <c r="BG57" s="48"/>
      <c r="BH57" s="130" t="s">
        <v>1770</v>
      </c>
      <c r="BI57" s="130" t="s">
        <v>1770</v>
      </c>
      <c r="BJ57" s="130" t="s">
        <v>1682</v>
      </c>
      <c r="BK57" s="130" t="s">
        <v>1682</v>
      </c>
      <c r="BL57" s="130">
        <v>0</v>
      </c>
      <c r="BM57" s="133">
        <v>0</v>
      </c>
      <c r="BN57" s="130">
        <v>0</v>
      </c>
      <c r="BO57" s="133">
        <v>0</v>
      </c>
      <c r="BP57" s="130">
        <v>0</v>
      </c>
      <c r="BQ57" s="133">
        <v>0</v>
      </c>
      <c r="BR57" s="130">
        <v>22</v>
      </c>
      <c r="BS57" s="133">
        <v>100</v>
      </c>
      <c r="BT57" s="130">
        <v>22</v>
      </c>
      <c r="BU57" s="2"/>
      <c r="BV57" s="3"/>
      <c r="BW57" s="3"/>
      <c r="BX57" s="3"/>
      <c r="BY57" s="3"/>
    </row>
    <row r="58" spans="1:77" ht="34.05" customHeight="1">
      <c r="A58" s="65" t="s">
        <v>247</v>
      </c>
      <c r="B58" s="79"/>
      <c r="C58" s="66"/>
      <c r="D58" s="66" t="s">
        <v>64</v>
      </c>
      <c r="E58" s="67">
        <v>163.27288795603303</v>
      </c>
      <c r="F58" s="112"/>
      <c r="G58" s="103" t="s">
        <v>376</v>
      </c>
      <c r="H58" s="113"/>
      <c r="I58" s="70" t="s">
        <v>247</v>
      </c>
      <c r="J58" s="71"/>
      <c r="K58" s="114"/>
      <c r="L58" s="70" t="s">
        <v>1067</v>
      </c>
      <c r="M58" s="115">
        <v>1.0531358669054918</v>
      </c>
      <c r="N58" s="75">
        <v>2544.615966796875</v>
      </c>
      <c r="O58" s="75">
        <v>8401.0283203125</v>
      </c>
      <c r="P58" s="76"/>
      <c r="Q58" s="77"/>
      <c r="R58" s="77"/>
      <c r="S58" s="89"/>
      <c r="T58" s="48">
        <v>0</v>
      </c>
      <c r="U58" s="48">
        <v>1</v>
      </c>
      <c r="V58" s="49">
        <v>0</v>
      </c>
      <c r="W58" s="49">
        <v>0.010526</v>
      </c>
      <c r="X58" s="49">
        <v>0.016529</v>
      </c>
      <c r="Y58" s="49">
        <v>0.403576</v>
      </c>
      <c r="Z58" s="49">
        <v>0</v>
      </c>
      <c r="AA58" s="49">
        <v>0</v>
      </c>
      <c r="AB58" s="72">
        <v>58</v>
      </c>
      <c r="AC58" s="72"/>
      <c r="AD58" s="73"/>
      <c r="AE58" s="80" t="s">
        <v>701</v>
      </c>
      <c r="AF58" s="80">
        <v>471</v>
      </c>
      <c r="AG58" s="80">
        <v>385</v>
      </c>
      <c r="AH58" s="80">
        <v>7628</v>
      </c>
      <c r="AI58" s="80">
        <v>52558</v>
      </c>
      <c r="AJ58" s="80"/>
      <c r="AK58" s="80" t="s">
        <v>773</v>
      </c>
      <c r="AL58" s="80"/>
      <c r="AM58" s="80"/>
      <c r="AN58" s="80"/>
      <c r="AO58" s="82">
        <v>43635.359143518515</v>
      </c>
      <c r="AP58" s="84" t="s">
        <v>900</v>
      </c>
      <c r="AQ58" s="80" t="b">
        <v>1</v>
      </c>
      <c r="AR58" s="80" t="b">
        <v>0</v>
      </c>
      <c r="AS58" s="80" t="b">
        <v>0</v>
      </c>
      <c r="AT58" s="80"/>
      <c r="AU58" s="80">
        <v>3</v>
      </c>
      <c r="AV58" s="80"/>
      <c r="AW58" s="80" t="b">
        <v>0</v>
      </c>
      <c r="AX58" s="80" t="s">
        <v>958</v>
      </c>
      <c r="AY58" s="84" t="s">
        <v>996</v>
      </c>
      <c r="AZ58" s="80" t="s">
        <v>66</v>
      </c>
      <c r="BA58" s="79" t="str">
        <f>REPLACE(INDEX(GroupVertices[Group],MATCH(Vertices[[#This Row],[Vertex]],GroupVertices[Vertex],0)),1,1,"")</f>
        <v>1</v>
      </c>
      <c r="BB58" s="48"/>
      <c r="BC58" s="48"/>
      <c r="BD58" s="48"/>
      <c r="BE58" s="48"/>
      <c r="BF58" s="48" t="s">
        <v>339</v>
      </c>
      <c r="BG58" s="48" t="s">
        <v>339</v>
      </c>
      <c r="BH58" s="130" t="s">
        <v>1775</v>
      </c>
      <c r="BI58" s="130" t="s">
        <v>1775</v>
      </c>
      <c r="BJ58" s="130" t="s">
        <v>1815</v>
      </c>
      <c r="BK58" s="130" t="s">
        <v>1815</v>
      </c>
      <c r="BL58" s="130">
        <v>0</v>
      </c>
      <c r="BM58" s="133">
        <v>0</v>
      </c>
      <c r="BN58" s="130">
        <v>0</v>
      </c>
      <c r="BO58" s="133">
        <v>0</v>
      </c>
      <c r="BP58" s="130">
        <v>0</v>
      </c>
      <c r="BQ58" s="133">
        <v>0</v>
      </c>
      <c r="BR58" s="130">
        <v>21</v>
      </c>
      <c r="BS58" s="133">
        <v>100</v>
      </c>
      <c r="BT58" s="130">
        <v>21</v>
      </c>
      <c r="BU58" s="2"/>
      <c r="BV58" s="3"/>
      <c r="BW58" s="3"/>
      <c r="BX58" s="3"/>
      <c r="BY58" s="3"/>
    </row>
    <row r="59" spans="1:77" ht="34.05" customHeight="1">
      <c r="A59" s="65" t="s">
        <v>1137</v>
      </c>
      <c r="B59" s="79"/>
      <c r="C59" s="66"/>
      <c r="D59" s="66" t="s">
        <v>64</v>
      </c>
      <c r="E59" s="67">
        <v>162.40666290543393</v>
      </c>
      <c r="F59" s="112"/>
      <c r="G59" s="103" t="s">
        <v>1213</v>
      </c>
      <c r="H59" s="113"/>
      <c r="I59" s="70" t="s">
        <v>1137</v>
      </c>
      <c r="J59" s="71"/>
      <c r="K59" s="114"/>
      <c r="L59" s="70" t="s">
        <v>1459</v>
      </c>
      <c r="M59" s="115">
        <v>1.0169758743620143</v>
      </c>
      <c r="N59" s="75">
        <v>9241.0966796875</v>
      </c>
      <c r="O59" s="75">
        <v>1255.039794921875</v>
      </c>
      <c r="P59" s="76"/>
      <c r="Q59" s="77"/>
      <c r="R59" s="77"/>
      <c r="S59" s="89"/>
      <c r="T59" s="48">
        <v>0</v>
      </c>
      <c r="U59" s="48">
        <v>1</v>
      </c>
      <c r="V59" s="49">
        <v>0</v>
      </c>
      <c r="W59" s="49">
        <v>1</v>
      </c>
      <c r="X59" s="49">
        <v>0</v>
      </c>
      <c r="Y59" s="49">
        <v>0.999995</v>
      </c>
      <c r="Z59" s="49">
        <v>0</v>
      </c>
      <c r="AA59" s="49">
        <v>0</v>
      </c>
      <c r="AB59" s="72">
        <v>59</v>
      </c>
      <c r="AC59" s="72"/>
      <c r="AD59" s="73"/>
      <c r="AE59" s="80" t="s">
        <v>1308</v>
      </c>
      <c r="AF59" s="80">
        <v>123</v>
      </c>
      <c r="AG59" s="80">
        <v>123</v>
      </c>
      <c r="AH59" s="80">
        <v>1717</v>
      </c>
      <c r="AI59" s="80">
        <v>1725</v>
      </c>
      <c r="AJ59" s="80"/>
      <c r="AK59" s="80" t="s">
        <v>1339</v>
      </c>
      <c r="AL59" s="80" t="s">
        <v>1358</v>
      </c>
      <c r="AM59" s="84" t="s">
        <v>1371</v>
      </c>
      <c r="AN59" s="80"/>
      <c r="AO59" s="82">
        <v>42021.54672453704</v>
      </c>
      <c r="AP59" s="84" t="s">
        <v>1390</v>
      </c>
      <c r="AQ59" s="80" t="b">
        <v>1</v>
      </c>
      <c r="AR59" s="80" t="b">
        <v>0</v>
      </c>
      <c r="AS59" s="80" t="b">
        <v>1</v>
      </c>
      <c r="AT59" s="80"/>
      <c r="AU59" s="80">
        <v>5</v>
      </c>
      <c r="AV59" s="84" t="s">
        <v>930</v>
      </c>
      <c r="AW59" s="80" t="b">
        <v>0</v>
      </c>
      <c r="AX59" s="80" t="s">
        <v>958</v>
      </c>
      <c r="AY59" s="84" t="s">
        <v>1434</v>
      </c>
      <c r="AZ59" s="80" t="s">
        <v>66</v>
      </c>
      <c r="BA59" s="79" t="str">
        <f>REPLACE(INDEX(GroupVertices[Group],MATCH(Vertices[[#This Row],[Vertex]],GroupVertices[Vertex],0)),1,1,"")</f>
        <v>16</v>
      </c>
      <c r="BB59" s="48" t="s">
        <v>1183</v>
      </c>
      <c r="BC59" s="48" t="s">
        <v>1183</v>
      </c>
      <c r="BD59" s="48" t="s">
        <v>328</v>
      </c>
      <c r="BE59" s="48" t="s">
        <v>328</v>
      </c>
      <c r="BF59" s="48" t="s">
        <v>1200</v>
      </c>
      <c r="BG59" s="48" t="s">
        <v>1200</v>
      </c>
      <c r="BH59" s="130" t="s">
        <v>1778</v>
      </c>
      <c r="BI59" s="130" t="s">
        <v>1778</v>
      </c>
      <c r="BJ59" s="130" t="s">
        <v>1816</v>
      </c>
      <c r="BK59" s="130" t="s">
        <v>1816</v>
      </c>
      <c r="BL59" s="130">
        <v>0</v>
      </c>
      <c r="BM59" s="133">
        <v>0</v>
      </c>
      <c r="BN59" s="130">
        <v>0</v>
      </c>
      <c r="BO59" s="133">
        <v>0</v>
      </c>
      <c r="BP59" s="130">
        <v>0</v>
      </c>
      <c r="BQ59" s="133">
        <v>0</v>
      </c>
      <c r="BR59" s="130">
        <v>22</v>
      </c>
      <c r="BS59" s="133">
        <v>100</v>
      </c>
      <c r="BT59" s="130">
        <v>22</v>
      </c>
      <c r="BU59" s="2"/>
      <c r="BV59" s="3"/>
      <c r="BW59" s="3"/>
      <c r="BX59" s="3"/>
      <c r="BY59" s="3"/>
    </row>
    <row r="60" spans="1:77" ht="34.05" customHeight="1">
      <c r="A60" s="65" t="s">
        <v>1153</v>
      </c>
      <c r="B60" s="79"/>
      <c r="C60" s="66"/>
      <c r="D60" s="66" t="s">
        <v>64</v>
      </c>
      <c r="E60" s="67">
        <v>211.0210642184461</v>
      </c>
      <c r="F60" s="112"/>
      <c r="G60" s="103" t="s">
        <v>1410</v>
      </c>
      <c r="H60" s="113"/>
      <c r="I60" s="70" t="s">
        <v>1153</v>
      </c>
      <c r="J60" s="71"/>
      <c r="K60" s="114"/>
      <c r="L60" s="70" t="s">
        <v>1460</v>
      </c>
      <c r="M60" s="115">
        <v>3.046351944435656</v>
      </c>
      <c r="N60" s="75">
        <v>9241.0966796875</v>
      </c>
      <c r="O60" s="75">
        <v>831.5283813476562</v>
      </c>
      <c r="P60" s="76"/>
      <c r="Q60" s="77"/>
      <c r="R60" s="77"/>
      <c r="S60" s="89"/>
      <c r="T60" s="48">
        <v>1</v>
      </c>
      <c r="U60" s="48">
        <v>0</v>
      </c>
      <c r="V60" s="49">
        <v>0</v>
      </c>
      <c r="W60" s="49">
        <v>1</v>
      </c>
      <c r="X60" s="49">
        <v>0</v>
      </c>
      <c r="Y60" s="49">
        <v>0.999995</v>
      </c>
      <c r="Z60" s="49">
        <v>0</v>
      </c>
      <c r="AA60" s="49">
        <v>0</v>
      </c>
      <c r="AB60" s="72">
        <v>60</v>
      </c>
      <c r="AC60" s="72"/>
      <c r="AD60" s="73"/>
      <c r="AE60" s="80" t="s">
        <v>1309</v>
      </c>
      <c r="AF60" s="80">
        <v>1002</v>
      </c>
      <c r="AG60" s="80">
        <v>14827</v>
      </c>
      <c r="AH60" s="80">
        <v>5710</v>
      </c>
      <c r="AI60" s="80">
        <v>5923</v>
      </c>
      <c r="AJ60" s="80"/>
      <c r="AK60" s="80" t="s">
        <v>1340</v>
      </c>
      <c r="AL60" s="80" t="s">
        <v>1359</v>
      </c>
      <c r="AM60" s="84" t="s">
        <v>1372</v>
      </c>
      <c r="AN60" s="80"/>
      <c r="AO60" s="82">
        <v>40192.41570601852</v>
      </c>
      <c r="AP60" s="84" t="s">
        <v>1391</v>
      </c>
      <c r="AQ60" s="80" t="b">
        <v>0</v>
      </c>
      <c r="AR60" s="80" t="b">
        <v>0</v>
      </c>
      <c r="AS60" s="80" t="b">
        <v>1</v>
      </c>
      <c r="AT60" s="80"/>
      <c r="AU60" s="80">
        <v>134</v>
      </c>
      <c r="AV60" s="84" t="s">
        <v>930</v>
      </c>
      <c r="AW60" s="80" t="b">
        <v>0</v>
      </c>
      <c r="AX60" s="80" t="s">
        <v>958</v>
      </c>
      <c r="AY60" s="84" t="s">
        <v>1435</v>
      </c>
      <c r="AZ60" s="80" t="s">
        <v>65</v>
      </c>
      <c r="BA60" s="79" t="str">
        <f>REPLACE(INDEX(GroupVertices[Group],MATCH(Vertices[[#This Row],[Vertex]],GroupVertices[Vertex],0)),1,1,"")</f>
        <v>16</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34.05" customHeight="1">
      <c r="A61" s="65" t="s">
        <v>248</v>
      </c>
      <c r="B61" s="79"/>
      <c r="C61" s="66"/>
      <c r="D61" s="66" t="s">
        <v>64</v>
      </c>
      <c r="E61" s="67">
        <v>177.01015927374016</v>
      </c>
      <c r="F61" s="112"/>
      <c r="G61" s="103" t="s">
        <v>377</v>
      </c>
      <c r="H61" s="113"/>
      <c r="I61" s="70" t="s">
        <v>248</v>
      </c>
      <c r="J61" s="71"/>
      <c r="K61" s="114"/>
      <c r="L61" s="70" t="s">
        <v>1068</v>
      </c>
      <c r="M61" s="115">
        <v>1.626589183768657</v>
      </c>
      <c r="N61" s="75">
        <v>1747.6273193359375</v>
      </c>
      <c r="O61" s="75">
        <v>9317.42578125</v>
      </c>
      <c r="P61" s="76"/>
      <c r="Q61" s="77"/>
      <c r="R61" s="77"/>
      <c r="S61" s="89"/>
      <c r="T61" s="48">
        <v>0</v>
      </c>
      <c r="U61" s="48">
        <v>2</v>
      </c>
      <c r="V61" s="49">
        <v>0</v>
      </c>
      <c r="W61" s="49">
        <v>0.010638</v>
      </c>
      <c r="X61" s="49">
        <v>0.030017</v>
      </c>
      <c r="Y61" s="49">
        <v>0.637687</v>
      </c>
      <c r="Z61" s="49">
        <v>1</v>
      </c>
      <c r="AA61" s="49">
        <v>0</v>
      </c>
      <c r="AB61" s="72">
        <v>61</v>
      </c>
      <c r="AC61" s="72"/>
      <c r="AD61" s="73"/>
      <c r="AE61" s="80" t="s">
        <v>702</v>
      </c>
      <c r="AF61" s="80">
        <v>1153</v>
      </c>
      <c r="AG61" s="80">
        <v>4540</v>
      </c>
      <c r="AH61" s="80">
        <v>30952</v>
      </c>
      <c r="AI61" s="80">
        <v>23463</v>
      </c>
      <c r="AJ61" s="80"/>
      <c r="AK61" s="80" t="s">
        <v>774</v>
      </c>
      <c r="AL61" s="80" t="s">
        <v>807</v>
      </c>
      <c r="AM61" s="84" t="s">
        <v>854</v>
      </c>
      <c r="AN61" s="80"/>
      <c r="AO61" s="82">
        <v>41339.478680555556</v>
      </c>
      <c r="AP61" s="84" t="s">
        <v>901</v>
      </c>
      <c r="AQ61" s="80" t="b">
        <v>0</v>
      </c>
      <c r="AR61" s="80" t="b">
        <v>0</v>
      </c>
      <c r="AS61" s="80" t="b">
        <v>1</v>
      </c>
      <c r="AT61" s="80"/>
      <c r="AU61" s="80">
        <v>80</v>
      </c>
      <c r="AV61" s="84" t="s">
        <v>930</v>
      </c>
      <c r="AW61" s="80" t="b">
        <v>0</v>
      </c>
      <c r="AX61" s="80" t="s">
        <v>958</v>
      </c>
      <c r="AY61" s="84" t="s">
        <v>997</v>
      </c>
      <c r="AZ61" s="80" t="s">
        <v>66</v>
      </c>
      <c r="BA61" s="79" t="str">
        <f>REPLACE(INDEX(GroupVertices[Group],MATCH(Vertices[[#This Row],[Vertex]],GroupVertices[Vertex],0)),1,1,"")</f>
        <v>1</v>
      </c>
      <c r="BB61" s="48"/>
      <c r="BC61" s="48"/>
      <c r="BD61" s="48"/>
      <c r="BE61" s="48"/>
      <c r="BF61" s="48" t="s">
        <v>338</v>
      </c>
      <c r="BG61" s="48" t="s">
        <v>338</v>
      </c>
      <c r="BH61" s="130" t="s">
        <v>1774</v>
      </c>
      <c r="BI61" s="130" t="s">
        <v>1774</v>
      </c>
      <c r="BJ61" s="130" t="s">
        <v>1814</v>
      </c>
      <c r="BK61" s="130" t="s">
        <v>1814</v>
      </c>
      <c r="BL61" s="130">
        <v>0</v>
      </c>
      <c r="BM61" s="133">
        <v>0</v>
      </c>
      <c r="BN61" s="130">
        <v>0</v>
      </c>
      <c r="BO61" s="133">
        <v>0</v>
      </c>
      <c r="BP61" s="130">
        <v>0</v>
      </c>
      <c r="BQ61" s="133">
        <v>0</v>
      </c>
      <c r="BR61" s="130">
        <v>36</v>
      </c>
      <c r="BS61" s="133">
        <v>100</v>
      </c>
      <c r="BT61" s="130">
        <v>36</v>
      </c>
      <c r="BU61" s="2"/>
      <c r="BV61" s="3"/>
      <c r="BW61" s="3"/>
      <c r="BX61" s="3"/>
      <c r="BY61" s="3"/>
    </row>
    <row r="62" spans="1:77" ht="34.05" customHeight="1">
      <c r="A62" s="65" t="s">
        <v>249</v>
      </c>
      <c r="B62" s="79"/>
      <c r="C62" s="66"/>
      <c r="D62" s="66" t="s">
        <v>64</v>
      </c>
      <c r="E62" s="67">
        <v>162.1124108844289</v>
      </c>
      <c r="F62" s="112"/>
      <c r="G62" s="103" t="s">
        <v>378</v>
      </c>
      <c r="H62" s="113"/>
      <c r="I62" s="70" t="s">
        <v>249</v>
      </c>
      <c r="J62" s="71"/>
      <c r="K62" s="114"/>
      <c r="L62" s="70" t="s">
        <v>1069</v>
      </c>
      <c r="M62" s="115">
        <v>1.004692518116329</v>
      </c>
      <c r="N62" s="75">
        <v>1930.3756103515625</v>
      </c>
      <c r="O62" s="75">
        <v>2112.86865234375</v>
      </c>
      <c r="P62" s="76"/>
      <c r="Q62" s="77"/>
      <c r="R62" s="77"/>
      <c r="S62" s="89"/>
      <c r="T62" s="48">
        <v>0</v>
      </c>
      <c r="U62" s="48">
        <v>2</v>
      </c>
      <c r="V62" s="49">
        <v>0</v>
      </c>
      <c r="W62" s="49">
        <v>0.010638</v>
      </c>
      <c r="X62" s="49">
        <v>0.030017</v>
      </c>
      <c r="Y62" s="49">
        <v>0.637687</v>
      </c>
      <c r="Z62" s="49">
        <v>1</v>
      </c>
      <c r="AA62" s="49">
        <v>0</v>
      </c>
      <c r="AB62" s="72">
        <v>62</v>
      </c>
      <c r="AC62" s="72"/>
      <c r="AD62" s="73"/>
      <c r="AE62" s="80" t="s">
        <v>703</v>
      </c>
      <c r="AF62" s="80">
        <v>185</v>
      </c>
      <c r="AG62" s="80">
        <v>34</v>
      </c>
      <c r="AH62" s="80">
        <v>2500</v>
      </c>
      <c r="AI62" s="80">
        <v>2767</v>
      </c>
      <c r="AJ62" s="80"/>
      <c r="AK62" s="80"/>
      <c r="AL62" s="80"/>
      <c r="AM62" s="80"/>
      <c r="AN62" s="80"/>
      <c r="AO62" s="82">
        <v>40947.45216435185</v>
      </c>
      <c r="AP62" s="84" t="s">
        <v>902</v>
      </c>
      <c r="AQ62" s="80" t="b">
        <v>1</v>
      </c>
      <c r="AR62" s="80" t="b">
        <v>0</v>
      </c>
      <c r="AS62" s="80" t="b">
        <v>0</v>
      </c>
      <c r="AT62" s="80"/>
      <c r="AU62" s="80">
        <v>1</v>
      </c>
      <c r="AV62" s="84" t="s">
        <v>930</v>
      </c>
      <c r="AW62" s="80" t="b">
        <v>0</v>
      </c>
      <c r="AX62" s="80" t="s">
        <v>958</v>
      </c>
      <c r="AY62" s="84" t="s">
        <v>998</v>
      </c>
      <c r="AZ62" s="80" t="s">
        <v>66</v>
      </c>
      <c r="BA62" s="79" t="str">
        <f>REPLACE(INDEX(GroupVertices[Group],MATCH(Vertices[[#This Row],[Vertex]],GroupVertices[Vertex],0)),1,1,"")</f>
        <v>1</v>
      </c>
      <c r="BB62" s="48"/>
      <c r="BC62" s="48"/>
      <c r="BD62" s="48"/>
      <c r="BE62" s="48"/>
      <c r="BF62" s="48"/>
      <c r="BG62" s="48"/>
      <c r="BH62" s="130" t="s">
        <v>1770</v>
      </c>
      <c r="BI62" s="130" t="s">
        <v>1770</v>
      </c>
      <c r="BJ62" s="130" t="s">
        <v>1682</v>
      </c>
      <c r="BK62" s="130" t="s">
        <v>1682</v>
      </c>
      <c r="BL62" s="130">
        <v>0</v>
      </c>
      <c r="BM62" s="133">
        <v>0</v>
      </c>
      <c r="BN62" s="130">
        <v>0</v>
      </c>
      <c r="BO62" s="133">
        <v>0</v>
      </c>
      <c r="BP62" s="130">
        <v>0</v>
      </c>
      <c r="BQ62" s="133">
        <v>0</v>
      </c>
      <c r="BR62" s="130">
        <v>22</v>
      </c>
      <c r="BS62" s="133">
        <v>100</v>
      </c>
      <c r="BT62" s="130">
        <v>22</v>
      </c>
      <c r="BU62" s="2"/>
      <c r="BV62" s="3"/>
      <c r="BW62" s="3"/>
      <c r="BX62" s="3"/>
      <c r="BY62" s="3"/>
    </row>
    <row r="63" spans="1:77" ht="34.05" customHeight="1">
      <c r="A63" s="65" t="s">
        <v>250</v>
      </c>
      <c r="B63" s="79"/>
      <c r="C63" s="66"/>
      <c r="D63" s="66" t="s">
        <v>64</v>
      </c>
      <c r="E63" s="67">
        <v>164.6185123666965</v>
      </c>
      <c r="F63" s="112"/>
      <c r="G63" s="103" t="s">
        <v>379</v>
      </c>
      <c r="H63" s="113"/>
      <c r="I63" s="70" t="s">
        <v>250</v>
      </c>
      <c r="J63" s="71"/>
      <c r="K63" s="114"/>
      <c r="L63" s="70" t="s">
        <v>1070</v>
      </c>
      <c r="M63" s="115">
        <v>1.1093080690627262</v>
      </c>
      <c r="N63" s="75">
        <v>1818.9332275390625</v>
      </c>
      <c r="O63" s="75">
        <v>619.772705078125</v>
      </c>
      <c r="P63" s="76"/>
      <c r="Q63" s="77"/>
      <c r="R63" s="77"/>
      <c r="S63" s="89"/>
      <c r="T63" s="48">
        <v>0</v>
      </c>
      <c r="U63" s="48">
        <v>1</v>
      </c>
      <c r="V63" s="49">
        <v>0</v>
      </c>
      <c r="W63" s="49">
        <v>0.010526</v>
      </c>
      <c r="X63" s="49">
        <v>0.016529</v>
      </c>
      <c r="Y63" s="49">
        <v>0.403576</v>
      </c>
      <c r="Z63" s="49">
        <v>0</v>
      </c>
      <c r="AA63" s="49">
        <v>0</v>
      </c>
      <c r="AB63" s="72">
        <v>63</v>
      </c>
      <c r="AC63" s="72"/>
      <c r="AD63" s="73"/>
      <c r="AE63" s="80" t="s">
        <v>704</v>
      </c>
      <c r="AF63" s="80">
        <v>1453</v>
      </c>
      <c r="AG63" s="80">
        <v>792</v>
      </c>
      <c r="AH63" s="80">
        <v>6627</v>
      </c>
      <c r="AI63" s="80">
        <v>11146</v>
      </c>
      <c r="AJ63" s="80"/>
      <c r="AK63" s="80" t="s">
        <v>775</v>
      </c>
      <c r="AL63" s="80" t="s">
        <v>825</v>
      </c>
      <c r="AM63" s="84" t="s">
        <v>855</v>
      </c>
      <c r="AN63" s="80"/>
      <c r="AO63" s="82">
        <v>43303.47876157407</v>
      </c>
      <c r="AP63" s="84" t="s">
        <v>903</v>
      </c>
      <c r="AQ63" s="80" t="b">
        <v>1</v>
      </c>
      <c r="AR63" s="80" t="b">
        <v>0</v>
      </c>
      <c r="AS63" s="80" t="b">
        <v>0</v>
      </c>
      <c r="AT63" s="80"/>
      <c r="AU63" s="80">
        <v>4</v>
      </c>
      <c r="AV63" s="80"/>
      <c r="AW63" s="80" t="b">
        <v>0</v>
      </c>
      <c r="AX63" s="80" t="s">
        <v>958</v>
      </c>
      <c r="AY63" s="84" t="s">
        <v>999</v>
      </c>
      <c r="AZ63" s="80" t="s">
        <v>66</v>
      </c>
      <c r="BA63" s="79" t="str">
        <f>REPLACE(INDEX(GroupVertices[Group],MATCH(Vertices[[#This Row],[Vertex]],GroupVertices[Vertex],0)),1,1,"")</f>
        <v>1</v>
      </c>
      <c r="BB63" s="48"/>
      <c r="BC63" s="48"/>
      <c r="BD63" s="48"/>
      <c r="BE63" s="48"/>
      <c r="BF63" s="48" t="s">
        <v>339</v>
      </c>
      <c r="BG63" s="48" t="s">
        <v>339</v>
      </c>
      <c r="BH63" s="130" t="s">
        <v>1775</v>
      </c>
      <c r="BI63" s="130" t="s">
        <v>1775</v>
      </c>
      <c r="BJ63" s="130" t="s">
        <v>1815</v>
      </c>
      <c r="BK63" s="130" t="s">
        <v>1815</v>
      </c>
      <c r="BL63" s="130">
        <v>0</v>
      </c>
      <c r="BM63" s="133">
        <v>0</v>
      </c>
      <c r="BN63" s="130">
        <v>0</v>
      </c>
      <c r="BO63" s="133">
        <v>0</v>
      </c>
      <c r="BP63" s="130">
        <v>0</v>
      </c>
      <c r="BQ63" s="133">
        <v>0</v>
      </c>
      <c r="BR63" s="130">
        <v>21</v>
      </c>
      <c r="BS63" s="133">
        <v>100</v>
      </c>
      <c r="BT63" s="130">
        <v>21</v>
      </c>
      <c r="BU63" s="2"/>
      <c r="BV63" s="3"/>
      <c r="BW63" s="3"/>
      <c r="BX63" s="3"/>
      <c r="BY63" s="3"/>
    </row>
    <row r="64" spans="1:77" ht="34.05" customHeight="1">
      <c r="A64" s="65" t="s">
        <v>1138</v>
      </c>
      <c r="B64" s="79"/>
      <c r="C64" s="66"/>
      <c r="D64" s="66" t="s">
        <v>64</v>
      </c>
      <c r="E64" s="67">
        <v>162.66785290160695</v>
      </c>
      <c r="F64" s="112"/>
      <c r="G64" s="103" t="s">
        <v>1214</v>
      </c>
      <c r="H64" s="113"/>
      <c r="I64" s="70" t="s">
        <v>1138</v>
      </c>
      <c r="J64" s="71"/>
      <c r="K64" s="114"/>
      <c r="L64" s="70" t="s">
        <v>1461</v>
      </c>
      <c r="M64" s="115">
        <v>1.0278790782205438</v>
      </c>
      <c r="N64" s="75">
        <v>7352.98779296875</v>
      </c>
      <c r="O64" s="75">
        <v>2375.79541015625</v>
      </c>
      <c r="P64" s="76"/>
      <c r="Q64" s="77"/>
      <c r="R64" s="77"/>
      <c r="S64" s="89"/>
      <c r="T64" s="48">
        <v>0</v>
      </c>
      <c r="U64" s="48">
        <v>2</v>
      </c>
      <c r="V64" s="49">
        <v>0</v>
      </c>
      <c r="W64" s="49">
        <v>0.5</v>
      </c>
      <c r="X64" s="49">
        <v>0</v>
      </c>
      <c r="Y64" s="49">
        <v>0.875908</v>
      </c>
      <c r="Z64" s="49">
        <v>1</v>
      </c>
      <c r="AA64" s="49">
        <v>0</v>
      </c>
      <c r="AB64" s="72">
        <v>64</v>
      </c>
      <c r="AC64" s="72"/>
      <c r="AD64" s="73"/>
      <c r="AE64" s="80" t="s">
        <v>1310</v>
      </c>
      <c r="AF64" s="80">
        <v>717</v>
      </c>
      <c r="AG64" s="80">
        <v>202</v>
      </c>
      <c r="AH64" s="80">
        <v>6477</v>
      </c>
      <c r="AI64" s="80">
        <v>46043</v>
      </c>
      <c r="AJ64" s="80"/>
      <c r="AK64" s="80" t="s">
        <v>1341</v>
      </c>
      <c r="AL64" s="80" t="s">
        <v>1360</v>
      </c>
      <c r="AM64" s="80"/>
      <c r="AN64" s="80"/>
      <c r="AO64" s="82">
        <v>43556.63445601852</v>
      </c>
      <c r="AP64" s="84" t="s">
        <v>1392</v>
      </c>
      <c r="AQ64" s="80" t="b">
        <v>0</v>
      </c>
      <c r="AR64" s="80" t="b">
        <v>0</v>
      </c>
      <c r="AS64" s="80" t="b">
        <v>0</v>
      </c>
      <c r="AT64" s="80"/>
      <c r="AU64" s="80">
        <v>1</v>
      </c>
      <c r="AV64" s="84" t="s">
        <v>930</v>
      </c>
      <c r="AW64" s="80" t="b">
        <v>0</v>
      </c>
      <c r="AX64" s="80" t="s">
        <v>958</v>
      </c>
      <c r="AY64" s="84" t="s">
        <v>1436</v>
      </c>
      <c r="AZ64" s="80" t="s">
        <v>66</v>
      </c>
      <c r="BA64" s="79" t="str">
        <f>REPLACE(INDEX(GroupVertices[Group],MATCH(Vertices[[#This Row],[Vertex]],GroupVertices[Vertex],0)),1,1,"")</f>
        <v>10</v>
      </c>
      <c r="BB64" s="48"/>
      <c r="BC64" s="48"/>
      <c r="BD64" s="48"/>
      <c r="BE64" s="48"/>
      <c r="BF64" s="48"/>
      <c r="BG64" s="48"/>
      <c r="BH64" s="130" t="s">
        <v>1779</v>
      </c>
      <c r="BI64" s="130" t="s">
        <v>1779</v>
      </c>
      <c r="BJ64" s="130" t="s">
        <v>1817</v>
      </c>
      <c r="BK64" s="130" t="s">
        <v>1817</v>
      </c>
      <c r="BL64" s="130">
        <v>0</v>
      </c>
      <c r="BM64" s="133">
        <v>0</v>
      </c>
      <c r="BN64" s="130">
        <v>0</v>
      </c>
      <c r="BO64" s="133">
        <v>0</v>
      </c>
      <c r="BP64" s="130">
        <v>0</v>
      </c>
      <c r="BQ64" s="133">
        <v>0</v>
      </c>
      <c r="BR64" s="130">
        <v>39</v>
      </c>
      <c r="BS64" s="133">
        <v>100</v>
      </c>
      <c r="BT64" s="130">
        <v>39</v>
      </c>
      <c r="BU64" s="2"/>
      <c r="BV64" s="3"/>
      <c r="BW64" s="3"/>
      <c r="BX64" s="3"/>
      <c r="BY64" s="3"/>
    </row>
    <row r="65" spans="1:77" ht="34.05" customHeight="1">
      <c r="A65" s="65" t="s">
        <v>1154</v>
      </c>
      <c r="B65" s="79"/>
      <c r="C65" s="66"/>
      <c r="D65" s="66" t="s">
        <v>64</v>
      </c>
      <c r="E65" s="67">
        <v>178.0747564733314</v>
      </c>
      <c r="F65" s="112"/>
      <c r="G65" s="103" t="s">
        <v>1411</v>
      </c>
      <c r="H65" s="113"/>
      <c r="I65" s="70" t="s">
        <v>1154</v>
      </c>
      <c r="J65" s="71"/>
      <c r="K65" s="114"/>
      <c r="L65" s="70" t="s">
        <v>2415</v>
      </c>
      <c r="M65" s="115">
        <v>1.6710300906350684</v>
      </c>
      <c r="N65" s="75">
        <v>6821.12646484375</v>
      </c>
      <c r="O65" s="75">
        <v>4421.04541015625</v>
      </c>
      <c r="P65" s="76"/>
      <c r="Q65" s="77"/>
      <c r="R65" s="77"/>
      <c r="S65" s="89"/>
      <c r="T65" s="48">
        <v>2</v>
      </c>
      <c r="U65" s="48">
        <v>1</v>
      </c>
      <c r="V65" s="49">
        <v>0</v>
      </c>
      <c r="W65" s="49">
        <v>0.5</v>
      </c>
      <c r="X65" s="49">
        <v>0</v>
      </c>
      <c r="Y65" s="49">
        <v>0.875908</v>
      </c>
      <c r="Z65" s="49">
        <v>0.5</v>
      </c>
      <c r="AA65" s="49">
        <v>0.5</v>
      </c>
      <c r="AB65" s="72">
        <v>65</v>
      </c>
      <c r="AC65" s="72"/>
      <c r="AD65" s="73"/>
      <c r="AE65" s="80" t="s">
        <v>1311</v>
      </c>
      <c r="AF65" s="80">
        <v>382</v>
      </c>
      <c r="AG65" s="80">
        <v>4862</v>
      </c>
      <c r="AH65" s="80">
        <v>16501</v>
      </c>
      <c r="AI65" s="80">
        <v>16604</v>
      </c>
      <c r="AJ65" s="80"/>
      <c r="AK65" s="80" t="s">
        <v>1342</v>
      </c>
      <c r="AL65" s="80" t="s">
        <v>811</v>
      </c>
      <c r="AM65" s="84" t="s">
        <v>1373</v>
      </c>
      <c r="AN65" s="80"/>
      <c r="AO65" s="82">
        <v>40021.84230324074</v>
      </c>
      <c r="AP65" s="80"/>
      <c r="AQ65" s="80" t="b">
        <v>0</v>
      </c>
      <c r="AR65" s="80" t="b">
        <v>0</v>
      </c>
      <c r="AS65" s="80" t="b">
        <v>0</v>
      </c>
      <c r="AT65" s="80"/>
      <c r="AU65" s="80">
        <v>34</v>
      </c>
      <c r="AV65" s="84" t="s">
        <v>1400</v>
      </c>
      <c r="AW65" s="80" t="b">
        <v>0</v>
      </c>
      <c r="AX65" s="80" t="s">
        <v>958</v>
      </c>
      <c r="AY65" s="84" t="s">
        <v>1437</v>
      </c>
      <c r="AZ65" s="80" t="s">
        <v>66</v>
      </c>
      <c r="BA65" s="79" t="str">
        <f>REPLACE(INDEX(GroupVertices[Group],MATCH(Vertices[[#This Row],[Vertex]],GroupVertices[Vertex],0)),1,1,"")</f>
        <v>10</v>
      </c>
      <c r="BB65" s="48"/>
      <c r="BC65" s="48"/>
      <c r="BD65" s="48"/>
      <c r="BE65" s="48"/>
      <c r="BF65" s="48"/>
      <c r="BG65" s="48"/>
      <c r="BH65" s="130" t="s">
        <v>2516</v>
      </c>
      <c r="BI65" s="130" t="s">
        <v>2541</v>
      </c>
      <c r="BJ65" s="130" t="s">
        <v>2558</v>
      </c>
      <c r="BK65" s="130" t="s">
        <v>2558</v>
      </c>
      <c r="BL65" s="48">
        <v>0</v>
      </c>
      <c r="BM65" s="49">
        <v>0</v>
      </c>
      <c r="BN65" s="48">
        <v>0</v>
      </c>
      <c r="BO65" s="49">
        <v>0</v>
      </c>
      <c r="BP65" s="48">
        <v>0</v>
      </c>
      <c r="BQ65" s="49">
        <v>0</v>
      </c>
      <c r="BR65" s="48">
        <v>163</v>
      </c>
      <c r="BS65" s="49">
        <v>100</v>
      </c>
      <c r="BT65" s="48">
        <v>163</v>
      </c>
      <c r="BU65" s="2"/>
      <c r="BV65" s="3"/>
      <c r="BW65" s="3"/>
      <c r="BX65" s="3"/>
      <c r="BY65" s="3"/>
    </row>
    <row r="66" spans="1:77" ht="34.05" customHeight="1">
      <c r="A66" s="65" t="s">
        <v>1155</v>
      </c>
      <c r="B66" s="79"/>
      <c r="C66" s="66"/>
      <c r="D66" s="66" t="s">
        <v>64</v>
      </c>
      <c r="E66" s="67">
        <v>169.911742542304</v>
      </c>
      <c r="F66" s="112"/>
      <c r="G66" s="103" t="s">
        <v>1412</v>
      </c>
      <c r="H66" s="113"/>
      <c r="I66" s="70" t="s">
        <v>1155</v>
      </c>
      <c r="J66" s="71"/>
      <c r="K66" s="114"/>
      <c r="L66" s="70" t="s">
        <v>2416</v>
      </c>
      <c r="M66" s="115">
        <v>1.3302704662463427</v>
      </c>
      <c r="N66" s="75">
        <v>7087.05712890625</v>
      </c>
      <c r="O66" s="75">
        <v>3398.42041015625</v>
      </c>
      <c r="P66" s="76"/>
      <c r="Q66" s="77"/>
      <c r="R66" s="77"/>
      <c r="S66" s="89"/>
      <c r="T66" s="48">
        <v>3</v>
      </c>
      <c r="U66" s="48">
        <v>2</v>
      </c>
      <c r="V66" s="49">
        <v>0</v>
      </c>
      <c r="W66" s="49">
        <v>0.5</v>
      </c>
      <c r="X66" s="49">
        <v>0</v>
      </c>
      <c r="Y66" s="49">
        <v>1.248169</v>
      </c>
      <c r="Z66" s="49">
        <v>0.5</v>
      </c>
      <c r="AA66" s="49">
        <v>0.5</v>
      </c>
      <c r="AB66" s="72">
        <v>66</v>
      </c>
      <c r="AC66" s="72"/>
      <c r="AD66" s="73"/>
      <c r="AE66" s="80" t="s">
        <v>1312</v>
      </c>
      <c r="AF66" s="80">
        <v>4998</v>
      </c>
      <c r="AG66" s="80">
        <v>2393</v>
      </c>
      <c r="AH66" s="80">
        <v>63466</v>
      </c>
      <c r="AI66" s="80">
        <v>115356</v>
      </c>
      <c r="AJ66" s="80"/>
      <c r="AK66" s="80" t="s">
        <v>1343</v>
      </c>
      <c r="AL66" s="80" t="s">
        <v>808</v>
      </c>
      <c r="AM66" s="84" t="s">
        <v>1374</v>
      </c>
      <c r="AN66" s="80"/>
      <c r="AO66" s="82">
        <v>43102.60594907407</v>
      </c>
      <c r="AP66" s="84" t="s">
        <v>1393</v>
      </c>
      <c r="AQ66" s="80" t="b">
        <v>0</v>
      </c>
      <c r="AR66" s="80" t="b">
        <v>0</v>
      </c>
      <c r="AS66" s="80" t="b">
        <v>0</v>
      </c>
      <c r="AT66" s="80"/>
      <c r="AU66" s="80">
        <v>5</v>
      </c>
      <c r="AV66" s="84" t="s">
        <v>930</v>
      </c>
      <c r="AW66" s="80" t="b">
        <v>0</v>
      </c>
      <c r="AX66" s="80" t="s">
        <v>958</v>
      </c>
      <c r="AY66" s="84" t="s">
        <v>1438</v>
      </c>
      <c r="AZ66" s="80" t="s">
        <v>66</v>
      </c>
      <c r="BA66" s="79" t="str">
        <f>REPLACE(INDEX(GroupVertices[Group],MATCH(Vertices[[#This Row],[Vertex]],GroupVertices[Vertex],0)),1,1,"")</f>
        <v>10</v>
      </c>
      <c r="BB66" s="48"/>
      <c r="BC66" s="48"/>
      <c r="BD66" s="48"/>
      <c r="BE66" s="48"/>
      <c r="BF66" s="48"/>
      <c r="BG66" s="48"/>
      <c r="BH66" s="130" t="s">
        <v>2517</v>
      </c>
      <c r="BI66" s="130" t="s">
        <v>2542</v>
      </c>
      <c r="BJ66" s="130" t="s">
        <v>2559</v>
      </c>
      <c r="BK66" s="130" t="s">
        <v>2579</v>
      </c>
      <c r="BL66" s="48">
        <v>0</v>
      </c>
      <c r="BM66" s="49">
        <v>0</v>
      </c>
      <c r="BN66" s="48">
        <v>0</v>
      </c>
      <c r="BO66" s="49">
        <v>0</v>
      </c>
      <c r="BP66" s="48">
        <v>0</v>
      </c>
      <c r="BQ66" s="49">
        <v>0</v>
      </c>
      <c r="BR66" s="48">
        <v>214</v>
      </c>
      <c r="BS66" s="49">
        <v>100</v>
      </c>
      <c r="BT66" s="48">
        <v>214</v>
      </c>
      <c r="BU66" s="2"/>
      <c r="BV66" s="3"/>
      <c r="BW66" s="3"/>
      <c r="BX66" s="3"/>
      <c r="BY66" s="3"/>
    </row>
    <row r="67" spans="1:77" ht="34.05" customHeight="1">
      <c r="A67" s="65" t="s">
        <v>251</v>
      </c>
      <c r="B67" s="79"/>
      <c r="C67" s="66"/>
      <c r="D67" s="66" t="s">
        <v>64</v>
      </c>
      <c r="E67" s="67">
        <v>162.52899239731244</v>
      </c>
      <c r="F67" s="112"/>
      <c r="G67" s="103" t="s">
        <v>380</v>
      </c>
      <c r="H67" s="113"/>
      <c r="I67" s="70" t="s">
        <v>251</v>
      </c>
      <c r="J67" s="71"/>
      <c r="K67" s="114"/>
      <c r="L67" s="70" t="s">
        <v>1071</v>
      </c>
      <c r="M67" s="115">
        <v>1.0220824381944902</v>
      </c>
      <c r="N67" s="75">
        <v>2619.767333984375</v>
      </c>
      <c r="O67" s="75">
        <v>2426.25244140625</v>
      </c>
      <c r="P67" s="76"/>
      <c r="Q67" s="77"/>
      <c r="R67" s="77"/>
      <c r="S67" s="89"/>
      <c r="T67" s="48">
        <v>0</v>
      </c>
      <c r="U67" s="48">
        <v>1</v>
      </c>
      <c r="V67" s="49">
        <v>0</v>
      </c>
      <c r="W67" s="49">
        <v>0.010526</v>
      </c>
      <c r="X67" s="49">
        <v>0.016529</v>
      </c>
      <c r="Y67" s="49">
        <v>0.403576</v>
      </c>
      <c r="Z67" s="49">
        <v>0</v>
      </c>
      <c r="AA67" s="49">
        <v>0</v>
      </c>
      <c r="AB67" s="72">
        <v>67</v>
      </c>
      <c r="AC67" s="72"/>
      <c r="AD67" s="73"/>
      <c r="AE67" s="80" t="s">
        <v>705</v>
      </c>
      <c r="AF67" s="80">
        <v>441</v>
      </c>
      <c r="AG67" s="80">
        <v>160</v>
      </c>
      <c r="AH67" s="80">
        <v>1472</v>
      </c>
      <c r="AI67" s="80">
        <v>11999</v>
      </c>
      <c r="AJ67" s="80"/>
      <c r="AK67" s="80" t="s">
        <v>776</v>
      </c>
      <c r="AL67" s="80"/>
      <c r="AM67" s="80"/>
      <c r="AN67" s="80"/>
      <c r="AO67" s="82">
        <v>43576.62657407407</v>
      </c>
      <c r="AP67" s="80"/>
      <c r="AQ67" s="80" t="b">
        <v>1</v>
      </c>
      <c r="AR67" s="80" t="b">
        <v>0</v>
      </c>
      <c r="AS67" s="80" t="b">
        <v>0</v>
      </c>
      <c r="AT67" s="80"/>
      <c r="AU67" s="80">
        <v>0</v>
      </c>
      <c r="AV67" s="80"/>
      <c r="AW67" s="80" t="b">
        <v>0</v>
      </c>
      <c r="AX67" s="80" t="s">
        <v>958</v>
      </c>
      <c r="AY67" s="84" t="s">
        <v>1000</v>
      </c>
      <c r="AZ67" s="80" t="s">
        <v>66</v>
      </c>
      <c r="BA67" s="79" t="str">
        <f>REPLACE(INDEX(GroupVertices[Group],MATCH(Vertices[[#This Row],[Vertex]],GroupVertices[Vertex],0)),1,1,"")</f>
        <v>1</v>
      </c>
      <c r="BB67" s="48"/>
      <c r="BC67" s="48"/>
      <c r="BD67" s="48"/>
      <c r="BE67" s="48"/>
      <c r="BF67" s="48" t="s">
        <v>339</v>
      </c>
      <c r="BG67" s="48" t="s">
        <v>339</v>
      </c>
      <c r="BH67" s="130" t="s">
        <v>1775</v>
      </c>
      <c r="BI67" s="130" t="s">
        <v>1775</v>
      </c>
      <c r="BJ67" s="130" t="s">
        <v>1815</v>
      </c>
      <c r="BK67" s="130" t="s">
        <v>1815</v>
      </c>
      <c r="BL67" s="130">
        <v>0</v>
      </c>
      <c r="BM67" s="133">
        <v>0</v>
      </c>
      <c r="BN67" s="130">
        <v>0</v>
      </c>
      <c r="BO67" s="133">
        <v>0</v>
      </c>
      <c r="BP67" s="130">
        <v>0</v>
      </c>
      <c r="BQ67" s="133">
        <v>0</v>
      </c>
      <c r="BR67" s="130">
        <v>21</v>
      </c>
      <c r="BS67" s="133">
        <v>100</v>
      </c>
      <c r="BT67" s="130">
        <v>21</v>
      </c>
      <c r="BU67" s="2"/>
      <c r="BV67" s="3"/>
      <c r="BW67" s="3"/>
      <c r="BX67" s="3"/>
      <c r="BY67" s="3"/>
    </row>
    <row r="68" spans="1:77" ht="34.05" customHeight="1">
      <c r="A68" s="65" t="s">
        <v>252</v>
      </c>
      <c r="B68" s="79"/>
      <c r="C68" s="66"/>
      <c r="D68" s="66" t="s">
        <v>64</v>
      </c>
      <c r="E68" s="67">
        <v>170.20930076579225</v>
      </c>
      <c r="F68" s="112"/>
      <c r="G68" s="103" t="s">
        <v>381</v>
      </c>
      <c r="H68" s="113"/>
      <c r="I68" s="70" t="s">
        <v>252</v>
      </c>
      <c r="J68" s="71"/>
      <c r="K68" s="114"/>
      <c r="L68" s="70" t="s">
        <v>1072</v>
      </c>
      <c r="M68" s="115">
        <v>1.3426918377307435</v>
      </c>
      <c r="N68" s="75">
        <v>1329.0096435546875</v>
      </c>
      <c r="O68" s="75">
        <v>4184.94873046875</v>
      </c>
      <c r="P68" s="76"/>
      <c r="Q68" s="77"/>
      <c r="R68" s="77"/>
      <c r="S68" s="89"/>
      <c r="T68" s="48">
        <v>0</v>
      </c>
      <c r="U68" s="48">
        <v>2</v>
      </c>
      <c r="V68" s="49">
        <v>0</v>
      </c>
      <c r="W68" s="49">
        <v>0.010638</v>
      </c>
      <c r="X68" s="49">
        <v>0.030017</v>
      </c>
      <c r="Y68" s="49">
        <v>0.637687</v>
      </c>
      <c r="Z68" s="49">
        <v>1</v>
      </c>
      <c r="AA68" s="49">
        <v>0</v>
      </c>
      <c r="AB68" s="72">
        <v>68</v>
      </c>
      <c r="AC68" s="72"/>
      <c r="AD68" s="73"/>
      <c r="AE68" s="80" t="s">
        <v>706</v>
      </c>
      <c r="AF68" s="80">
        <v>3269</v>
      </c>
      <c r="AG68" s="80">
        <v>2483</v>
      </c>
      <c r="AH68" s="80">
        <v>15468</v>
      </c>
      <c r="AI68" s="80">
        <v>9513</v>
      </c>
      <c r="AJ68" s="80"/>
      <c r="AK68" s="80" t="s">
        <v>777</v>
      </c>
      <c r="AL68" s="80" t="s">
        <v>813</v>
      </c>
      <c r="AM68" s="84" t="s">
        <v>856</v>
      </c>
      <c r="AN68" s="80"/>
      <c r="AO68" s="82">
        <v>39913.53896990741</v>
      </c>
      <c r="AP68" s="84" t="s">
        <v>904</v>
      </c>
      <c r="AQ68" s="80" t="b">
        <v>0</v>
      </c>
      <c r="AR68" s="80" t="b">
        <v>0</v>
      </c>
      <c r="AS68" s="80" t="b">
        <v>1</v>
      </c>
      <c r="AT68" s="80"/>
      <c r="AU68" s="80">
        <v>76</v>
      </c>
      <c r="AV68" s="84" t="s">
        <v>930</v>
      </c>
      <c r="AW68" s="80" t="b">
        <v>0</v>
      </c>
      <c r="AX68" s="80" t="s">
        <v>958</v>
      </c>
      <c r="AY68" s="84" t="s">
        <v>1001</v>
      </c>
      <c r="AZ68" s="80" t="s">
        <v>66</v>
      </c>
      <c r="BA68" s="79" t="str">
        <f>REPLACE(INDEX(GroupVertices[Group],MATCH(Vertices[[#This Row],[Vertex]],GroupVertices[Vertex],0)),1,1,"")</f>
        <v>1</v>
      </c>
      <c r="BB68" s="48"/>
      <c r="BC68" s="48"/>
      <c r="BD68" s="48"/>
      <c r="BE68" s="48"/>
      <c r="BF68" s="48"/>
      <c r="BG68" s="48"/>
      <c r="BH68" s="130" t="s">
        <v>1770</v>
      </c>
      <c r="BI68" s="130" t="s">
        <v>1770</v>
      </c>
      <c r="BJ68" s="130" t="s">
        <v>1682</v>
      </c>
      <c r="BK68" s="130" t="s">
        <v>1682</v>
      </c>
      <c r="BL68" s="130">
        <v>0</v>
      </c>
      <c r="BM68" s="133">
        <v>0</v>
      </c>
      <c r="BN68" s="130">
        <v>0</v>
      </c>
      <c r="BO68" s="133">
        <v>0</v>
      </c>
      <c r="BP68" s="130">
        <v>0</v>
      </c>
      <c r="BQ68" s="133">
        <v>0</v>
      </c>
      <c r="BR68" s="130">
        <v>22</v>
      </c>
      <c r="BS68" s="133">
        <v>100</v>
      </c>
      <c r="BT68" s="130">
        <v>22</v>
      </c>
      <c r="BU68" s="2"/>
      <c r="BV68" s="3"/>
      <c r="BW68" s="3"/>
      <c r="BX68" s="3"/>
      <c r="BY68" s="3"/>
    </row>
    <row r="69" spans="1:77" ht="34.05" customHeight="1">
      <c r="A69" s="65" t="s">
        <v>253</v>
      </c>
      <c r="B69" s="79"/>
      <c r="C69" s="66"/>
      <c r="D69" s="66" t="s">
        <v>64</v>
      </c>
      <c r="E69" s="67">
        <v>163.01500416234322</v>
      </c>
      <c r="F69" s="112"/>
      <c r="G69" s="103" t="s">
        <v>382</v>
      </c>
      <c r="H69" s="113"/>
      <c r="I69" s="70" t="s">
        <v>253</v>
      </c>
      <c r="J69" s="71"/>
      <c r="K69" s="114"/>
      <c r="L69" s="70" t="s">
        <v>1073</v>
      </c>
      <c r="M69" s="115">
        <v>1.0423706782856779</v>
      </c>
      <c r="N69" s="75">
        <v>2367.34814453125</v>
      </c>
      <c r="O69" s="75">
        <v>4686.30029296875</v>
      </c>
      <c r="P69" s="76"/>
      <c r="Q69" s="77"/>
      <c r="R69" s="77"/>
      <c r="S69" s="89"/>
      <c r="T69" s="48">
        <v>0</v>
      </c>
      <c r="U69" s="48">
        <v>2</v>
      </c>
      <c r="V69" s="49">
        <v>0</v>
      </c>
      <c r="W69" s="49">
        <v>0.010638</v>
      </c>
      <c r="X69" s="49">
        <v>0.030017</v>
      </c>
      <c r="Y69" s="49">
        <v>0.637687</v>
      </c>
      <c r="Z69" s="49">
        <v>1</v>
      </c>
      <c r="AA69" s="49">
        <v>0</v>
      </c>
      <c r="AB69" s="72">
        <v>69</v>
      </c>
      <c r="AC69" s="72"/>
      <c r="AD69" s="73"/>
      <c r="AE69" s="80" t="s">
        <v>707</v>
      </c>
      <c r="AF69" s="80">
        <v>360</v>
      </c>
      <c r="AG69" s="80">
        <v>307</v>
      </c>
      <c r="AH69" s="80">
        <v>6297</v>
      </c>
      <c r="AI69" s="80">
        <v>19895</v>
      </c>
      <c r="AJ69" s="80"/>
      <c r="AK69" s="80" t="s">
        <v>778</v>
      </c>
      <c r="AL69" s="80"/>
      <c r="AM69" s="80"/>
      <c r="AN69" s="80"/>
      <c r="AO69" s="82">
        <v>40559.40478009259</v>
      </c>
      <c r="AP69" s="80"/>
      <c r="AQ69" s="80" t="b">
        <v>1</v>
      </c>
      <c r="AR69" s="80" t="b">
        <v>0</v>
      </c>
      <c r="AS69" s="80" t="b">
        <v>0</v>
      </c>
      <c r="AT69" s="80"/>
      <c r="AU69" s="80">
        <v>4</v>
      </c>
      <c r="AV69" s="84" t="s">
        <v>930</v>
      </c>
      <c r="AW69" s="80" t="b">
        <v>0</v>
      </c>
      <c r="AX69" s="80" t="s">
        <v>958</v>
      </c>
      <c r="AY69" s="84" t="s">
        <v>1002</v>
      </c>
      <c r="AZ69" s="80" t="s">
        <v>66</v>
      </c>
      <c r="BA69" s="79" t="str">
        <f>REPLACE(INDEX(GroupVertices[Group],MATCH(Vertices[[#This Row],[Vertex]],GroupVertices[Vertex],0)),1,1,"")</f>
        <v>1</v>
      </c>
      <c r="BB69" s="48"/>
      <c r="BC69" s="48"/>
      <c r="BD69" s="48"/>
      <c r="BE69" s="48"/>
      <c r="BF69" s="48"/>
      <c r="BG69" s="48"/>
      <c r="BH69" s="130" t="s">
        <v>1770</v>
      </c>
      <c r="BI69" s="130" t="s">
        <v>1770</v>
      </c>
      <c r="BJ69" s="130" t="s">
        <v>1682</v>
      </c>
      <c r="BK69" s="130" t="s">
        <v>1682</v>
      </c>
      <c r="BL69" s="130">
        <v>0</v>
      </c>
      <c r="BM69" s="133">
        <v>0</v>
      </c>
      <c r="BN69" s="130">
        <v>0</v>
      </c>
      <c r="BO69" s="133">
        <v>0</v>
      </c>
      <c r="BP69" s="130">
        <v>0</v>
      </c>
      <c r="BQ69" s="133">
        <v>0</v>
      </c>
      <c r="BR69" s="130">
        <v>22</v>
      </c>
      <c r="BS69" s="133">
        <v>100</v>
      </c>
      <c r="BT69" s="130">
        <v>22</v>
      </c>
      <c r="BU69" s="2"/>
      <c r="BV69" s="3"/>
      <c r="BW69" s="3"/>
      <c r="BX69" s="3"/>
      <c r="BY69" s="3"/>
    </row>
    <row r="70" spans="1:77" ht="34.05" customHeight="1">
      <c r="A70" s="65" t="s">
        <v>1139</v>
      </c>
      <c r="B70" s="79"/>
      <c r="C70" s="66"/>
      <c r="D70" s="66" t="s">
        <v>64</v>
      </c>
      <c r="E70" s="67">
        <v>162.38682569053472</v>
      </c>
      <c r="F70" s="112"/>
      <c r="G70" s="103" t="s">
        <v>1215</v>
      </c>
      <c r="H70" s="113"/>
      <c r="I70" s="70" t="s">
        <v>1139</v>
      </c>
      <c r="J70" s="71"/>
      <c r="K70" s="114"/>
      <c r="L70" s="70" t="s">
        <v>2417</v>
      </c>
      <c r="M70" s="115">
        <v>1.016147782929721</v>
      </c>
      <c r="N70" s="75">
        <v>8935.2763671875</v>
      </c>
      <c r="O70" s="75">
        <v>6755.52294921875</v>
      </c>
      <c r="P70" s="76"/>
      <c r="Q70" s="77"/>
      <c r="R70" s="77"/>
      <c r="S70" s="89"/>
      <c r="T70" s="48">
        <v>1</v>
      </c>
      <c r="U70" s="48">
        <v>2</v>
      </c>
      <c r="V70" s="49">
        <v>0</v>
      </c>
      <c r="W70" s="49">
        <v>0.5</v>
      </c>
      <c r="X70" s="49">
        <v>0</v>
      </c>
      <c r="Y70" s="49">
        <v>0.875908</v>
      </c>
      <c r="Z70" s="49">
        <v>0.5</v>
      </c>
      <c r="AA70" s="49">
        <v>0.5</v>
      </c>
      <c r="AB70" s="72">
        <v>70</v>
      </c>
      <c r="AC70" s="72"/>
      <c r="AD70" s="73"/>
      <c r="AE70" s="80" t="s">
        <v>1313</v>
      </c>
      <c r="AF70" s="80">
        <v>694</v>
      </c>
      <c r="AG70" s="80">
        <v>117</v>
      </c>
      <c r="AH70" s="80">
        <v>442</v>
      </c>
      <c r="AI70" s="80">
        <v>426</v>
      </c>
      <c r="AJ70" s="80"/>
      <c r="AK70" s="80" t="s">
        <v>1344</v>
      </c>
      <c r="AL70" s="80"/>
      <c r="AM70" s="80"/>
      <c r="AN70" s="80"/>
      <c r="AO70" s="82">
        <v>41330.74105324074</v>
      </c>
      <c r="AP70" s="80"/>
      <c r="AQ70" s="80" t="b">
        <v>0</v>
      </c>
      <c r="AR70" s="80" t="b">
        <v>0</v>
      </c>
      <c r="AS70" s="80" t="b">
        <v>0</v>
      </c>
      <c r="AT70" s="80"/>
      <c r="AU70" s="80">
        <v>2</v>
      </c>
      <c r="AV70" s="84" t="s">
        <v>930</v>
      </c>
      <c r="AW70" s="80" t="b">
        <v>0</v>
      </c>
      <c r="AX70" s="80" t="s">
        <v>958</v>
      </c>
      <c r="AY70" s="84" t="s">
        <v>1439</v>
      </c>
      <c r="AZ70" s="80" t="s">
        <v>65</v>
      </c>
      <c r="BA70" s="79" t="str">
        <f>REPLACE(INDEX(GroupVertices[Group],MATCH(Vertices[[#This Row],[Vertex]],GroupVertices[Vertex],0)),1,1,"")</f>
        <v>9</v>
      </c>
      <c r="BB70" s="48"/>
      <c r="BC70" s="48"/>
      <c r="BD70" s="48"/>
      <c r="BE70" s="48"/>
      <c r="BF70" s="48"/>
      <c r="BG70" s="48"/>
      <c r="BH70" s="130" t="s">
        <v>1780</v>
      </c>
      <c r="BI70" s="130" t="s">
        <v>1780</v>
      </c>
      <c r="BJ70" s="130" t="s">
        <v>1818</v>
      </c>
      <c r="BK70" s="130" t="s">
        <v>1818</v>
      </c>
      <c r="BL70" s="130">
        <v>0</v>
      </c>
      <c r="BM70" s="133">
        <v>0</v>
      </c>
      <c r="BN70" s="130">
        <v>0</v>
      </c>
      <c r="BO70" s="133">
        <v>0</v>
      </c>
      <c r="BP70" s="130">
        <v>0</v>
      </c>
      <c r="BQ70" s="133">
        <v>0</v>
      </c>
      <c r="BR70" s="130">
        <v>41</v>
      </c>
      <c r="BS70" s="133">
        <v>100</v>
      </c>
      <c r="BT70" s="130">
        <v>41</v>
      </c>
      <c r="BU70" s="2"/>
      <c r="BV70" s="3"/>
      <c r="BW70" s="3"/>
      <c r="BX70" s="3"/>
      <c r="BY70" s="3"/>
    </row>
    <row r="71" spans="1:77" ht="34.05" customHeight="1">
      <c r="A71" s="65" t="s">
        <v>1156</v>
      </c>
      <c r="B71" s="79"/>
      <c r="C71" s="66"/>
      <c r="D71" s="66" t="s">
        <v>64</v>
      </c>
      <c r="E71" s="67">
        <v>191.45495792285266</v>
      </c>
      <c r="F71" s="112"/>
      <c r="G71" s="103" t="s">
        <v>1413</v>
      </c>
      <c r="H71" s="113"/>
      <c r="I71" s="70" t="s">
        <v>1156</v>
      </c>
      <c r="J71" s="71"/>
      <c r="K71" s="114"/>
      <c r="L71" s="70" t="s">
        <v>2418</v>
      </c>
      <c r="M71" s="115">
        <v>2.2295777617169525</v>
      </c>
      <c r="N71" s="75">
        <v>8964.662109375</v>
      </c>
      <c r="O71" s="75">
        <v>5040.818359375</v>
      </c>
      <c r="P71" s="76"/>
      <c r="Q71" s="77"/>
      <c r="R71" s="77"/>
      <c r="S71" s="89"/>
      <c r="T71" s="48">
        <v>3</v>
      </c>
      <c r="U71" s="48">
        <v>1</v>
      </c>
      <c r="V71" s="49">
        <v>0</v>
      </c>
      <c r="W71" s="49">
        <v>0.5</v>
      </c>
      <c r="X71" s="49">
        <v>0</v>
      </c>
      <c r="Y71" s="49">
        <v>1.248169</v>
      </c>
      <c r="Z71" s="49">
        <v>1</v>
      </c>
      <c r="AA71" s="49">
        <v>0</v>
      </c>
      <c r="AB71" s="72">
        <v>71</v>
      </c>
      <c r="AC71" s="72"/>
      <c r="AD71" s="73"/>
      <c r="AE71" s="80" t="s">
        <v>1314</v>
      </c>
      <c r="AF71" s="80">
        <v>215</v>
      </c>
      <c r="AG71" s="80">
        <v>8909</v>
      </c>
      <c r="AH71" s="80">
        <v>3733</v>
      </c>
      <c r="AI71" s="80">
        <v>4657</v>
      </c>
      <c r="AJ71" s="80"/>
      <c r="AK71" s="80" t="s">
        <v>1345</v>
      </c>
      <c r="AL71" s="80" t="s">
        <v>828</v>
      </c>
      <c r="AM71" s="84" t="s">
        <v>1375</v>
      </c>
      <c r="AN71" s="80"/>
      <c r="AO71" s="82">
        <v>41576.83378472222</v>
      </c>
      <c r="AP71" s="84" t="s">
        <v>1394</v>
      </c>
      <c r="AQ71" s="80" t="b">
        <v>1</v>
      </c>
      <c r="AR71" s="80" t="b">
        <v>0</v>
      </c>
      <c r="AS71" s="80" t="b">
        <v>1</v>
      </c>
      <c r="AT71" s="80"/>
      <c r="AU71" s="80">
        <v>45</v>
      </c>
      <c r="AV71" s="84" t="s">
        <v>930</v>
      </c>
      <c r="AW71" s="80" t="b">
        <v>0</v>
      </c>
      <c r="AX71" s="80" t="s">
        <v>958</v>
      </c>
      <c r="AY71" s="84" t="s">
        <v>1440</v>
      </c>
      <c r="AZ71" s="80" t="s">
        <v>66</v>
      </c>
      <c r="BA71" s="79" t="str">
        <f>REPLACE(INDEX(GroupVertices[Group],MATCH(Vertices[[#This Row],[Vertex]],GroupVertices[Vertex],0)),1,1,"")</f>
        <v>9</v>
      </c>
      <c r="BB71" s="48" t="s">
        <v>2179</v>
      </c>
      <c r="BC71" s="48" t="s">
        <v>2179</v>
      </c>
      <c r="BD71" s="48" t="s">
        <v>2189</v>
      </c>
      <c r="BE71" s="48" t="s">
        <v>2189</v>
      </c>
      <c r="BF71" s="48"/>
      <c r="BG71" s="48"/>
      <c r="BH71" s="130" t="s">
        <v>2518</v>
      </c>
      <c r="BI71" s="130" t="s">
        <v>2518</v>
      </c>
      <c r="BJ71" s="130" t="s">
        <v>2560</v>
      </c>
      <c r="BK71" s="130" t="s">
        <v>2560</v>
      </c>
      <c r="BL71" s="48">
        <v>0</v>
      </c>
      <c r="BM71" s="49">
        <v>0</v>
      </c>
      <c r="BN71" s="48">
        <v>0</v>
      </c>
      <c r="BO71" s="49">
        <v>0</v>
      </c>
      <c r="BP71" s="48">
        <v>0</v>
      </c>
      <c r="BQ71" s="49">
        <v>0</v>
      </c>
      <c r="BR71" s="48">
        <v>33</v>
      </c>
      <c r="BS71" s="49">
        <v>100</v>
      </c>
      <c r="BT71" s="48">
        <v>33</v>
      </c>
      <c r="BU71" s="2"/>
      <c r="BV71" s="3"/>
      <c r="BW71" s="3"/>
      <c r="BX71" s="3"/>
      <c r="BY71" s="3"/>
    </row>
    <row r="72" spans="1:77" ht="34.05" customHeight="1">
      <c r="A72" s="65" t="s">
        <v>1157</v>
      </c>
      <c r="B72" s="79"/>
      <c r="C72" s="66"/>
      <c r="D72" s="66" t="s">
        <v>64</v>
      </c>
      <c r="E72" s="67">
        <v>162.0033062024832</v>
      </c>
      <c r="F72" s="112"/>
      <c r="G72" s="103" t="s">
        <v>358</v>
      </c>
      <c r="H72" s="113"/>
      <c r="I72" s="70" t="s">
        <v>1157</v>
      </c>
      <c r="J72" s="71"/>
      <c r="K72" s="114"/>
      <c r="L72" s="70" t="s">
        <v>2419</v>
      </c>
      <c r="M72" s="115">
        <v>1.0001380152387156</v>
      </c>
      <c r="N72" s="75">
        <v>9600.103515625</v>
      </c>
      <c r="O72" s="75">
        <v>5956.2978515625</v>
      </c>
      <c r="P72" s="76"/>
      <c r="Q72" s="77"/>
      <c r="R72" s="77"/>
      <c r="S72" s="89"/>
      <c r="T72" s="48">
        <v>1</v>
      </c>
      <c r="U72" s="48">
        <v>2</v>
      </c>
      <c r="V72" s="49">
        <v>0</v>
      </c>
      <c r="W72" s="49">
        <v>0.5</v>
      </c>
      <c r="X72" s="49">
        <v>0</v>
      </c>
      <c r="Y72" s="49">
        <v>0.875908</v>
      </c>
      <c r="Z72" s="49">
        <v>0.5</v>
      </c>
      <c r="AA72" s="49">
        <v>0.5</v>
      </c>
      <c r="AB72" s="72">
        <v>72</v>
      </c>
      <c r="AC72" s="72"/>
      <c r="AD72" s="73"/>
      <c r="AE72" s="80" t="s">
        <v>1315</v>
      </c>
      <c r="AF72" s="80">
        <v>1</v>
      </c>
      <c r="AG72" s="80">
        <v>1</v>
      </c>
      <c r="AH72" s="80">
        <v>23</v>
      </c>
      <c r="AI72" s="80">
        <v>37</v>
      </c>
      <c r="AJ72" s="80"/>
      <c r="AK72" s="80" t="s">
        <v>1346</v>
      </c>
      <c r="AL72" s="80"/>
      <c r="AM72" s="80"/>
      <c r="AN72" s="80"/>
      <c r="AO72" s="82">
        <v>43944.16443287037</v>
      </c>
      <c r="AP72" s="80"/>
      <c r="AQ72" s="80" t="b">
        <v>1</v>
      </c>
      <c r="AR72" s="80" t="b">
        <v>1</v>
      </c>
      <c r="AS72" s="80" t="b">
        <v>0</v>
      </c>
      <c r="AT72" s="80"/>
      <c r="AU72" s="80">
        <v>0</v>
      </c>
      <c r="AV72" s="80"/>
      <c r="AW72" s="80" t="b">
        <v>0</v>
      </c>
      <c r="AX72" s="80" t="s">
        <v>958</v>
      </c>
      <c r="AY72" s="84" t="s">
        <v>1441</v>
      </c>
      <c r="AZ72" s="80" t="s">
        <v>66</v>
      </c>
      <c r="BA72" s="79" t="str">
        <f>REPLACE(INDEX(GroupVertices[Group],MATCH(Vertices[[#This Row],[Vertex]],GroupVertices[Vertex],0)),1,1,"")</f>
        <v>9</v>
      </c>
      <c r="BB72" s="48"/>
      <c r="BC72" s="48"/>
      <c r="BD72" s="48"/>
      <c r="BE72" s="48"/>
      <c r="BF72" s="48"/>
      <c r="BG72" s="48"/>
      <c r="BH72" s="130" t="s">
        <v>2519</v>
      </c>
      <c r="BI72" s="130" t="s">
        <v>2519</v>
      </c>
      <c r="BJ72" s="130" t="s">
        <v>2561</v>
      </c>
      <c r="BK72" s="130" t="s">
        <v>2561</v>
      </c>
      <c r="BL72" s="48">
        <v>0</v>
      </c>
      <c r="BM72" s="49">
        <v>0</v>
      </c>
      <c r="BN72" s="48">
        <v>0</v>
      </c>
      <c r="BO72" s="49">
        <v>0</v>
      </c>
      <c r="BP72" s="48">
        <v>0</v>
      </c>
      <c r="BQ72" s="49">
        <v>0</v>
      </c>
      <c r="BR72" s="48">
        <v>22</v>
      </c>
      <c r="BS72" s="49">
        <v>100</v>
      </c>
      <c r="BT72" s="48">
        <v>22</v>
      </c>
      <c r="BU72" s="2"/>
      <c r="BV72" s="3"/>
      <c r="BW72" s="3"/>
      <c r="BX72" s="3"/>
      <c r="BY72" s="3"/>
    </row>
    <row r="73" spans="1:77" ht="34.05" customHeight="1">
      <c r="A73" s="65" t="s">
        <v>254</v>
      </c>
      <c r="B73" s="79"/>
      <c r="C73" s="66"/>
      <c r="D73" s="66" t="s">
        <v>64</v>
      </c>
      <c r="E73" s="67">
        <v>166.97914093970323</v>
      </c>
      <c r="F73" s="112"/>
      <c r="G73" s="103" t="s">
        <v>383</v>
      </c>
      <c r="H73" s="113"/>
      <c r="I73" s="70" t="s">
        <v>254</v>
      </c>
      <c r="J73" s="71"/>
      <c r="K73" s="114"/>
      <c r="L73" s="70" t="s">
        <v>1074</v>
      </c>
      <c r="M73" s="115">
        <v>1.2078509495056382</v>
      </c>
      <c r="N73" s="75">
        <v>1302.3758544921875</v>
      </c>
      <c r="O73" s="75">
        <v>8318.912109375</v>
      </c>
      <c r="P73" s="76"/>
      <c r="Q73" s="77"/>
      <c r="R73" s="77"/>
      <c r="S73" s="89"/>
      <c r="T73" s="48">
        <v>0</v>
      </c>
      <c r="U73" s="48">
        <v>2</v>
      </c>
      <c r="V73" s="49">
        <v>0</v>
      </c>
      <c r="W73" s="49">
        <v>0.010638</v>
      </c>
      <c r="X73" s="49">
        <v>0.030017</v>
      </c>
      <c r="Y73" s="49">
        <v>0.637687</v>
      </c>
      <c r="Z73" s="49">
        <v>1</v>
      </c>
      <c r="AA73" s="49">
        <v>0</v>
      </c>
      <c r="AB73" s="72">
        <v>73</v>
      </c>
      <c r="AC73" s="72"/>
      <c r="AD73" s="73"/>
      <c r="AE73" s="80" t="s">
        <v>708</v>
      </c>
      <c r="AF73" s="80">
        <v>612</v>
      </c>
      <c r="AG73" s="80">
        <v>1506</v>
      </c>
      <c r="AH73" s="80">
        <v>58639</v>
      </c>
      <c r="AI73" s="80">
        <v>134730</v>
      </c>
      <c r="AJ73" s="80"/>
      <c r="AK73" s="80" t="s">
        <v>779</v>
      </c>
      <c r="AL73" s="80"/>
      <c r="AM73" s="80"/>
      <c r="AN73" s="80"/>
      <c r="AO73" s="82">
        <v>41268.377974537034</v>
      </c>
      <c r="AP73" s="84" t="s">
        <v>905</v>
      </c>
      <c r="AQ73" s="80" t="b">
        <v>0</v>
      </c>
      <c r="AR73" s="80" t="b">
        <v>0</v>
      </c>
      <c r="AS73" s="80" t="b">
        <v>0</v>
      </c>
      <c r="AT73" s="80"/>
      <c r="AU73" s="80">
        <v>30</v>
      </c>
      <c r="AV73" s="84" t="s">
        <v>930</v>
      </c>
      <c r="AW73" s="80" t="b">
        <v>0</v>
      </c>
      <c r="AX73" s="80" t="s">
        <v>958</v>
      </c>
      <c r="AY73" s="84" t="s">
        <v>1003</v>
      </c>
      <c r="AZ73" s="80" t="s">
        <v>66</v>
      </c>
      <c r="BA73" s="79" t="str">
        <f>REPLACE(INDEX(GroupVertices[Group],MATCH(Vertices[[#This Row],[Vertex]],GroupVertices[Vertex],0)),1,1,"")</f>
        <v>1</v>
      </c>
      <c r="BB73" s="48"/>
      <c r="BC73" s="48"/>
      <c r="BD73" s="48"/>
      <c r="BE73" s="48"/>
      <c r="BF73" s="48"/>
      <c r="BG73" s="48"/>
      <c r="BH73" s="130" t="s">
        <v>1770</v>
      </c>
      <c r="BI73" s="130" t="s">
        <v>1770</v>
      </c>
      <c r="BJ73" s="130" t="s">
        <v>1682</v>
      </c>
      <c r="BK73" s="130" t="s">
        <v>1682</v>
      </c>
      <c r="BL73" s="130">
        <v>0</v>
      </c>
      <c r="BM73" s="133">
        <v>0</v>
      </c>
      <c r="BN73" s="130">
        <v>0</v>
      </c>
      <c r="BO73" s="133">
        <v>0</v>
      </c>
      <c r="BP73" s="130">
        <v>0</v>
      </c>
      <c r="BQ73" s="133">
        <v>0</v>
      </c>
      <c r="BR73" s="130">
        <v>22</v>
      </c>
      <c r="BS73" s="133">
        <v>100</v>
      </c>
      <c r="BT73" s="130">
        <v>22</v>
      </c>
      <c r="BU73" s="2"/>
      <c r="BV73" s="3"/>
      <c r="BW73" s="3"/>
      <c r="BX73" s="3"/>
      <c r="BY73" s="3"/>
    </row>
    <row r="74" spans="1:77" ht="34.05" customHeight="1">
      <c r="A74" s="65" t="s">
        <v>255</v>
      </c>
      <c r="B74" s="79"/>
      <c r="C74" s="66"/>
      <c r="D74" s="66" t="s">
        <v>64</v>
      </c>
      <c r="E74" s="67">
        <v>162.70091492643897</v>
      </c>
      <c r="F74" s="112"/>
      <c r="G74" s="103" t="s">
        <v>384</v>
      </c>
      <c r="H74" s="113"/>
      <c r="I74" s="70" t="s">
        <v>255</v>
      </c>
      <c r="J74" s="71"/>
      <c r="K74" s="114"/>
      <c r="L74" s="70" t="s">
        <v>1075</v>
      </c>
      <c r="M74" s="115">
        <v>1.0292592306076993</v>
      </c>
      <c r="N74" s="75">
        <v>8164.5859375</v>
      </c>
      <c r="O74" s="75">
        <v>7891.013671875</v>
      </c>
      <c r="P74" s="76"/>
      <c r="Q74" s="77"/>
      <c r="R74" s="77"/>
      <c r="S74" s="89"/>
      <c r="T74" s="48">
        <v>0</v>
      </c>
      <c r="U74" s="48">
        <v>4</v>
      </c>
      <c r="V74" s="49">
        <v>0.5</v>
      </c>
      <c r="W74" s="49">
        <v>0.125</v>
      </c>
      <c r="X74" s="49">
        <v>0</v>
      </c>
      <c r="Y74" s="49">
        <v>0.955802</v>
      </c>
      <c r="Z74" s="49">
        <v>0.5</v>
      </c>
      <c r="AA74" s="49">
        <v>0</v>
      </c>
      <c r="AB74" s="72">
        <v>74</v>
      </c>
      <c r="AC74" s="72"/>
      <c r="AD74" s="73"/>
      <c r="AE74" s="80" t="s">
        <v>709</v>
      </c>
      <c r="AF74" s="80">
        <v>1447</v>
      </c>
      <c r="AG74" s="80">
        <v>212</v>
      </c>
      <c r="AH74" s="80">
        <v>16821</v>
      </c>
      <c r="AI74" s="80">
        <v>56250</v>
      </c>
      <c r="AJ74" s="80"/>
      <c r="AK74" s="80" t="s">
        <v>780</v>
      </c>
      <c r="AL74" s="80"/>
      <c r="AM74" s="80"/>
      <c r="AN74" s="80"/>
      <c r="AO74" s="82">
        <v>42080.342627314814</v>
      </c>
      <c r="AP74" s="84" t="s">
        <v>906</v>
      </c>
      <c r="AQ74" s="80" t="b">
        <v>1</v>
      </c>
      <c r="AR74" s="80" t="b">
        <v>0</v>
      </c>
      <c r="AS74" s="80" t="b">
        <v>0</v>
      </c>
      <c r="AT74" s="80"/>
      <c r="AU74" s="80">
        <v>2</v>
      </c>
      <c r="AV74" s="84" t="s">
        <v>930</v>
      </c>
      <c r="AW74" s="80" t="b">
        <v>0</v>
      </c>
      <c r="AX74" s="80" t="s">
        <v>958</v>
      </c>
      <c r="AY74" s="84" t="s">
        <v>1004</v>
      </c>
      <c r="AZ74" s="80" t="s">
        <v>66</v>
      </c>
      <c r="BA74" s="79" t="str">
        <f>REPLACE(INDEX(GroupVertices[Group],MATCH(Vertices[[#This Row],[Vertex]],GroupVertices[Vertex],0)),1,1,"")</f>
        <v>4</v>
      </c>
      <c r="BB74" s="48"/>
      <c r="BC74" s="48"/>
      <c r="BD74" s="48"/>
      <c r="BE74" s="48"/>
      <c r="BF74" s="48"/>
      <c r="BG74" s="48"/>
      <c r="BH74" s="130" t="s">
        <v>1781</v>
      </c>
      <c r="BI74" s="130" t="s">
        <v>1781</v>
      </c>
      <c r="BJ74" s="130" t="s">
        <v>1684</v>
      </c>
      <c r="BK74" s="130" t="s">
        <v>1684</v>
      </c>
      <c r="BL74" s="130">
        <v>0</v>
      </c>
      <c r="BM74" s="133">
        <v>0</v>
      </c>
      <c r="BN74" s="130">
        <v>0</v>
      </c>
      <c r="BO74" s="133">
        <v>0</v>
      </c>
      <c r="BP74" s="130">
        <v>0</v>
      </c>
      <c r="BQ74" s="133">
        <v>0</v>
      </c>
      <c r="BR74" s="130">
        <v>26</v>
      </c>
      <c r="BS74" s="133">
        <v>100</v>
      </c>
      <c r="BT74" s="130">
        <v>26</v>
      </c>
      <c r="BU74" s="2"/>
      <c r="BV74" s="3"/>
      <c r="BW74" s="3"/>
      <c r="BX74" s="3"/>
      <c r="BY74" s="3"/>
    </row>
    <row r="75" spans="1:77" ht="34.05" customHeight="1">
      <c r="A75" s="65" t="s">
        <v>279</v>
      </c>
      <c r="B75" s="79"/>
      <c r="C75" s="66"/>
      <c r="D75" s="66" t="s">
        <v>64</v>
      </c>
      <c r="E75" s="67">
        <v>357.5089776417071</v>
      </c>
      <c r="F75" s="112"/>
      <c r="G75" s="103" t="s">
        <v>945</v>
      </c>
      <c r="H75" s="113"/>
      <c r="I75" s="70" t="s">
        <v>279</v>
      </c>
      <c r="J75" s="71"/>
      <c r="K75" s="114"/>
      <c r="L75" s="70" t="s">
        <v>1076</v>
      </c>
      <c r="M75" s="115">
        <v>9.161393126206114</v>
      </c>
      <c r="N75" s="75">
        <v>9137.7568359375</v>
      </c>
      <c r="O75" s="75">
        <v>8950.2607421875</v>
      </c>
      <c r="P75" s="76"/>
      <c r="Q75" s="77"/>
      <c r="R75" s="77"/>
      <c r="S75" s="89"/>
      <c r="T75" s="48">
        <v>4</v>
      </c>
      <c r="U75" s="48">
        <v>0</v>
      </c>
      <c r="V75" s="49">
        <v>0.5</v>
      </c>
      <c r="W75" s="49">
        <v>0.125</v>
      </c>
      <c r="X75" s="49">
        <v>0</v>
      </c>
      <c r="Y75" s="49">
        <v>0.955802</v>
      </c>
      <c r="Z75" s="49">
        <v>0.5</v>
      </c>
      <c r="AA75" s="49">
        <v>0</v>
      </c>
      <c r="AB75" s="72">
        <v>75</v>
      </c>
      <c r="AC75" s="72"/>
      <c r="AD75" s="73"/>
      <c r="AE75" s="80" t="s">
        <v>710</v>
      </c>
      <c r="AF75" s="80">
        <v>136</v>
      </c>
      <c r="AG75" s="80">
        <v>59134</v>
      </c>
      <c r="AH75" s="80">
        <v>19869</v>
      </c>
      <c r="AI75" s="80">
        <v>7954</v>
      </c>
      <c r="AJ75" s="80"/>
      <c r="AK75" s="80" t="s">
        <v>781</v>
      </c>
      <c r="AL75" s="80" t="s">
        <v>811</v>
      </c>
      <c r="AM75" s="84" t="s">
        <v>857</v>
      </c>
      <c r="AN75" s="80"/>
      <c r="AO75" s="82">
        <v>40087.410416666666</v>
      </c>
      <c r="AP75" s="84" t="s">
        <v>907</v>
      </c>
      <c r="AQ75" s="80" t="b">
        <v>0</v>
      </c>
      <c r="AR75" s="80" t="b">
        <v>0</v>
      </c>
      <c r="AS75" s="80" t="b">
        <v>0</v>
      </c>
      <c r="AT75" s="80"/>
      <c r="AU75" s="80">
        <v>259</v>
      </c>
      <c r="AV75" s="84" t="s">
        <v>938</v>
      </c>
      <c r="AW75" s="80" t="b">
        <v>1</v>
      </c>
      <c r="AX75" s="80" t="s">
        <v>958</v>
      </c>
      <c r="AY75" s="84" t="s">
        <v>1005</v>
      </c>
      <c r="AZ75" s="80" t="s">
        <v>65</v>
      </c>
      <c r="BA75" s="79" t="str">
        <f>REPLACE(INDEX(GroupVertices[Group],MATCH(Vertices[[#This Row],[Vertex]],GroupVertices[Vertex],0)),1,1,"")</f>
        <v>4</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34.05" customHeight="1">
      <c r="A76" s="65" t="s">
        <v>280</v>
      </c>
      <c r="B76" s="79"/>
      <c r="C76" s="66"/>
      <c r="D76" s="66" t="s">
        <v>64</v>
      </c>
      <c r="E76" s="67">
        <v>231.39388391994098</v>
      </c>
      <c r="F76" s="112"/>
      <c r="G76" s="103" t="s">
        <v>946</v>
      </c>
      <c r="H76" s="113"/>
      <c r="I76" s="70" t="s">
        <v>280</v>
      </c>
      <c r="J76" s="71"/>
      <c r="K76" s="114"/>
      <c r="L76" s="70" t="s">
        <v>1077</v>
      </c>
      <c r="M76" s="115">
        <v>3.8968018454009563</v>
      </c>
      <c r="N76" s="75">
        <v>8782.4716796875</v>
      </c>
      <c r="O76" s="75">
        <v>7375.29541015625</v>
      </c>
      <c r="P76" s="76"/>
      <c r="Q76" s="77"/>
      <c r="R76" s="77"/>
      <c r="S76" s="89"/>
      <c r="T76" s="48">
        <v>4</v>
      </c>
      <c r="U76" s="48">
        <v>0</v>
      </c>
      <c r="V76" s="49">
        <v>0.5</v>
      </c>
      <c r="W76" s="49">
        <v>0.125</v>
      </c>
      <c r="X76" s="49">
        <v>0</v>
      </c>
      <c r="Y76" s="49">
        <v>0.955802</v>
      </c>
      <c r="Z76" s="49">
        <v>0.5</v>
      </c>
      <c r="AA76" s="49">
        <v>0</v>
      </c>
      <c r="AB76" s="72">
        <v>76</v>
      </c>
      <c r="AC76" s="72"/>
      <c r="AD76" s="73"/>
      <c r="AE76" s="80" t="s">
        <v>711</v>
      </c>
      <c r="AF76" s="80">
        <v>924</v>
      </c>
      <c r="AG76" s="80">
        <v>20989</v>
      </c>
      <c r="AH76" s="80">
        <v>3449</v>
      </c>
      <c r="AI76" s="80">
        <v>9666</v>
      </c>
      <c r="AJ76" s="80"/>
      <c r="AK76" s="80" t="s">
        <v>782</v>
      </c>
      <c r="AL76" s="80" t="s">
        <v>807</v>
      </c>
      <c r="AM76" s="84" t="s">
        <v>858</v>
      </c>
      <c r="AN76" s="80"/>
      <c r="AO76" s="82">
        <v>41387.53252314815</v>
      </c>
      <c r="AP76" s="84" t="s">
        <v>908</v>
      </c>
      <c r="AQ76" s="80" t="b">
        <v>0</v>
      </c>
      <c r="AR76" s="80" t="b">
        <v>0</v>
      </c>
      <c r="AS76" s="80" t="b">
        <v>1</v>
      </c>
      <c r="AT76" s="80"/>
      <c r="AU76" s="80">
        <v>180</v>
      </c>
      <c r="AV76" s="84" t="s">
        <v>930</v>
      </c>
      <c r="AW76" s="80" t="b">
        <v>1</v>
      </c>
      <c r="AX76" s="80" t="s">
        <v>958</v>
      </c>
      <c r="AY76" s="84" t="s">
        <v>1006</v>
      </c>
      <c r="AZ76" s="80" t="s">
        <v>65</v>
      </c>
      <c r="BA76" s="79" t="str">
        <f>REPLACE(INDEX(GroupVertices[Group],MATCH(Vertices[[#This Row],[Vertex]],GroupVertices[Vertex],0)),1,1,"")</f>
        <v>4</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34.05" customHeight="1">
      <c r="A77" s="65" t="s">
        <v>261</v>
      </c>
      <c r="B77" s="79"/>
      <c r="C77" s="66"/>
      <c r="D77" s="66" t="s">
        <v>64</v>
      </c>
      <c r="E77" s="67">
        <v>201.786840682861</v>
      </c>
      <c r="F77" s="112"/>
      <c r="G77" s="103" t="s">
        <v>390</v>
      </c>
      <c r="H77" s="113"/>
      <c r="I77" s="70" t="s">
        <v>261</v>
      </c>
      <c r="J77" s="71"/>
      <c r="K77" s="114"/>
      <c r="L77" s="70" t="s">
        <v>1078</v>
      </c>
      <c r="M77" s="115">
        <v>2.6608753827030878</v>
      </c>
      <c r="N77" s="75">
        <v>9038.3095703125</v>
      </c>
      <c r="O77" s="75">
        <v>7990.30859375</v>
      </c>
      <c r="P77" s="76"/>
      <c r="Q77" s="77"/>
      <c r="R77" s="77"/>
      <c r="S77" s="89"/>
      <c r="T77" s="48">
        <v>3</v>
      </c>
      <c r="U77" s="48">
        <v>3</v>
      </c>
      <c r="V77" s="49">
        <v>1</v>
      </c>
      <c r="W77" s="49">
        <v>0.142857</v>
      </c>
      <c r="X77" s="49">
        <v>0</v>
      </c>
      <c r="Y77" s="49">
        <v>1.164118</v>
      </c>
      <c r="Z77" s="49">
        <v>0.4</v>
      </c>
      <c r="AA77" s="49">
        <v>0.2</v>
      </c>
      <c r="AB77" s="72">
        <v>77</v>
      </c>
      <c r="AC77" s="72"/>
      <c r="AD77" s="73"/>
      <c r="AE77" s="80" t="s">
        <v>712</v>
      </c>
      <c r="AF77" s="80">
        <v>1053</v>
      </c>
      <c r="AG77" s="80">
        <v>12034</v>
      </c>
      <c r="AH77" s="80">
        <v>18798</v>
      </c>
      <c r="AI77" s="80">
        <v>18109</v>
      </c>
      <c r="AJ77" s="80"/>
      <c r="AK77" s="80" t="s">
        <v>783</v>
      </c>
      <c r="AL77" s="80"/>
      <c r="AM77" s="84" t="s">
        <v>859</v>
      </c>
      <c r="AN77" s="80"/>
      <c r="AO77" s="82">
        <v>40144.41515046296</v>
      </c>
      <c r="AP77" s="84" t="s">
        <v>909</v>
      </c>
      <c r="AQ77" s="80" t="b">
        <v>1</v>
      </c>
      <c r="AR77" s="80" t="b">
        <v>0</v>
      </c>
      <c r="AS77" s="80" t="b">
        <v>1</v>
      </c>
      <c r="AT77" s="80"/>
      <c r="AU77" s="80">
        <v>141</v>
      </c>
      <c r="AV77" s="84" t="s">
        <v>930</v>
      </c>
      <c r="AW77" s="80" t="b">
        <v>1</v>
      </c>
      <c r="AX77" s="80" t="s">
        <v>958</v>
      </c>
      <c r="AY77" s="84" t="s">
        <v>1007</v>
      </c>
      <c r="AZ77" s="80" t="s">
        <v>66</v>
      </c>
      <c r="BA77" s="79" t="str">
        <f>REPLACE(INDEX(GroupVertices[Group],MATCH(Vertices[[#This Row],[Vertex]],GroupVertices[Vertex],0)),1,1,"")</f>
        <v>4</v>
      </c>
      <c r="BB77" s="48"/>
      <c r="BC77" s="48"/>
      <c r="BD77" s="48"/>
      <c r="BE77" s="48"/>
      <c r="BF77" s="48"/>
      <c r="BG77" s="48"/>
      <c r="BH77" s="130" t="s">
        <v>1781</v>
      </c>
      <c r="BI77" s="130" t="s">
        <v>1781</v>
      </c>
      <c r="BJ77" s="130" t="s">
        <v>1684</v>
      </c>
      <c r="BK77" s="130" t="s">
        <v>1684</v>
      </c>
      <c r="BL77" s="130">
        <v>0</v>
      </c>
      <c r="BM77" s="133">
        <v>0</v>
      </c>
      <c r="BN77" s="130">
        <v>0</v>
      </c>
      <c r="BO77" s="133">
        <v>0</v>
      </c>
      <c r="BP77" s="130">
        <v>0</v>
      </c>
      <c r="BQ77" s="133">
        <v>0</v>
      </c>
      <c r="BR77" s="130">
        <v>26</v>
      </c>
      <c r="BS77" s="133">
        <v>100</v>
      </c>
      <c r="BT77" s="130">
        <v>26</v>
      </c>
      <c r="BU77" s="2"/>
      <c r="BV77" s="3"/>
      <c r="BW77" s="3"/>
      <c r="BX77" s="3"/>
      <c r="BY77" s="3"/>
    </row>
    <row r="78" spans="1:77" ht="34.05" customHeight="1">
      <c r="A78" s="65" t="s">
        <v>260</v>
      </c>
      <c r="B78" s="79"/>
      <c r="C78" s="66"/>
      <c r="D78" s="66" t="s">
        <v>64</v>
      </c>
      <c r="E78" s="67">
        <v>177.99540761373456</v>
      </c>
      <c r="F78" s="112"/>
      <c r="G78" s="103" t="s">
        <v>389</v>
      </c>
      <c r="H78" s="113"/>
      <c r="I78" s="70" t="s">
        <v>260</v>
      </c>
      <c r="J78" s="71"/>
      <c r="K78" s="114"/>
      <c r="L78" s="70" t="s">
        <v>2420</v>
      </c>
      <c r="M78" s="115">
        <v>1.6677177249058948</v>
      </c>
      <c r="N78" s="75">
        <v>8510.611328125</v>
      </c>
      <c r="O78" s="75">
        <v>8577.0537109375</v>
      </c>
      <c r="P78" s="76"/>
      <c r="Q78" s="77"/>
      <c r="R78" s="77"/>
      <c r="S78" s="89"/>
      <c r="T78" s="48">
        <v>4</v>
      </c>
      <c r="U78" s="48">
        <v>5</v>
      </c>
      <c r="V78" s="49">
        <v>11</v>
      </c>
      <c r="W78" s="49">
        <v>0.166667</v>
      </c>
      <c r="X78" s="49">
        <v>0</v>
      </c>
      <c r="Y78" s="49">
        <v>1.660951</v>
      </c>
      <c r="Z78" s="49">
        <v>0.26666666666666666</v>
      </c>
      <c r="AA78" s="49">
        <v>0.16666666666666666</v>
      </c>
      <c r="AB78" s="72">
        <v>78</v>
      </c>
      <c r="AC78" s="72"/>
      <c r="AD78" s="73"/>
      <c r="AE78" s="80" t="s">
        <v>713</v>
      </c>
      <c r="AF78" s="80">
        <v>5150</v>
      </c>
      <c r="AG78" s="80">
        <v>4838</v>
      </c>
      <c r="AH78" s="80">
        <v>4855</v>
      </c>
      <c r="AI78" s="80">
        <v>8075</v>
      </c>
      <c r="AJ78" s="80"/>
      <c r="AK78" s="80" t="s">
        <v>784</v>
      </c>
      <c r="AL78" s="80" t="s">
        <v>807</v>
      </c>
      <c r="AM78" s="80"/>
      <c r="AN78" s="80"/>
      <c r="AO78" s="82">
        <v>41065.49978009259</v>
      </c>
      <c r="AP78" s="84" t="s">
        <v>910</v>
      </c>
      <c r="AQ78" s="80" t="b">
        <v>0</v>
      </c>
      <c r="AR78" s="80" t="b">
        <v>0</v>
      </c>
      <c r="AS78" s="80" t="b">
        <v>1</v>
      </c>
      <c r="AT78" s="80"/>
      <c r="AU78" s="80">
        <v>31</v>
      </c>
      <c r="AV78" s="84" t="s">
        <v>930</v>
      </c>
      <c r="AW78" s="80" t="b">
        <v>0</v>
      </c>
      <c r="AX78" s="80" t="s">
        <v>958</v>
      </c>
      <c r="AY78" s="84" t="s">
        <v>1008</v>
      </c>
      <c r="AZ78" s="80" t="s">
        <v>66</v>
      </c>
      <c r="BA78" s="79" t="str">
        <f>REPLACE(INDEX(GroupVertices[Group],MATCH(Vertices[[#This Row],[Vertex]],GroupVertices[Vertex],0)),1,1,"")</f>
        <v>4</v>
      </c>
      <c r="BB78" s="48" t="s">
        <v>1744</v>
      </c>
      <c r="BC78" s="48" t="s">
        <v>1744</v>
      </c>
      <c r="BD78" s="48" t="s">
        <v>328</v>
      </c>
      <c r="BE78" s="48" t="s">
        <v>328</v>
      </c>
      <c r="BF78" s="48" t="s">
        <v>2444</v>
      </c>
      <c r="BG78" s="48" t="s">
        <v>2503</v>
      </c>
      <c r="BH78" s="130" t="s">
        <v>2520</v>
      </c>
      <c r="BI78" s="130" t="s">
        <v>2543</v>
      </c>
      <c r="BJ78" s="130" t="s">
        <v>1684</v>
      </c>
      <c r="BK78" s="130" t="s">
        <v>1684</v>
      </c>
      <c r="BL78" s="130">
        <v>0</v>
      </c>
      <c r="BM78" s="133">
        <v>0</v>
      </c>
      <c r="BN78" s="130">
        <v>0</v>
      </c>
      <c r="BO78" s="133">
        <v>0</v>
      </c>
      <c r="BP78" s="130">
        <v>0</v>
      </c>
      <c r="BQ78" s="133">
        <v>0</v>
      </c>
      <c r="BR78" s="130">
        <v>103</v>
      </c>
      <c r="BS78" s="133">
        <v>100</v>
      </c>
      <c r="BT78" s="130">
        <v>103</v>
      </c>
      <c r="BU78" s="2"/>
      <c r="BV78" s="3"/>
      <c r="BW78" s="3"/>
      <c r="BX78" s="3"/>
      <c r="BY78" s="3"/>
    </row>
    <row r="79" spans="1:72" ht="34.05" customHeight="1">
      <c r="A79" s="65" t="s">
        <v>256</v>
      </c>
      <c r="B79" s="79"/>
      <c r="C79" s="66"/>
      <c r="D79" s="66" t="s">
        <v>64</v>
      </c>
      <c r="E79" s="67">
        <v>162.93896150522957</v>
      </c>
      <c r="F79" s="112"/>
      <c r="G79" s="103" t="s">
        <v>385</v>
      </c>
      <c r="H79" s="113"/>
      <c r="I79" s="70" t="s">
        <v>256</v>
      </c>
      <c r="J79" s="71"/>
      <c r="K79" s="114"/>
      <c r="L79" s="70" t="s">
        <v>1079</v>
      </c>
      <c r="M79" s="115">
        <v>1.0391963277952199</v>
      </c>
      <c r="N79" s="75">
        <v>2753.85498046875</v>
      </c>
      <c r="O79" s="75">
        <v>3507.869873046875</v>
      </c>
      <c r="P79" s="76"/>
      <c r="Q79" s="77"/>
      <c r="R79" s="77"/>
      <c r="S79" s="89"/>
      <c r="T79" s="48">
        <v>0</v>
      </c>
      <c r="U79" s="48">
        <v>1</v>
      </c>
      <c r="V79" s="49">
        <v>0</v>
      </c>
      <c r="W79" s="49">
        <v>0.010526</v>
      </c>
      <c r="X79" s="49">
        <v>0.016529</v>
      </c>
      <c r="Y79" s="49">
        <v>0.403576</v>
      </c>
      <c r="Z79" s="49">
        <v>0</v>
      </c>
      <c r="AA79" s="49">
        <v>0</v>
      </c>
      <c r="AB79" s="72">
        <v>79</v>
      </c>
      <c r="AC79" s="72"/>
      <c r="AD79" s="73"/>
      <c r="AE79" s="80" t="s">
        <v>714</v>
      </c>
      <c r="AF79" s="80">
        <v>1499</v>
      </c>
      <c r="AG79" s="80">
        <v>284</v>
      </c>
      <c r="AH79" s="80">
        <v>45585</v>
      </c>
      <c r="AI79" s="80">
        <v>7993</v>
      </c>
      <c r="AJ79" s="80"/>
      <c r="AK79" s="80" t="s">
        <v>785</v>
      </c>
      <c r="AL79" s="80"/>
      <c r="AM79" s="80"/>
      <c r="AN79" s="80"/>
      <c r="AO79" s="82">
        <v>40415.38284722222</v>
      </c>
      <c r="AP79" s="84" t="s">
        <v>911</v>
      </c>
      <c r="AQ79" s="80" t="b">
        <v>0</v>
      </c>
      <c r="AR79" s="80" t="b">
        <v>0</v>
      </c>
      <c r="AS79" s="80" t="b">
        <v>0</v>
      </c>
      <c r="AT79" s="80"/>
      <c r="AU79" s="80">
        <v>58</v>
      </c>
      <c r="AV79" s="84" t="s">
        <v>938</v>
      </c>
      <c r="AW79" s="80" t="b">
        <v>0</v>
      </c>
      <c r="AX79" s="80" t="s">
        <v>958</v>
      </c>
      <c r="AY79" s="84" t="s">
        <v>1009</v>
      </c>
      <c r="AZ79" s="80" t="s">
        <v>66</v>
      </c>
      <c r="BA79" s="79" t="str">
        <f>REPLACE(INDEX(GroupVertices[Group],MATCH(Vertices[[#This Row],[Vertex]],GroupVertices[Vertex],0)),1,1,"")</f>
        <v>1</v>
      </c>
      <c r="BB79" s="48"/>
      <c r="BC79" s="48"/>
      <c r="BD79" s="48"/>
      <c r="BE79" s="48"/>
      <c r="BF79" s="48" t="s">
        <v>339</v>
      </c>
      <c r="BG79" s="48" t="s">
        <v>339</v>
      </c>
      <c r="BH79" s="130" t="s">
        <v>1775</v>
      </c>
      <c r="BI79" s="130" t="s">
        <v>1775</v>
      </c>
      <c r="BJ79" s="130" t="s">
        <v>1815</v>
      </c>
      <c r="BK79" s="130" t="s">
        <v>1815</v>
      </c>
      <c r="BL79" s="130">
        <v>0</v>
      </c>
      <c r="BM79" s="133">
        <v>0</v>
      </c>
      <c r="BN79" s="130">
        <v>0</v>
      </c>
      <c r="BO79" s="133">
        <v>0</v>
      </c>
      <c r="BP79" s="130">
        <v>0</v>
      </c>
      <c r="BQ79" s="133">
        <v>0</v>
      </c>
      <c r="BR79" s="130">
        <v>21</v>
      </c>
      <c r="BS79" s="133">
        <v>100</v>
      </c>
      <c r="BT79" s="130">
        <v>21</v>
      </c>
    </row>
    <row r="80" spans="1:72" ht="34.05" customHeight="1">
      <c r="A80" s="65" t="s">
        <v>1140</v>
      </c>
      <c r="B80" s="79"/>
      <c r="C80" s="66"/>
      <c r="D80" s="66" t="s">
        <v>64</v>
      </c>
      <c r="E80" s="67">
        <v>169.60757191384937</v>
      </c>
      <c r="F80" s="112"/>
      <c r="G80" s="103" t="s">
        <v>1216</v>
      </c>
      <c r="H80" s="113"/>
      <c r="I80" s="70" t="s">
        <v>1140</v>
      </c>
      <c r="J80" s="71"/>
      <c r="K80" s="114"/>
      <c r="L80" s="70" t="s">
        <v>1462</v>
      </c>
      <c r="M80" s="115">
        <v>1.317573064284511</v>
      </c>
      <c r="N80" s="75">
        <v>5198.9482421875</v>
      </c>
      <c r="O80" s="75">
        <v>7134.62109375</v>
      </c>
      <c r="P80" s="76"/>
      <c r="Q80" s="77"/>
      <c r="R80" s="77"/>
      <c r="S80" s="89"/>
      <c r="T80" s="48">
        <v>1</v>
      </c>
      <c r="U80" s="48">
        <v>2</v>
      </c>
      <c r="V80" s="49">
        <v>0</v>
      </c>
      <c r="W80" s="49">
        <v>0.045455</v>
      </c>
      <c r="X80" s="49">
        <v>0</v>
      </c>
      <c r="Y80" s="49">
        <v>0.512628</v>
      </c>
      <c r="Z80" s="49">
        <v>0</v>
      </c>
      <c r="AA80" s="49">
        <v>0</v>
      </c>
      <c r="AB80" s="72">
        <v>80</v>
      </c>
      <c r="AC80" s="72"/>
      <c r="AD80" s="73"/>
      <c r="AE80" s="80" t="s">
        <v>1316</v>
      </c>
      <c r="AF80" s="80">
        <v>2771</v>
      </c>
      <c r="AG80" s="80">
        <v>2301</v>
      </c>
      <c r="AH80" s="80">
        <v>47002</v>
      </c>
      <c r="AI80" s="80">
        <v>31737</v>
      </c>
      <c r="AJ80" s="80"/>
      <c r="AK80" s="80" t="s">
        <v>1347</v>
      </c>
      <c r="AL80" s="80" t="s">
        <v>1361</v>
      </c>
      <c r="AM80" s="84" t="s">
        <v>1376</v>
      </c>
      <c r="AN80" s="80"/>
      <c r="AO80" s="82">
        <v>41411.692465277774</v>
      </c>
      <c r="AP80" s="84" t="s">
        <v>1395</v>
      </c>
      <c r="AQ80" s="80" t="b">
        <v>0</v>
      </c>
      <c r="AR80" s="80" t="b">
        <v>0</v>
      </c>
      <c r="AS80" s="80" t="b">
        <v>0</v>
      </c>
      <c r="AT80" s="80"/>
      <c r="AU80" s="80">
        <v>212</v>
      </c>
      <c r="AV80" s="84" t="s">
        <v>939</v>
      </c>
      <c r="AW80" s="80" t="b">
        <v>0</v>
      </c>
      <c r="AX80" s="80" t="s">
        <v>958</v>
      </c>
      <c r="AY80" s="84" t="s">
        <v>1442</v>
      </c>
      <c r="AZ80" s="80" t="s">
        <v>66</v>
      </c>
      <c r="BA80" s="79" t="str">
        <f>REPLACE(INDEX(GroupVertices[Group],MATCH(Vertices[[#This Row],[Vertex]],GroupVertices[Vertex],0)),1,1,"")</f>
        <v>2</v>
      </c>
      <c r="BB80" s="48" t="s">
        <v>1745</v>
      </c>
      <c r="BC80" s="48" t="s">
        <v>1747</v>
      </c>
      <c r="BD80" s="48" t="s">
        <v>1750</v>
      </c>
      <c r="BE80" s="48" t="s">
        <v>1753</v>
      </c>
      <c r="BF80" s="48" t="s">
        <v>1201</v>
      </c>
      <c r="BG80" s="48" t="s">
        <v>1201</v>
      </c>
      <c r="BH80" s="130" t="s">
        <v>1782</v>
      </c>
      <c r="BI80" s="130" t="s">
        <v>1798</v>
      </c>
      <c r="BJ80" s="130" t="s">
        <v>1819</v>
      </c>
      <c r="BK80" s="130" t="s">
        <v>1831</v>
      </c>
      <c r="BL80" s="130">
        <v>0</v>
      </c>
      <c r="BM80" s="133">
        <v>0</v>
      </c>
      <c r="BN80" s="130">
        <v>0</v>
      </c>
      <c r="BO80" s="133">
        <v>0</v>
      </c>
      <c r="BP80" s="130">
        <v>0</v>
      </c>
      <c r="BQ80" s="133">
        <v>0</v>
      </c>
      <c r="BR80" s="130">
        <v>54</v>
      </c>
      <c r="BS80" s="133">
        <v>100</v>
      </c>
      <c r="BT80" s="130">
        <v>54</v>
      </c>
    </row>
    <row r="81" spans="1:72" ht="34.05" customHeight="1">
      <c r="A81" s="65" t="s">
        <v>258</v>
      </c>
      <c r="B81" s="79"/>
      <c r="C81" s="66"/>
      <c r="D81" s="66" t="s">
        <v>64</v>
      </c>
      <c r="E81" s="67">
        <v>163.8349423781775</v>
      </c>
      <c r="F81" s="112"/>
      <c r="G81" s="103" t="s">
        <v>387</v>
      </c>
      <c r="H81" s="113"/>
      <c r="I81" s="70" t="s">
        <v>258</v>
      </c>
      <c r="J81" s="71"/>
      <c r="K81" s="114"/>
      <c r="L81" s="70" t="s">
        <v>1080</v>
      </c>
      <c r="M81" s="115">
        <v>1.0765984574871377</v>
      </c>
      <c r="N81" s="75">
        <v>3621.24755859375</v>
      </c>
      <c r="O81" s="75">
        <v>5334.12890625</v>
      </c>
      <c r="P81" s="76"/>
      <c r="Q81" s="77"/>
      <c r="R81" s="77"/>
      <c r="S81" s="89"/>
      <c r="T81" s="48">
        <v>0</v>
      </c>
      <c r="U81" s="48">
        <v>2</v>
      </c>
      <c r="V81" s="49">
        <v>512</v>
      </c>
      <c r="W81" s="49">
        <v>0.012658</v>
      </c>
      <c r="X81" s="49">
        <v>0.016904</v>
      </c>
      <c r="Y81" s="49">
        <v>0.781393</v>
      </c>
      <c r="Z81" s="49">
        <v>0</v>
      </c>
      <c r="AA81" s="49">
        <v>0</v>
      </c>
      <c r="AB81" s="72">
        <v>81</v>
      </c>
      <c r="AC81" s="72"/>
      <c r="AD81" s="73"/>
      <c r="AE81" s="80" t="s">
        <v>715</v>
      </c>
      <c r="AF81" s="80">
        <v>813</v>
      </c>
      <c r="AG81" s="80">
        <v>555</v>
      </c>
      <c r="AH81" s="80">
        <v>189284</v>
      </c>
      <c r="AI81" s="80">
        <v>234594</v>
      </c>
      <c r="AJ81" s="80"/>
      <c r="AK81" s="80" t="s">
        <v>786</v>
      </c>
      <c r="AL81" s="80"/>
      <c r="AM81" s="80"/>
      <c r="AN81" s="80"/>
      <c r="AO81" s="82">
        <v>42580.54194444444</v>
      </c>
      <c r="AP81" s="80"/>
      <c r="AQ81" s="80" t="b">
        <v>1</v>
      </c>
      <c r="AR81" s="80" t="b">
        <v>0</v>
      </c>
      <c r="AS81" s="80" t="b">
        <v>0</v>
      </c>
      <c r="AT81" s="80"/>
      <c r="AU81" s="80">
        <v>90</v>
      </c>
      <c r="AV81" s="80"/>
      <c r="AW81" s="80" t="b">
        <v>0</v>
      </c>
      <c r="AX81" s="80" t="s">
        <v>958</v>
      </c>
      <c r="AY81" s="84" t="s">
        <v>1010</v>
      </c>
      <c r="AZ81" s="80" t="s">
        <v>66</v>
      </c>
      <c r="BA81" s="79" t="str">
        <f>REPLACE(INDEX(GroupVertices[Group],MATCH(Vertices[[#This Row],[Vertex]],GroupVertices[Vertex],0)),1,1,"")</f>
        <v>3</v>
      </c>
      <c r="BB81" s="48"/>
      <c r="BC81" s="48"/>
      <c r="BD81" s="48"/>
      <c r="BE81" s="48"/>
      <c r="BF81" s="48" t="s">
        <v>1755</v>
      </c>
      <c r="BG81" s="48" t="s">
        <v>1758</v>
      </c>
      <c r="BH81" s="130" t="s">
        <v>1783</v>
      </c>
      <c r="BI81" s="130" t="s">
        <v>1775</v>
      </c>
      <c r="BJ81" s="130" t="s">
        <v>1815</v>
      </c>
      <c r="BK81" s="130" t="s">
        <v>1815</v>
      </c>
      <c r="BL81" s="130">
        <v>0</v>
      </c>
      <c r="BM81" s="133">
        <v>0</v>
      </c>
      <c r="BN81" s="130">
        <v>0</v>
      </c>
      <c r="BO81" s="133">
        <v>0</v>
      </c>
      <c r="BP81" s="130">
        <v>0</v>
      </c>
      <c r="BQ81" s="133">
        <v>0</v>
      </c>
      <c r="BR81" s="130">
        <v>46</v>
      </c>
      <c r="BS81" s="133">
        <v>100</v>
      </c>
      <c r="BT81" s="130">
        <v>46</v>
      </c>
    </row>
    <row r="82" spans="1:72" ht="34.05" customHeight="1">
      <c r="A82" s="65" t="s">
        <v>1141</v>
      </c>
      <c r="B82" s="79"/>
      <c r="C82" s="66"/>
      <c r="D82" s="66" t="s">
        <v>64</v>
      </c>
      <c r="E82" s="67">
        <v>162.19506594650895</v>
      </c>
      <c r="F82" s="112"/>
      <c r="G82" s="103" t="s">
        <v>1217</v>
      </c>
      <c r="H82" s="113"/>
      <c r="I82" s="70" t="s">
        <v>1141</v>
      </c>
      <c r="J82" s="71"/>
      <c r="K82" s="114"/>
      <c r="L82" s="70" t="s">
        <v>1463</v>
      </c>
      <c r="M82" s="115">
        <v>1.0081428990842183</v>
      </c>
      <c r="N82" s="75">
        <v>9241.0966796875</v>
      </c>
      <c r="O82" s="75">
        <v>2721.835205078125</v>
      </c>
      <c r="P82" s="76"/>
      <c r="Q82" s="77"/>
      <c r="R82" s="77"/>
      <c r="S82" s="89"/>
      <c r="T82" s="48">
        <v>0</v>
      </c>
      <c r="U82" s="48">
        <v>1</v>
      </c>
      <c r="V82" s="49">
        <v>0</v>
      </c>
      <c r="W82" s="49">
        <v>1</v>
      </c>
      <c r="X82" s="49">
        <v>0</v>
      </c>
      <c r="Y82" s="49">
        <v>0.701751</v>
      </c>
      <c r="Z82" s="49">
        <v>0</v>
      </c>
      <c r="AA82" s="49">
        <v>0</v>
      </c>
      <c r="AB82" s="72">
        <v>82</v>
      </c>
      <c r="AC82" s="72"/>
      <c r="AD82" s="73"/>
      <c r="AE82" s="80" t="s">
        <v>1317</v>
      </c>
      <c r="AF82" s="80">
        <v>267</v>
      </c>
      <c r="AG82" s="80">
        <v>59</v>
      </c>
      <c r="AH82" s="80">
        <v>192</v>
      </c>
      <c r="AI82" s="80">
        <v>622</v>
      </c>
      <c r="AJ82" s="80"/>
      <c r="AK82" s="80" t="s">
        <v>1348</v>
      </c>
      <c r="AL82" s="80"/>
      <c r="AM82" s="80"/>
      <c r="AN82" s="80"/>
      <c r="AO82" s="82">
        <v>41559.17380787037</v>
      </c>
      <c r="AP82" s="80"/>
      <c r="AQ82" s="80" t="b">
        <v>1</v>
      </c>
      <c r="AR82" s="80" t="b">
        <v>0</v>
      </c>
      <c r="AS82" s="80" t="b">
        <v>0</v>
      </c>
      <c r="AT82" s="80"/>
      <c r="AU82" s="80">
        <v>0</v>
      </c>
      <c r="AV82" s="84" t="s">
        <v>930</v>
      </c>
      <c r="AW82" s="80" t="b">
        <v>0</v>
      </c>
      <c r="AX82" s="80" t="s">
        <v>958</v>
      </c>
      <c r="AY82" s="84" t="s">
        <v>1443</v>
      </c>
      <c r="AZ82" s="80" t="s">
        <v>66</v>
      </c>
      <c r="BA82" s="79" t="str">
        <f>REPLACE(INDEX(GroupVertices[Group],MATCH(Vertices[[#This Row],[Vertex]],GroupVertices[Vertex],0)),1,1,"")</f>
        <v>15</v>
      </c>
      <c r="BB82" s="48" t="s">
        <v>1186</v>
      </c>
      <c r="BC82" s="48" t="s">
        <v>1186</v>
      </c>
      <c r="BD82" s="48" t="s">
        <v>1195</v>
      </c>
      <c r="BE82" s="48" t="s">
        <v>1195</v>
      </c>
      <c r="BF82" s="48"/>
      <c r="BG82" s="48"/>
      <c r="BH82" s="130" t="s">
        <v>1784</v>
      </c>
      <c r="BI82" s="130" t="s">
        <v>1784</v>
      </c>
      <c r="BJ82" s="130" t="s">
        <v>1820</v>
      </c>
      <c r="BK82" s="130" t="s">
        <v>1820</v>
      </c>
      <c r="BL82" s="130">
        <v>0</v>
      </c>
      <c r="BM82" s="133">
        <v>0</v>
      </c>
      <c r="BN82" s="130">
        <v>0</v>
      </c>
      <c r="BO82" s="133">
        <v>0</v>
      </c>
      <c r="BP82" s="130">
        <v>0</v>
      </c>
      <c r="BQ82" s="133">
        <v>0</v>
      </c>
      <c r="BR82" s="130">
        <v>4</v>
      </c>
      <c r="BS82" s="133">
        <v>100</v>
      </c>
      <c r="BT82" s="130">
        <v>4</v>
      </c>
    </row>
    <row r="83" spans="1:72" ht="34.05" customHeight="1">
      <c r="A83" s="65" t="s">
        <v>1158</v>
      </c>
      <c r="B83" s="79"/>
      <c r="C83" s="66"/>
      <c r="D83" s="66" t="s">
        <v>64</v>
      </c>
      <c r="E83" s="67">
        <v>388.8154089551532</v>
      </c>
      <c r="F83" s="112"/>
      <c r="G83" s="103" t="s">
        <v>1414</v>
      </c>
      <c r="H83" s="113"/>
      <c r="I83" s="70" t="s">
        <v>1158</v>
      </c>
      <c r="J83" s="71"/>
      <c r="K83" s="114"/>
      <c r="L83" s="70" t="s">
        <v>2421</v>
      </c>
      <c r="M83" s="115">
        <v>10.468259421603783</v>
      </c>
      <c r="N83" s="75">
        <v>9241.0966796875</v>
      </c>
      <c r="O83" s="75">
        <v>2298.323974609375</v>
      </c>
      <c r="P83" s="76"/>
      <c r="Q83" s="77"/>
      <c r="R83" s="77"/>
      <c r="S83" s="89"/>
      <c r="T83" s="48">
        <v>2</v>
      </c>
      <c r="U83" s="48">
        <v>1</v>
      </c>
      <c r="V83" s="49">
        <v>0</v>
      </c>
      <c r="W83" s="49">
        <v>1</v>
      </c>
      <c r="X83" s="49">
        <v>0</v>
      </c>
      <c r="Y83" s="49">
        <v>1.298239</v>
      </c>
      <c r="Z83" s="49">
        <v>0</v>
      </c>
      <c r="AA83" s="49">
        <v>0</v>
      </c>
      <c r="AB83" s="72">
        <v>83</v>
      </c>
      <c r="AC83" s="72"/>
      <c r="AD83" s="73"/>
      <c r="AE83" s="80" t="s">
        <v>1318</v>
      </c>
      <c r="AF83" s="80">
        <v>487</v>
      </c>
      <c r="AG83" s="80">
        <v>68603</v>
      </c>
      <c r="AH83" s="80">
        <v>7433</v>
      </c>
      <c r="AI83" s="80">
        <v>105</v>
      </c>
      <c r="AJ83" s="80"/>
      <c r="AK83" s="80" t="s">
        <v>1349</v>
      </c>
      <c r="AL83" s="80"/>
      <c r="AM83" s="80"/>
      <c r="AN83" s="80"/>
      <c r="AO83" s="82">
        <v>41186.31721064815</v>
      </c>
      <c r="AP83" s="80"/>
      <c r="AQ83" s="80" t="b">
        <v>1</v>
      </c>
      <c r="AR83" s="80" t="b">
        <v>0</v>
      </c>
      <c r="AS83" s="80" t="b">
        <v>1</v>
      </c>
      <c r="AT83" s="80"/>
      <c r="AU83" s="80">
        <v>210</v>
      </c>
      <c r="AV83" s="84" t="s">
        <v>930</v>
      </c>
      <c r="AW83" s="80" t="b">
        <v>0</v>
      </c>
      <c r="AX83" s="80" t="s">
        <v>958</v>
      </c>
      <c r="AY83" s="84" t="s">
        <v>1444</v>
      </c>
      <c r="AZ83" s="80" t="s">
        <v>66</v>
      </c>
      <c r="BA83" s="79" t="str">
        <f>REPLACE(INDEX(GroupVertices[Group],MATCH(Vertices[[#This Row],[Vertex]],GroupVertices[Vertex],0)),1,1,"")</f>
        <v>15</v>
      </c>
      <c r="BB83" s="48" t="s">
        <v>2178</v>
      </c>
      <c r="BC83" s="48" t="s">
        <v>2178</v>
      </c>
      <c r="BD83" s="48" t="s">
        <v>2188</v>
      </c>
      <c r="BE83" s="48" t="s">
        <v>2188</v>
      </c>
      <c r="BF83" s="48"/>
      <c r="BG83" s="48"/>
      <c r="BH83" s="130" t="s">
        <v>2521</v>
      </c>
      <c r="BI83" s="130" t="s">
        <v>2521</v>
      </c>
      <c r="BJ83" s="130" t="s">
        <v>2562</v>
      </c>
      <c r="BK83" s="130" t="s">
        <v>2562</v>
      </c>
      <c r="BL83" s="48">
        <v>0</v>
      </c>
      <c r="BM83" s="49">
        <v>0</v>
      </c>
      <c r="BN83" s="48">
        <v>0</v>
      </c>
      <c r="BO83" s="49">
        <v>0</v>
      </c>
      <c r="BP83" s="48">
        <v>0</v>
      </c>
      <c r="BQ83" s="49">
        <v>0</v>
      </c>
      <c r="BR83" s="48">
        <v>2</v>
      </c>
      <c r="BS83" s="49">
        <v>100</v>
      </c>
      <c r="BT83" s="48">
        <v>2</v>
      </c>
    </row>
    <row r="84" spans="1:72" ht="34.05" customHeight="1">
      <c r="A84" s="65" t="s">
        <v>259</v>
      </c>
      <c r="B84" s="79"/>
      <c r="C84" s="66"/>
      <c r="D84" s="66" t="s">
        <v>64</v>
      </c>
      <c r="E84" s="67">
        <v>162.41327531040034</v>
      </c>
      <c r="F84" s="112"/>
      <c r="G84" s="103" t="s">
        <v>388</v>
      </c>
      <c r="H84" s="113"/>
      <c r="I84" s="70" t="s">
        <v>259</v>
      </c>
      <c r="J84" s="71"/>
      <c r="K84" s="114"/>
      <c r="L84" s="70" t="s">
        <v>1081</v>
      </c>
      <c r="M84" s="115">
        <v>1.0172519048394455</v>
      </c>
      <c r="N84" s="75">
        <v>2422.05224609375</v>
      </c>
      <c r="O84" s="75">
        <v>1519.3465576171875</v>
      </c>
      <c r="P84" s="76"/>
      <c r="Q84" s="77"/>
      <c r="R84" s="77"/>
      <c r="S84" s="89"/>
      <c r="T84" s="48">
        <v>0</v>
      </c>
      <c r="U84" s="48">
        <v>1</v>
      </c>
      <c r="V84" s="49">
        <v>0</v>
      </c>
      <c r="W84" s="49">
        <v>0.010526</v>
      </c>
      <c r="X84" s="49">
        <v>0.016529</v>
      </c>
      <c r="Y84" s="49">
        <v>0.403576</v>
      </c>
      <c r="Z84" s="49">
        <v>0</v>
      </c>
      <c r="AA84" s="49">
        <v>0</v>
      </c>
      <c r="AB84" s="72">
        <v>84</v>
      </c>
      <c r="AC84" s="72"/>
      <c r="AD84" s="73"/>
      <c r="AE84" s="80" t="s">
        <v>716</v>
      </c>
      <c r="AF84" s="80">
        <v>1754</v>
      </c>
      <c r="AG84" s="80">
        <v>125</v>
      </c>
      <c r="AH84" s="80">
        <v>20211</v>
      </c>
      <c r="AI84" s="80">
        <v>51927</v>
      </c>
      <c r="AJ84" s="80"/>
      <c r="AK84" s="80" t="s">
        <v>787</v>
      </c>
      <c r="AL84" s="80" t="s">
        <v>807</v>
      </c>
      <c r="AM84" s="80"/>
      <c r="AN84" s="80"/>
      <c r="AO84" s="82">
        <v>40944.75519675926</v>
      </c>
      <c r="AP84" s="84" t="s">
        <v>912</v>
      </c>
      <c r="AQ84" s="80" t="b">
        <v>1</v>
      </c>
      <c r="AR84" s="80" t="b">
        <v>0</v>
      </c>
      <c r="AS84" s="80" t="b">
        <v>0</v>
      </c>
      <c r="AT84" s="80"/>
      <c r="AU84" s="80">
        <v>0</v>
      </c>
      <c r="AV84" s="84" t="s">
        <v>930</v>
      </c>
      <c r="AW84" s="80" t="b">
        <v>0</v>
      </c>
      <c r="AX84" s="80" t="s">
        <v>958</v>
      </c>
      <c r="AY84" s="84" t="s">
        <v>1011</v>
      </c>
      <c r="AZ84" s="80" t="s">
        <v>66</v>
      </c>
      <c r="BA84" s="79" t="str">
        <f>REPLACE(INDEX(GroupVertices[Group],MATCH(Vertices[[#This Row],[Vertex]],GroupVertices[Vertex],0)),1,1,"")</f>
        <v>1</v>
      </c>
      <c r="BB84" s="48"/>
      <c r="BC84" s="48"/>
      <c r="BD84" s="48"/>
      <c r="BE84" s="48"/>
      <c r="BF84" s="48" t="s">
        <v>339</v>
      </c>
      <c r="BG84" s="48" t="s">
        <v>339</v>
      </c>
      <c r="BH84" s="130" t="s">
        <v>1775</v>
      </c>
      <c r="BI84" s="130" t="s">
        <v>1775</v>
      </c>
      <c r="BJ84" s="130" t="s">
        <v>1815</v>
      </c>
      <c r="BK84" s="130" t="s">
        <v>1815</v>
      </c>
      <c r="BL84" s="130">
        <v>0</v>
      </c>
      <c r="BM84" s="133">
        <v>0</v>
      </c>
      <c r="BN84" s="130">
        <v>0</v>
      </c>
      <c r="BO84" s="133">
        <v>0</v>
      </c>
      <c r="BP84" s="130">
        <v>0</v>
      </c>
      <c r="BQ84" s="133">
        <v>0</v>
      </c>
      <c r="BR84" s="130">
        <v>21</v>
      </c>
      <c r="BS84" s="133">
        <v>100</v>
      </c>
      <c r="BT84" s="130">
        <v>21</v>
      </c>
    </row>
    <row r="85" spans="1:72" ht="34.05" customHeight="1">
      <c r="A85" s="65" t="s">
        <v>262</v>
      </c>
      <c r="B85" s="79"/>
      <c r="C85" s="66"/>
      <c r="D85" s="66" t="s">
        <v>64</v>
      </c>
      <c r="E85" s="67">
        <v>175.68106587549266</v>
      </c>
      <c r="F85" s="112"/>
      <c r="G85" s="103" t="s">
        <v>391</v>
      </c>
      <c r="H85" s="113"/>
      <c r="I85" s="70" t="s">
        <v>262</v>
      </c>
      <c r="J85" s="71"/>
      <c r="K85" s="114"/>
      <c r="L85" s="70" t="s">
        <v>1082</v>
      </c>
      <c r="M85" s="115">
        <v>1.5711070578050006</v>
      </c>
      <c r="N85" s="75">
        <v>9600.103515625</v>
      </c>
      <c r="O85" s="75">
        <v>8265.876953125</v>
      </c>
      <c r="P85" s="76"/>
      <c r="Q85" s="77"/>
      <c r="R85" s="77"/>
      <c r="S85" s="89"/>
      <c r="T85" s="48">
        <v>0</v>
      </c>
      <c r="U85" s="48">
        <v>4</v>
      </c>
      <c r="V85" s="49">
        <v>0.5</v>
      </c>
      <c r="W85" s="49">
        <v>0.125</v>
      </c>
      <c r="X85" s="49">
        <v>0</v>
      </c>
      <c r="Y85" s="49">
        <v>0.955802</v>
      </c>
      <c r="Z85" s="49">
        <v>0.5</v>
      </c>
      <c r="AA85" s="49">
        <v>0</v>
      </c>
      <c r="AB85" s="72">
        <v>85</v>
      </c>
      <c r="AC85" s="72"/>
      <c r="AD85" s="73"/>
      <c r="AE85" s="80" t="s">
        <v>717</v>
      </c>
      <c r="AF85" s="80">
        <v>935</v>
      </c>
      <c r="AG85" s="80">
        <v>4138</v>
      </c>
      <c r="AH85" s="80">
        <v>4172</v>
      </c>
      <c r="AI85" s="80">
        <v>5550</v>
      </c>
      <c r="AJ85" s="80"/>
      <c r="AK85" s="80" t="s">
        <v>788</v>
      </c>
      <c r="AL85" s="80" t="s">
        <v>813</v>
      </c>
      <c r="AM85" s="80"/>
      <c r="AN85" s="80"/>
      <c r="AO85" s="82">
        <v>41493.443194444444</v>
      </c>
      <c r="AP85" s="80"/>
      <c r="AQ85" s="80" t="b">
        <v>0</v>
      </c>
      <c r="AR85" s="80" t="b">
        <v>0</v>
      </c>
      <c r="AS85" s="80" t="b">
        <v>0</v>
      </c>
      <c r="AT85" s="80"/>
      <c r="AU85" s="80">
        <v>25</v>
      </c>
      <c r="AV85" s="84" t="s">
        <v>930</v>
      </c>
      <c r="AW85" s="80" t="b">
        <v>0</v>
      </c>
      <c r="AX85" s="80" t="s">
        <v>958</v>
      </c>
      <c r="AY85" s="84" t="s">
        <v>1012</v>
      </c>
      <c r="AZ85" s="80" t="s">
        <v>66</v>
      </c>
      <c r="BA85" s="79" t="str">
        <f>REPLACE(INDEX(GroupVertices[Group],MATCH(Vertices[[#This Row],[Vertex]],GroupVertices[Vertex],0)),1,1,"")</f>
        <v>4</v>
      </c>
      <c r="BB85" s="48"/>
      <c r="BC85" s="48"/>
      <c r="BD85" s="48"/>
      <c r="BE85" s="48"/>
      <c r="BF85" s="48"/>
      <c r="BG85" s="48"/>
      <c r="BH85" s="130" t="s">
        <v>1781</v>
      </c>
      <c r="BI85" s="130" t="s">
        <v>1781</v>
      </c>
      <c r="BJ85" s="130" t="s">
        <v>1684</v>
      </c>
      <c r="BK85" s="130" t="s">
        <v>1684</v>
      </c>
      <c r="BL85" s="130">
        <v>0</v>
      </c>
      <c r="BM85" s="133">
        <v>0</v>
      </c>
      <c r="BN85" s="130">
        <v>0</v>
      </c>
      <c r="BO85" s="133">
        <v>0</v>
      </c>
      <c r="BP85" s="130">
        <v>0</v>
      </c>
      <c r="BQ85" s="133">
        <v>0</v>
      </c>
      <c r="BR85" s="130">
        <v>26</v>
      </c>
      <c r="BS85" s="133">
        <v>100</v>
      </c>
      <c r="BT85" s="130">
        <v>26</v>
      </c>
    </row>
    <row r="86" spans="1:72" ht="34.05" customHeight="1">
      <c r="A86" s="65" t="s">
        <v>263</v>
      </c>
      <c r="B86" s="79"/>
      <c r="C86" s="66"/>
      <c r="D86" s="66" t="s">
        <v>64</v>
      </c>
      <c r="E86" s="67">
        <v>164.9722760323992</v>
      </c>
      <c r="F86" s="112"/>
      <c r="G86" s="103" t="s">
        <v>392</v>
      </c>
      <c r="H86" s="113"/>
      <c r="I86" s="70" t="s">
        <v>263</v>
      </c>
      <c r="J86" s="71"/>
      <c r="K86" s="114"/>
      <c r="L86" s="70" t="s">
        <v>1083</v>
      </c>
      <c r="M86" s="115">
        <v>1.1240756996052914</v>
      </c>
      <c r="N86" s="75">
        <v>8210.615234375</v>
      </c>
      <c r="O86" s="75">
        <v>5898.17041015625</v>
      </c>
      <c r="P86" s="76"/>
      <c r="Q86" s="77"/>
      <c r="R86" s="77"/>
      <c r="S86" s="89"/>
      <c r="T86" s="48">
        <v>0</v>
      </c>
      <c r="U86" s="48">
        <v>2</v>
      </c>
      <c r="V86" s="49">
        <v>0</v>
      </c>
      <c r="W86" s="49">
        <v>0.5</v>
      </c>
      <c r="X86" s="49">
        <v>0</v>
      </c>
      <c r="Y86" s="49">
        <v>0.875908</v>
      </c>
      <c r="Z86" s="49">
        <v>0.5</v>
      </c>
      <c r="AA86" s="49">
        <v>0</v>
      </c>
      <c r="AB86" s="72">
        <v>86</v>
      </c>
      <c r="AC86" s="72"/>
      <c r="AD86" s="73"/>
      <c r="AE86" s="80" t="s">
        <v>718</v>
      </c>
      <c r="AF86" s="80">
        <v>1360</v>
      </c>
      <c r="AG86" s="80">
        <v>899</v>
      </c>
      <c r="AH86" s="80">
        <v>6829</v>
      </c>
      <c r="AI86" s="80">
        <v>9732</v>
      </c>
      <c r="AJ86" s="80"/>
      <c r="AK86" s="80" t="s">
        <v>789</v>
      </c>
      <c r="AL86" s="80" t="s">
        <v>811</v>
      </c>
      <c r="AM86" s="80"/>
      <c r="AN86" s="80"/>
      <c r="AO86" s="82">
        <v>40130.63082175926</v>
      </c>
      <c r="AP86" s="84" t="s">
        <v>913</v>
      </c>
      <c r="AQ86" s="80" t="b">
        <v>0</v>
      </c>
      <c r="AR86" s="80" t="b">
        <v>0</v>
      </c>
      <c r="AS86" s="80" t="b">
        <v>0</v>
      </c>
      <c r="AT86" s="80"/>
      <c r="AU86" s="80">
        <v>11</v>
      </c>
      <c r="AV86" s="84" t="s">
        <v>939</v>
      </c>
      <c r="AW86" s="80" t="b">
        <v>0</v>
      </c>
      <c r="AX86" s="80" t="s">
        <v>958</v>
      </c>
      <c r="AY86" s="84" t="s">
        <v>1013</v>
      </c>
      <c r="AZ86" s="80" t="s">
        <v>66</v>
      </c>
      <c r="BA86" s="79" t="str">
        <f>REPLACE(INDEX(GroupVertices[Group],MATCH(Vertices[[#This Row],[Vertex]],GroupVertices[Vertex],0)),1,1,"")</f>
        <v>8</v>
      </c>
      <c r="BB86" s="48"/>
      <c r="BC86" s="48"/>
      <c r="BD86" s="48"/>
      <c r="BE86" s="48"/>
      <c r="BF86" s="48"/>
      <c r="BG86" s="48"/>
      <c r="BH86" s="130" t="s">
        <v>1785</v>
      </c>
      <c r="BI86" s="130" t="s">
        <v>1785</v>
      </c>
      <c r="BJ86" s="130" t="s">
        <v>1821</v>
      </c>
      <c r="BK86" s="130" t="s">
        <v>1821</v>
      </c>
      <c r="BL86" s="130">
        <v>0</v>
      </c>
      <c r="BM86" s="133">
        <v>0</v>
      </c>
      <c r="BN86" s="130">
        <v>0</v>
      </c>
      <c r="BO86" s="133">
        <v>0</v>
      </c>
      <c r="BP86" s="130">
        <v>0</v>
      </c>
      <c r="BQ86" s="133">
        <v>0</v>
      </c>
      <c r="BR86" s="130">
        <v>20</v>
      </c>
      <c r="BS86" s="133">
        <v>100</v>
      </c>
      <c r="BT86" s="130">
        <v>20</v>
      </c>
    </row>
    <row r="87" spans="1:72" ht="34.05" customHeight="1">
      <c r="A87" s="65" t="s">
        <v>281</v>
      </c>
      <c r="B87" s="79"/>
      <c r="C87" s="66"/>
      <c r="D87" s="66" t="s">
        <v>64</v>
      </c>
      <c r="E87" s="67">
        <v>163.41836086529395</v>
      </c>
      <c r="F87" s="112"/>
      <c r="G87" s="103" t="s">
        <v>947</v>
      </c>
      <c r="H87" s="113"/>
      <c r="I87" s="70" t="s">
        <v>281</v>
      </c>
      <c r="J87" s="71"/>
      <c r="K87" s="114"/>
      <c r="L87" s="70" t="s">
        <v>2422</v>
      </c>
      <c r="M87" s="115">
        <v>1.0592085374089766</v>
      </c>
      <c r="N87" s="75">
        <v>8210.615234375</v>
      </c>
      <c r="O87" s="75">
        <v>6469.7392578125</v>
      </c>
      <c r="P87" s="76"/>
      <c r="Q87" s="77"/>
      <c r="R87" s="77"/>
      <c r="S87" s="89"/>
      <c r="T87" s="48">
        <v>3</v>
      </c>
      <c r="U87" s="48">
        <v>1</v>
      </c>
      <c r="V87" s="49">
        <v>0</v>
      </c>
      <c r="W87" s="49">
        <v>0.5</v>
      </c>
      <c r="X87" s="49">
        <v>0</v>
      </c>
      <c r="Y87" s="49">
        <v>1.248169</v>
      </c>
      <c r="Z87" s="49">
        <v>0.5</v>
      </c>
      <c r="AA87" s="49">
        <v>0</v>
      </c>
      <c r="AB87" s="72">
        <v>87</v>
      </c>
      <c r="AC87" s="72"/>
      <c r="AD87" s="73"/>
      <c r="AE87" s="80" t="s">
        <v>719</v>
      </c>
      <c r="AF87" s="80">
        <v>3685</v>
      </c>
      <c r="AG87" s="80">
        <v>429</v>
      </c>
      <c r="AH87" s="80">
        <v>6244</v>
      </c>
      <c r="AI87" s="80">
        <v>7324</v>
      </c>
      <c r="AJ87" s="80"/>
      <c r="AK87" s="80" t="s">
        <v>790</v>
      </c>
      <c r="AL87" s="80"/>
      <c r="AM87" s="80"/>
      <c r="AN87" s="80"/>
      <c r="AO87" s="82">
        <v>40575.357465277775</v>
      </c>
      <c r="AP87" s="80"/>
      <c r="AQ87" s="80" t="b">
        <v>1</v>
      </c>
      <c r="AR87" s="80" t="b">
        <v>0</v>
      </c>
      <c r="AS87" s="80" t="b">
        <v>0</v>
      </c>
      <c r="AT87" s="80"/>
      <c r="AU87" s="80">
        <v>9</v>
      </c>
      <c r="AV87" s="84" t="s">
        <v>930</v>
      </c>
      <c r="AW87" s="80" t="b">
        <v>0</v>
      </c>
      <c r="AX87" s="80" t="s">
        <v>958</v>
      </c>
      <c r="AY87" s="84" t="s">
        <v>1014</v>
      </c>
      <c r="AZ87" s="80" t="s">
        <v>66</v>
      </c>
      <c r="BA87" s="79" t="str">
        <f>REPLACE(INDEX(GroupVertices[Group],MATCH(Vertices[[#This Row],[Vertex]],GroupVertices[Vertex],0)),1,1,"")</f>
        <v>8</v>
      </c>
      <c r="BB87" s="48" t="s">
        <v>2186</v>
      </c>
      <c r="BC87" s="48" t="s">
        <v>2186</v>
      </c>
      <c r="BD87" s="48" t="s">
        <v>332</v>
      </c>
      <c r="BE87" s="48" t="s">
        <v>332</v>
      </c>
      <c r="BF87" s="48" t="s">
        <v>2193</v>
      </c>
      <c r="BG87" s="48" t="s">
        <v>2193</v>
      </c>
      <c r="BH87" s="130" t="s">
        <v>2522</v>
      </c>
      <c r="BI87" s="130" t="s">
        <v>2522</v>
      </c>
      <c r="BJ87" s="130" t="s">
        <v>2563</v>
      </c>
      <c r="BK87" s="130" t="s">
        <v>2563</v>
      </c>
      <c r="BL87" s="48">
        <v>0</v>
      </c>
      <c r="BM87" s="49">
        <v>0</v>
      </c>
      <c r="BN87" s="48">
        <v>0</v>
      </c>
      <c r="BO87" s="49">
        <v>0</v>
      </c>
      <c r="BP87" s="48">
        <v>0</v>
      </c>
      <c r="BQ87" s="49">
        <v>0</v>
      </c>
      <c r="BR87" s="48">
        <v>9</v>
      </c>
      <c r="BS87" s="49">
        <v>100</v>
      </c>
      <c r="BT87" s="48">
        <v>9</v>
      </c>
    </row>
    <row r="88" spans="1:72" ht="34.05" customHeight="1">
      <c r="A88" s="65" t="s">
        <v>282</v>
      </c>
      <c r="B88" s="79"/>
      <c r="C88" s="66"/>
      <c r="D88" s="66" t="s">
        <v>64</v>
      </c>
      <c r="E88" s="67">
        <v>188.97861226293384</v>
      </c>
      <c r="F88" s="112"/>
      <c r="G88" s="103" t="s">
        <v>948</v>
      </c>
      <c r="H88" s="113"/>
      <c r="I88" s="70" t="s">
        <v>282</v>
      </c>
      <c r="J88" s="71"/>
      <c r="K88" s="114"/>
      <c r="L88" s="70" t="s">
        <v>2423</v>
      </c>
      <c r="M88" s="115">
        <v>2.126204347918996</v>
      </c>
      <c r="N88" s="75">
        <v>8210.615234375</v>
      </c>
      <c r="O88" s="75">
        <v>5326.6015625</v>
      </c>
      <c r="P88" s="76"/>
      <c r="Q88" s="77"/>
      <c r="R88" s="77"/>
      <c r="S88" s="89"/>
      <c r="T88" s="48">
        <v>1</v>
      </c>
      <c r="U88" s="48">
        <v>1</v>
      </c>
      <c r="V88" s="49">
        <v>0</v>
      </c>
      <c r="W88" s="49">
        <v>0.5</v>
      </c>
      <c r="X88" s="49">
        <v>0</v>
      </c>
      <c r="Y88" s="49">
        <v>0.875908</v>
      </c>
      <c r="Z88" s="49">
        <v>0.5</v>
      </c>
      <c r="AA88" s="49">
        <v>0</v>
      </c>
      <c r="AB88" s="72">
        <v>88</v>
      </c>
      <c r="AC88" s="72"/>
      <c r="AD88" s="73"/>
      <c r="AE88" s="80" t="s">
        <v>720</v>
      </c>
      <c r="AF88" s="80">
        <v>3560</v>
      </c>
      <c r="AG88" s="80">
        <v>8160</v>
      </c>
      <c r="AH88" s="80">
        <v>170717</v>
      </c>
      <c r="AI88" s="80">
        <v>36657</v>
      </c>
      <c r="AJ88" s="80"/>
      <c r="AK88" s="80" t="s">
        <v>791</v>
      </c>
      <c r="AL88" s="80" t="s">
        <v>808</v>
      </c>
      <c r="AM88" s="84" t="s">
        <v>860</v>
      </c>
      <c r="AN88" s="80"/>
      <c r="AO88" s="82">
        <v>40571.8918287037</v>
      </c>
      <c r="AP88" s="84" t="s">
        <v>914</v>
      </c>
      <c r="AQ88" s="80" t="b">
        <v>0</v>
      </c>
      <c r="AR88" s="80" t="b">
        <v>0</v>
      </c>
      <c r="AS88" s="80" t="b">
        <v>1</v>
      </c>
      <c r="AT88" s="80"/>
      <c r="AU88" s="80">
        <v>102</v>
      </c>
      <c r="AV88" s="84" t="s">
        <v>933</v>
      </c>
      <c r="AW88" s="80" t="b">
        <v>0</v>
      </c>
      <c r="AX88" s="80" t="s">
        <v>958</v>
      </c>
      <c r="AY88" s="84" t="s">
        <v>1015</v>
      </c>
      <c r="AZ88" s="80" t="s">
        <v>66</v>
      </c>
      <c r="BA88" s="79" t="str">
        <f>REPLACE(INDEX(GroupVertices[Group],MATCH(Vertices[[#This Row],[Vertex]],GroupVertices[Vertex],0)),1,1,"")</f>
        <v>8</v>
      </c>
      <c r="BB88" s="48"/>
      <c r="BC88" s="48"/>
      <c r="BD88" s="48"/>
      <c r="BE88" s="48"/>
      <c r="BF88" s="48"/>
      <c r="BG88" s="48"/>
      <c r="BH88" s="130" t="s">
        <v>2523</v>
      </c>
      <c r="BI88" s="130" t="s">
        <v>2523</v>
      </c>
      <c r="BJ88" s="130" t="s">
        <v>2564</v>
      </c>
      <c r="BK88" s="130" t="s">
        <v>2564</v>
      </c>
      <c r="BL88" s="48">
        <v>0</v>
      </c>
      <c r="BM88" s="49">
        <v>0</v>
      </c>
      <c r="BN88" s="48">
        <v>1</v>
      </c>
      <c r="BO88" s="49">
        <v>5.555555555555555</v>
      </c>
      <c r="BP88" s="48">
        <v>0</v>
      </c>
      <c r="BQ88" s="49">
        <v>0</v>
      </c>
      <c r="BR88" s="48">
        <v>17</v>
      </c>
      <c r="BS88" s="49">
        <v>94.44444444444444</v>
      </c>
      <c r="BT88" s="48">
        <v>18</v>
      </c>
    </row>
    <row r="89" spans="1:72" ht="34.05" customHeight="1">
      <c r="A89" s="65" t="s">
        <v>264</v>
      </c>
      <c r="B89" s="79"/>
      <c r="C89" s="66"/>
      <c r="D89" s="66" t="s">
        <v>64</v>
      </c>
      <c r="E89" s="67">
        <v>162</v>
      </c>
      <c r="F89" s="112"/>
      <c r="G89" s="103" t="s">
        <v>393</v>
      </c>
      <c r="H89" s="113"/>
      <c r="I89" s="70" t="s">
        <v>264</v>
      </c>
      <c r="J89" s="71"/>
      <c r="K89" s="114"/>
      <c r="L89" s="70" t="s">
        <v>1084</v>
      </c>
      <c r="M89" s="115">
        <v>1</v>
      </c>
      <c r="N89" s="75">
        <v>6236.5205078125</v>
      </c>
      <c r="O89" s="75">
        <v>5199.806640625</v>
      </c>
      <c r="P89" s="76"/>
      <c r="Q89" s="77"/>
      <c r="R89" s="77"/>
      <c r="S89" s="89"/>
      <c r="T89" s="48">
        <v>0</v>
      </c>
      <c r="U89" s="48">
        <v>3</v>
      </c>
      <c r="V89" s="49">
        <v>1</v>
      </c>
      <c r="W89" s="49">
        <v>0.333333</v>
      </c>
      <c r="X89" s="49">
        <v>0</v>
      </c>
      <c r="Y89" s="49">
        <v>1.084386</v>
      </c>
      <c r="Z89" s="49">
        <v>0.3333333333333333</v>
      </c>
      <c r="AA89" s="49">
        <v>0</v>
      </c>
      <c r="AB89" s="72">
        <v>89</v>
      </c>
      <c r="AC89" s="72"/>
      <c r="AD89" s="73"/>
      <c r="AE89" s="80" t="s">
        <v>721</v>
      </c>
      <c r="AF89" s="80">
        <v>16</v>
      </c>
      <c r="AG89" s="80">
        <v>0</v>
      </c>
      <c r="AH89" s="80">
        <v>16</v>
      </c>
      <c r="AI89" s="80">
        <v>52</v>
      </c>
      <c r="AJ89" s="80"/>
      <c r="AK89" s="80" t="s">
        <v>792</v>
      </c>
      <c r="AL89" s="80" t="s">
        <v>826</v>
      </c>
      <c r="AM89" s="80"/>
      <c r="AN89" s="80"/>
      <c r="AO89" s="82">
        <v>43878.249386574076</v>
      </c>
      <c r="AP89" s="80"/>
      <c r="AQ89" s="80" t="b">
        <v>1</v>
      </c>
      <c r="AR89" s="80" t="b">
        <v>0</v>
      </c>
      <c r="AS89" s="80" t="b">
        <v>0</v>
      </c>
      <c r="AT89" s="80"/>
      <c r="AU89" s="80">
        <v>0</v>
      </c>
      <c r="AV89" s="80"/>
      <c r="AW89" s="80" t="b">
        <v>0</v>
      </c>
      <c r="AX89" s="80" t="s">
        <v>958</v>
      </c>
      <c r="AY89" s="84" t="s">
        <v>1016</v>
      </c>
      <c r="AZ89" s="80" t="s">
        <v>66</v>
      </c>
      <c r="BA89" s="79" t="str">
        <f>REPLACE(INDEX(GroupVertices[Group],MATCH(Vertices[[#This Row],[Vertex]],GroupVertices[Vertex],0)),1,1,"")</f>
        <v>7</v>
      </c>
      <c r="BB89" s="48"/>
      <c r="BC89" s="48"/>
      <c r="BD89" s="48"/>
      <c r="BE89" s="48"/>
      <c r="BF89" s="48"/>
      <c r="BG89" s="48"/>
      <c r="BH89" s="130" t="s">
        <v>1786</v>
      </c>
      <c r="BI89" s="130" t="s">
        <v>1786</v>
      </c>
      <c r="BJ89" s="130" t="s">
        <v>1822</v>
      </c>
      <c r="BK89" s="130" t="s">
        <v>1822</v>
      </c>
      <c r="BL89" s="130">
        <v>0</v>
      </c>
      <c r="BM89" s="133">
        <v>0</v>
      </c>
      <c r="BN89" s="130">
        <v>0</v>
      </c>
      <c r="BO89" s="133">
        <v>0</v>
      </c>
      <c r="BP89" s="130">
        <v>0</v>
      </c>
      <c r="BQ89" s="133">
        <v>0</v>
      </c>
      <c r="BR89" s="130">
        <v>19</v>
      </c>
      <c r="BS89" s="133">
        <v>100</v>
      </c>
      <c r="BT89" s="130">
        <v>19</v>
      </c>
    </row>
    <row r="90" spans="1:72" ht="34.05" customHeight="1">
      <c r="A90" s="65" t="s">
        <v>283</v>
      </c>
      <c r="B90" s="79"/>
      <c r="C90" s="66"/>
      <c r="D90" s="66" t="s">
        <v>64</v>
      </c>
      <c r="E90" s="67">
        <v>419.5366424290725</v>
      </c>
      <c r="F90" s="112"/>
      <c r="G90" s="103" t="s">
        <v>949</v>
      </c>
      <c r="H90" s="113"/>
      <c r="I90" s="70" t="s">
        <v>283</v>
      </c>
      <c r="J90" s="71"/>
      <c r="K90" s="114"/>
      <c r="L90" s="70" t="s">
        <v>1085</v>
      </c>
      <c r="M90" s="115">
        <v>11.750697019748797</v>
      </c>
      <c r="N90" s="75">
        <v>6422.22998046875</v>
      </c>
      <c r="O90" s="75">
        <v>6755.52294921875</v>
      </c>
      <c r="P90" s="76"/>
      <c r="Q90" s="77"/>
      <c r="R90" s="77"/>
      <c r="S90" s="89"/>
      <c r="T90" s="48">
        <v>2</v>
      </c>
      <c r="U90" s="48">
        <v>0</v>
      </c>
      <c r="V90" s="49">
        <v>0</v>
      </c>
      <c r="W90" s="49">
        <v>0.25</v>
      </c>
      <c r="X90" s="49">
        <v>0</v>
      </c>
      <c r="Y90" s="49">
        <v>0.764485</v>
      </c>
      <c r="Z90" s="49">
        <v>0.5</v>
      </c>
      <c r="AA90" s="49">
        <v>0</v>
      </c>
      <c r="AB90" s="72">
        <v>90</v>
      </c>
      <c r="AC90" s="72"/>
      <c r="AD90" s="73"/>
      <c r="AE90" s="80" t="s">
        <v>722</v>
      </c>
      <c r="AF90" s="80">
        <v>227</v>
      </c>
      <c r="AG90" s="80">
        <v>77895</v>
      </c>
      <c r="AH90" s="80">
        <v>45439</v>
      </c>
      <c r="AI90" s="80">
        <v>960</v>
      </c>
      <c r="AJ90" s="80"/>
      <c r="AK90" s="80" t="s">
        <v>793</v>
      </c>
      <c r="AL90" s="80" t="s">
        <v>827</v>
      </c>
      <c r="AM90" s="84" t="s">
        <v>861</v>
      </c>
      <c r="AN90" s="80"/>
      <c r="AO90" s="82">
        <v>40651.48645833333</v>
      </c>
      <c r="AP90" s="84" t="s">
        <v>915</v>
      </c>
      <c r="AQ90" s="80" t="b">
        <v>0</v>
      </c>
      <c r="AR90" s="80" t="b">
        <v>0</v>
      </c>
      <c r="AS90" s="80" t="b">
        <v>1</v>
      </c>
      <c r="AT90" s="80"/>
      <c r="AU90" s="80">
        <v>382</v>
      </c>
      <c r="AV90" s="84" t="s">
        <v>930</v>
      </c>
      <c r="AW90" s="80" t="b">
        <v>1</v>
      </c>
      <c r="AX90" s="80" t="s">
        <v>958</v>
      </c>
      <c r="AY90" s="84" t="s">
        <v>1017</v>
      </c>
      <c r="AZ90" s="80" t="s">
        <v>65</v>
      </c>
      <c r="BA90" s="79" t="str">
        <f>REPLACE(INDEX(GroupVertices[Group],MATCH(Vertices[[#This Row],[Vertex]],GroupVertices[Vertex],0)),1,1,"")</f>
        <v>7</v>
      </c>
      <c r="BB90" s="48"/>
      <c r="BC90" s="48"/>
      <c r="BD90" s="48"/>
      <c r="BE90" s="48"/>
      <c r="BF90" s="48"/>
      <c r="BG90" s="48"/>
      <c r="BH90" s="48"/>
      <c r="BI90" s="48"/>
      <c r="BJ90" s="48"/>
      <c r="BK90" s="48"/>
      <c r="BL90" s="48"/>
      <c r="BM90" s="49"/>
      <c r="BN90" s="48"/>
      <c r="BO90" s="49"/>
      <c r="BP90" s="48"/>
      <c r="BQ90" s="49"/>
      <c r="BR90" s="48"/>
      <c r="BS90" s="49"/>
      <c r="BT90" s="48"/>
    </row>
    <row r="91" spans="1:72" ht="34.05" customHeight="1">
      <c r="A91" s="65" t="s">
        <v>284</v>
      </c>
      <c r="B91" s="79"/>
      <c r="C91" s="66"/>
      <c r="D91" s="66" t="s">
        <v>64</v>
      </c>
      <c r="E91" s="67">
        <v>534.1064770794949</v>
      </c>
      <c r="F91" s="112"/>
      <c r="G91" s="103" t="s">
        <v>950</v>
      </c>
      <c r="H91" s="113"/>
      <c r="I91" s="70" t="s">
        <v>284</v>
      </c>
      <c r="J91" s="71"/>
      <c r="K91" s="114"/>
      <c r="L91" s="70" t="s">
        <v>2424</v>
      </c>
      <c r="M91" s="115">
        <v>16.53333908695921</v>
      </c>
      <c r="N91" s="75">
        <v>5597.84423828125</v>
      </c>
      <c r="O91" s="75">
        <v>4668.95458984375</v>
      </c>
      <c r="P91" s="76"/>
      <c r="Q91" s="77"/>
      <c r="R91" s="77"/>
      <c r="S91" s="89"/>
      <c r="T91" s="48">
        <v>3</v>
      </c>
      <c r="U91" s="48">
        <v>1</v>
      </c>
      <c r="V91" s="49">
        <v>0</v>
      </c>
      <c r="W91" s="49">
        <v>0.25</v>
      </c>
      <c r="X91" s="49">
        <v>0</v>
      </c>
      <c r="Y91" s="49">
        <v>1.066723</v>
      </c>
      <c r="Z91" s="49">
        <v>0.5</v>
      </c>
      <c r="AA91" s="49">
        <v>0</v>
      </c>
      <c r="AB91" s="72">
        <v>91</v>
      </c>
      <c r="AC91" s="72"/>
      <c r="AD91" s="73"/>
      <c r="AE91" s="80" t="s">
        <v>723</v>
      </c>
      <c r="AF91" s="80">
        <v>1485</v>
      </c>
      <c r="AG91" s="80">
        <v>112548</v>
      </c>
      <c r="AH91" s="80">
        <v>12381</v>
      </c>
      <c r="AI91" s="80">
        <v>11662</v>
      </c>
      <c r="AJ91" s="80"/>
      <c r="AK91" s="80" t="s">
        <v>794</v>
      </c>
      <c r="AL91" s="80" t="s">
        <v>828</v>
      </c>
      <c r="AM91" s="84" t="s">
        <v>862</v>
      </c>
      <c r="AN91" s="80"/>
      <c r="AO91" s="82">
        <v>40063.84224537037</v>
      </c>
      <c r="AP91" s="84" t="s">
        <v>916</v>
      </c>
      <c r="AQ91" s="80" t="b">
        <v>0</v>
      </c>
      <c r="AR91" s="80" t="b">
        <v>0</v>
      </c>
      <c r="AS91" s="80" t="b">
        <v>0</v>
      </c>
      <c r="AT91" s="80"/>
      <c r="AU91" s="80">
        <v>336</v>
      </c>
      <c r="AV91" s="84" t="s">
        <v>932</v>
      </c>
      <c r="AW91" s="80" t="b">
        <v>1</v>
      </c>
      <c r="AX91" s="80" t="s">
        <v>958</v>
      </c>
      <c r="AY91" s="84" t="s">
        <v>1018</v>
      </c>
      <c r="AZ91" s="80" t="s">
        <v>66</v>
      </c>
      <c r="BA91" s="79" t="str">
        <f>REPLACE(INDEX(GroupVertices[Group],MATCH(Vertices[[#This Row],[Vertex]],GroupVertices[Vertex],0)),1,1,"")</f>
        <v>7</v>
      </c>
      <c r="BB91" s="48"/>
      <c r="BC91" s="48"/>
      <c r="BD91" s="48"/>
      <c r="BE91" s="48"/>
      <c r="BF91" s="48"/>
      <c r="BG91" s="48"/>
      <c r="BH91" s="130" t="s">
        <v>2524</v>
      </c>
      <c r="BI91" s="130" t="s">
        <v>2524</v>
      </c>
      <c r="BJ91" s="130" t="s">
        <v>2565</v>
      </c>
      <c r="BK91" s="130" t="s">
        <v>2565</v>
      </c>
      <c r="BL91" s="48">
        <v>0</v>
      </c>
      <c r="BM91" s="49">
        <v>0</v>
      </c>
      <c r="BN91" s="48">
        <v>0</v>
      </c>
      <c r="BO91" s="49">
        <v>0</v>
      </c>
      <c r="BP91" s="48">
        <v>0</v>
      </c>
      <c r="BQ91" s="49">
        <v>0</v>
      </c>
      <c r="BR91" s="48">
        <v>28</v>
      </c>
      <c r="BS91" s="49">
        <v>100</v>
      </c>
      <c r="BT91" s="48">
        <v>28</v>
      </c>
    </row>
    <row r="92" spans="1:72" ht="34.05" customHeight="1">
      <c r="A92" s="65" t="s">
        <v>285</v>
      </c>
      <c r="B92" s="79"/>
      <c r="C92" s="66"/>
      <c r="D92" s="66" t="s">
        <v>64</v>
      </c>
      <c r="E92" s="67">
        <v>162.0099186074496</v>
      </c>
      <c r="F92" s="112"/>
      <c r="G92" s="103" t="s">
        <v>951</v>
      </c>
      <c r="H92" s="113"/>
      <c r="I92" s="70" t="s">
        <v>285</v>
      </c>
      <c r="J92" s="71"/>
      <c r="K92" s="114"/>
      <c r="L92" s="70" t="s">
        <v>2425</v>
      </c>
      <c r="M92" s="115">
        <v>1.0004140457161468</v>
      </c>
      <c r="N92" s="75">
        <v>5783.5537109375</v>
      </c>
      <c r="O92" s="75">
        <v>6224.66943359375</v>
      </c>
      <c r="P92" s="76"/>
      <c r="Q92" s="77"/>
      <c r="R92" s="77"/>
      <c r="S92" s="89"/>
      <c r="T92" s="48">
        <v>1</v>
      </c>
      <c r="U92" s="48">
        <v>2</v>
      </c>
      <c r="V92" s="49">
        <v>1</v>
      </c>
      <c r="W92" s="49">
        <v>0.333333</v>
      </c>
      <c r="X92" s="49">
        <v>0</v>
      </c>
      <c r="Y92" s="49">
        <v>1.084386</v>
      </c>
      <c r="Z92" s="49">
        <v>0.3333333333333333</v>
      </c>
      <c r="AA92" s="49">
        <v>0</v>
      </c>
      <c r="AB92" s="72">
        <v>92</v>
      </c>
      <c r="AC92" s="72"/>
      <c r="AD92" s="73"/>
      <c r="AE92" s="80" t="s">
        <v>724</v>
      </c>
      <c r="AF92" s="80">
        <v>31</v>
      </c>
      <c r="AG92" s="80">
        <v>3</v>
      </c>
      <c r="AH92" s="80">
        <v>79</v>
      </c>
      <c r="AI92" s="80">
        <v>246</v>
      </c>
      <c r="AJ92" s="80"/>
      <c r="AK92" s="80" t="s">
        <v>795</v>
      </c>
      <c r="AL92" s="80" t="s">
        <v>829</v>
      </c>
      <c r="AM92" s="80"/>
      <c r="AN92" s="80"/>
      <c r="AO92" s="82">
        <v>42489.49657407407</v>
      </c>
      <c r="AP92" s="84" t="s">
        <v>917</v>
      </c>
      <c r="AQ92" s="80" t="b">
        <v>1</v>
      </c>
      <c r="AR92" s="80" t="b">
        <v>0</v>
      </c>
      <c r="AS92" s="80" t="b">
        <v>0</v>
      </c>
      <c r="AT92" s="80"/>
      <c r="AU92" s="80">
        <v>0</v>
      </c>
      <c r="AV92" s="80"/>
      <c r="AW92" s="80" t="b">
        <v>0</v>
      </c>
      <c r="AX92" s="80" t="s">
        <v>958</v>
      </c>
      <c r="AY92" s="84" t="s">
        <v>1019</v>
      </c>
      <c r="AZ92" s="80" t="s">
        <v>66</v>
      </c>
      <c r="BA92" s="79" t="str">
        <f>REPLACE(INDEX(GroupVertices[Group],MATCH(Vertices[[#This Row],[Vertex]],GroupVertices[Vertex],0)),1,1,"")</f>
        <v>7</v>
      </c>
      <c r="BB92" s="48"/>
      <c r="BC92" s="48"/>
      <c r="BD92" s="48"/>
      <c r="BE92" s="48"/>
      <c r="BF92" s="48"/>
      <c r="BG92" s="48"/>
      <c r="BH92" s="130" t="s">
        <v>2525</v>
      </c>
      <c r="BI92" s="130" t="s">
        <v>2525</v>
      </c>
      <c r="BJ92" s="130" t="s">
        <v>2566</v>
      </c>
      <c r="BK92" s="130" t="s">
        <v>2566</v>
      </c>
      <c r="BL92" s="48">
        <v>0</v>
      </c>
      <c r="BM92" s="49">
        <v>0</v>
      </c>
      <c r="BN92" s="48">
        <v>0</v>
      </c>
      <c r="BO92" s="49">
        <v>0</v>
      </c>
      <c r="BP92" s="48">
        <v>0</v>
      </c>
      <c r="BQ92" s="49">
        <v>0</v>
      </c>
      <c r="BR92" s="48">
        <v>26</v>
      </c>
      <c r="BS92" s="49">
        <v>100</v>
      </c>
      <c r="BT92" s="48">
        <v>26</v>
      </c>
    </row>
    <row r="93" spans="1:72" ht="34.05" customHeight="1">
      <c r="A93" s="65" t="s">
        <v>1142</v>
      </c>
      <c r="B93" s="79"/>
      <c r="C93" s="66"/>
      <c r="D93" s="66" t="s">
        <v>64</v>
      </c>
      <c r="E93" s="67">
        <v>163.19684529891936</v>
      </c>
      <c r="F93" s="112"/>
      <c r="G93" s="103" t="s">
        <v>1218</v>
      </c>
      <c r="H93" s="113"/>
      <c r="I93" s="70" t="s">
        <v>1142</v>
      </c>
      <c r="J93" s="71"/>
      <c r="K93" s="114"/>
      <c r="L93" s="70" t="s">
        <v>1464</v>
      </c>
      <c r="M93" s="115">
        <v>1.049961516415034</v>
      </c>
      <c r="N93" s="75">
        <v>4868.75048828125</v>
      </c>
      <c r="O93" s="75">
        <v>1528.772705078125</v>
      </c>
      <c r="P93" s="76"/>
      <c r="Q93" s="77"/>
      <c r="R93" s="77"/>
      <c r="S93" s="89"/>
      <c r="T93" s="48">
        <v>1</v>
      </c>
      <c r="U93" s="48">
        <v>1</v>
      </c>
      <c r="V93" s="49">
        <v>0</v>
      </c>
      <c r="W93" s="49">
        <v>0</v>
      </c>
      <c r="X93" s="49">
        <v>0</v>
      </c>
      <c r="Y93" s="49">
        <v>0.999995</v>
      </c>
      <c r="Z93" s="49">
        <v>0</v>
      </c>
      <c r="AA93" s="49">
        <v>0</v>
      </c>
      <c r="AB93" s="72">
        <v>93</v>
      </c>
      <c r="AC93" s="72"/>
      <c r="AD93" s="73"/>
      <c r="AE93" s="80" t="s">
        <v>1319</v>
      </c>
      <c r="AF93" s="80">
        <v>502</v>
      </c>
      <c r="AG93" s="80">
        <v>362</v>
      </c>
      <c r="AH93" s="80">
        <v>498</v>
      </c>
      <c r="AI93" s="80">
        <v>1625</v>
      </c>
      <c r="AJ93" s="80"/>
      <c r="AK93" s="80" t="s">
        <v>1350</v>
      </c>
      <c r="AL93" s="80"/>
      <c r="AM93" s="80"/>
      <c r="AN93" s="80"/>
      <c r="AO93" s="82">
        <v>43139.71780092592</v>
      </c>
      <c r="AP93" s="84" t="s">
        <v>1396</v>
      </c>
      <c r="AQ93" s="80" t="b">
        <v>1</v>
      </c>
      <c r="AR93" s="80" t="b">
        <v>0</v>
      </c>
      <c r="AS93" s="80" t="b">
        <v>0</v>
      </c>
      <c r="AT93" s="80"/>
      <c r="AU93" s="80">
        <v>1</v>
      </c>
      <c r="AV93" s="80"/>
      <c r="AW93" s="80" t="b">
        <v>0</v>
      </c>
      <c r="AX93" s="80" t="s">
        <v>958</v>
      </c>
      <c r="AY93" s="84" t="s">
        <v>1445</v>
      </c>
      <c r="AZ93" s="80" t="s">
        <v>66</v>
      </c>
      <c r="BA93" s="79" t="str">
        <f>REPLACE(INDEX(GroupVertices[Group],MATCH(Vertices[[#This Row],[Vertex]],GroupVertices[Vertex],0)),1,1,"")</f>
        <v>6</v>
      </c>
      <c r="BB93" s="48" t="s">
        <v>1187</v>
      </c>
      <c r="BC93" s="48" t="s">
        <v>1187</v>
      </c>
      <c r="BD93" s="48" t="s">
        <v>1196</v>
      </c>
      <c r="BE93" s="48" t="s">
        <v>1196</v>
      </c>
      <c r="BF93" s="48" t="s">
        <v>1202</v>
      </c>
      <c r="BG93" s="48" t="s">
        <v>1202</v>
      </c>
      <c r="BH93" s="130" t="s">
        <v>1787</v>
      </c>
      <c r="BI93" s="130" t="s">
        <v>1787</v>
      </c>
      <c r="BJ93" s="130" t="s">
        <v>1823</v>
      </c>
      <c r="BK93" s="130" t="s">
        <v>1823</v>
      </c>
      <c r="BL93" s="130">
        <v>0</v>
      </c>
      <c r="BM93" s="133">
        <v>0</v>
      </c>
      <c r="BN93" s="130">
        <v>0</v>
      </c>
      <c r="BO93" s="133">
        <v>0</v>
      </c>
      <c r="BP93" s="130">
        <v>0</v>
      </c>
      <c r="BQ93" s="133">
        <v>0</v>
      </c>
      <c r="BR93" s="130">
        <v>27</v>
      </c>
      <c r="BS93" s="133">
        <v>100</v>
      </c>
      <c r="BT93" s="130">
        <v>27</v>
      </c>
    </row>
    <row r="94" spans="1:72" ht="34.05" customHeight="1">
      <c r="A94" s="65" t="s">
        <v>265</v>
      </c>
      <c r="B94" s="79"/>
      <c r="C94" s="66"/>
      <c r="D94" s="66" t="s">
        <v>64</v>
      </c>
      <c r="E94" s="67">
        <v>162.0132248099328</v>
      </c>
      <c r="F94" s="112"/>
      <c r="G94" s="103" t="s">
        <v>394</v>
      </c>
      <c r="H94" s="113"/>
      <c r="I94" s="70" t="s">
        <v>265</v>
      </c>
      <c r="J94" s="71"/>
      <c r="K94" s="114"/>
      <c r="L94" s="70" t="s">
        <v>1086</v>
      </c>
      <c r="M94" s="115">
        <v>1.0005520609548622</v>
      </c>
      <c r="N94" s="75">
        <v>3547.960693359375</v>
      </c>
      <c r="O94" s="75">
        <v>2134.77294921875</v>
      </c>
      <c r="P94" s="76"/>
      <c r="Q94" s="77"/>
      <c r="R94" s="77"/>
      <c r="S94" s="89"/>
      <c r="T94" s="48">
        <v>1</v>
      </c>
      <c r="U94" s="48">
        <v>1</v>
      </c>
      <c r="V94" s="49">
        <v>0</v>
      </c>
      <c r="W94" s="49">
        <v>0</v>
      </c>
      <c r="X94" s="49">
        <v>0</v>
      </c>
      <c r="Y94" s="49">
        <v>0.999995</v>
      </c>
      <c r="Z94" s="49">
        <v>0</v>
      </c>
      <c r="AA94" s="49">
        <v>0</v>
      </c>
      <c r="AB94" s="72">
        <v>94</v>
      </c>
      <c r="AC94" s="72"/>
      <c r="AD94" s="73"/>
      <c r="AE94" s="80" t="s">
        <v>725</v>
      </c>
      <c r="AF94" s="80">
        <v>66</v>
      </c>
      <c r="AG94" s="80">
        <v>4</v>
      </c>
      <c r="AH94" s="80">
        <v>90</v>
      </c>
      <c r="AI94" s="80">
        <v>985</v>
      </c>
      <c r="AJ94" s="80"/>
      <c r="AK94" s="80"/>
      <c r="AL94" s="80"/>
      <c r="AM94" s="80"/>
      <c r="AN94" s="80"/>
      <c r="AO94" s="82">
        <v>42514.39929398148</v>
      </c>
      <c r="AP94" s="84" t="s">
        <v>918</v>
      </c>
      <c r="AQ94" s="80" t="b">
        <v>1</v>
      </c>
      <c r="AR94" s="80" t="b">
        <v>0</v>
      </c>
      <c r="AS94" s="80" t="b">
        <v>0</v>
      </c>
      <c r="AT94" s="80"/>
      <c r="AU94" s="80">
        <v>0</v>
      </c>
      <c r="AV94" s="80"/>
      <c r="AW94" s="80" t="b">
        <v>0</v>
      </c>
      <c r="AX94" s="80" t="s">
        <v>958</v>
      </c>
      <c r="AY94" s="84" t="s">
        <v>1020</v>
      </c>
      <c r="AZ94" s="80" t="s">
        <v>66</v>
      </c>
      <c r="BA94" s="79" t="str">
        <f>REPLACE(INDEX(GroupVertices[Group],MATCH(Vertices[[#This Row],[Vertex]],GroupVertices[Vertex],0)),1,1,"")</f>
        <v>6</v>
      </c>
      <c r="BB94" s="48"/>
      <c r="BC94" s="48"/>
      <c r="BD94" s="48"/>
      <c r="BE94" s="48"/>
      <c r="BF94" s="48"/>
      <c r="BG94" s="48"/>
      <c r="BH94" s="130" t="s">
        <v>1788</v>
      </c>
      <c r="BI94" s="130" t="s">
        <v>1788</v>
      </c>
      <c r="BJ94" s="130" t="s">
        <v>1824</v>
      </c>
      <c r="BK94" s="130" t="s">
        <v>1824</v>
      </c>
      <c r="BL94" s="130">
        <v>0</v>
      </c>
      <c r="BM94" s="133">
        <v>0</v>
      </c>
      <c r="BN94" s="130">
        <v>0</v>
      </c>
      <c r="BO94" s="133">
        <v>0</v>
      </c>
      <c r="BP94" s="130">
        <v>0</v>
      </c>
      <c r="BQ94" s="133">
        <v>0</v>
      </c>
      <c r="BR94" s="130">
        <v>29</v>
      </c>
      <c r="BS94" s="133">
        <v>100</v>
      </c>
      <c r="BT94" s="130">
        <v>29</v>
      </c>
    </row>
    <row r="95" spans="1:72" ht="34.05" customHeight="1">
      <c r="A95" s="65" t="s">
        <v>266</v>
      </c>
      <c r="B95" s="79"/>
      <c r="C95" s="66"/>
      <c r="D95" s="66" t="s">
        <v>64</v>
      </c>
      <c r="E95" s="67">
        <v>162.50254277744682</v>
      </c>
      <c r="F95" s="112"/>
      <c r="G95" s="103" t="s">
        <v>395</v>
      </c>
      <c r="H95" s="113"/>
      <c r="I95" s="70" t="s">
        <v>266</v>
      </c>
      <c r="J95" s="71"/>
      <c r="K95" s="114"/>
      <c r="L95" s="70" t="s">
        <v>1087</v>
      </c>
      <c r="M95" s="115">
        <v>1.0209783162847657</v>
      </c>
      <c r="N95" s="75">
        <v>1044.6956787109375</v>
      </c>
      <c r="O95" s="75">
        <v>5999.546875</v>
      </c>
      <c r="P95" s="76"/>
      <c r="Q95" s="77"/>
      <c r="R95" s="77"/>
      <c r="S95" s="89"/>
      <c r="T95" s="48">
        <v>0</v>
      </c>
      <c r="U95" s="48">
        <v>2</v>
      </c>
      <c r="V95" s="49">
        <v>0</v>
      </c>
      <c r="W95" s="49">
        <v>0.010638</v>
      </c>
      <c r="X95" s="49">
        <v>0.030017</v>
      </c>
      <c r="Y95" s="49">
        <v>0.637687</v>
      </c>
      <c r="Z95" s="49">
        <v>1</v>
      </c>
      <c r="AA95" s="49">
        <v>0</v>
      </c>
      <c r="AB95" s="72">
        <v>95</v>
      </c>
      <c r="AC95" s="72"/>
      <c r="AD95" s="73"/>
      <c r="AE95" s="80" t="s">
        <v>726</v>
      </c>
      <c r="AF95" s="80">
        <v>104</v>
      </c>
      <c r="AG95" s="80">
        <v>152</v>
      </c>
      <c r="AH95" s="80">
        <v>7323</v>
      </c>
      <c r="AI95" s="80">
        <v>26509</v>
      </c>
      <c r="AJ95" s="80"/>
      <c r="AK95" s="80"/>
      <c r="AL95" s="80"/>
      <c r="AM95" s="80"/>
      <c r="AN95" s="80"/>
      <c r="AO95" s="82">
        <v>43208.30731481482</v>
      </c>
      <c r="AP95" s="80"/>
      <c r="AQ95" s="80" t="b">
        <v>1</v>
      </c>
      <c r="AR95" s="80" t="b">
        <v>0</v>
      </c>
      <c r="AS95" s="80" t="b">
        <v>0</v>
      </c>
      <c r="AT95" s="80"/>
      <c r="AU95" s="80">
        <v>0</v>
      </c>
      <c r="AV95" s="80"/>
      <c r="AW95" s="80" t="b">
        <v>0</v>
      </c>
      <c r="AX95" s="80" t="s">
        <v>958</v>
      </c>
      <c r="AY95" s="84" t="s">
        <v>1021</v>
      </c>
      <c r="AZ95" s="80" t="s">
        <v>66</v>
      </c>
      <c r="BA95" s="79" t="str">
        <f>REPLACE(INDEX(GroupVertices[Group],MATCH(Vertices[[#This Row],[Vertex]],GroupVertices[Vertex],0)),1,1,"")</f>
        <v>1</v>
      </c>
      <c r="BB95" s="48" t="s">
        <v>323</v>
      </c>
      <c r="BC95" s="48" t="s">
        <v>323</v>
      </c>
      <c r="BD95" s="48" t="s">
        <v>333</v>
      </c>
      <c r="BE95" s="48" t="s">
        <v>333</v>
      </c>
      <c r="BF95" s="48" t="s">
        <v>338</v>
      </c>
      <c r="BG95" s="48" t="s">
        <v>338</v>
      </c>
      <c r="BH95" s="130" t="s">
        <v>1789</v>
      </c>
      <c r="BI95" s="130" t="s">
        <v>1799</v>
      </c>
      <c r="BJ95" s="130" t="s">
        <v>1825</v>
      </c>
      <c r="BK95" s="130" t="s">
        <v>1825</v>
      </c>
      <c r="BL95" s="130">
        <v>0</v>
      </c>
      <c r="BM95" s="133">
        <v>0</v>
      </c>
      <c r="BN95" s="130">
        <v>0</v>
      </c>
      <c r="BO95" s="133">
        <v>0</v>
      </c>
      <c r="BP95" s="130">
        <v>0</v>
      </c>
      <c r="BQ95" s="133">
        <v>0</v>
      </c>
      <c r="BR95" s="130">
        <v>87</v>
      </c>
      <c r="BS95" s="133">
        <v>100</v>
      </c>
      <c r="BT95" s="130">
        <v>87</v>
      </c>
    </row>
    <row r="96" spans="1:72" ht="34.05" customHeight="1">
      <c r="A96" s="65" t="s">
        <v>267</v>
      </c>
      <c r="B96" s="79"/>
      <c r="C96" s="66"/>
      <c r="D96" s="66" t="s">
        <v>64</v>
      </c>
      <c r="E96" s="67">
        <v>210.50529663106647</v>
      </c>
      <c r="F96" s="112"/>
      <c r="G96" s="103" t="s">
        <v>396</v>
      </c>
      <c r="H96" s="113"/>
      <c r="I96" s="70" t="s">
        <v>267</v>
      </c>
      <c r="J96" s="71"/>
      <c r="K96" s="114"/>
      <c r="L96" s="70" t="s">
        <v>2426</v>
      </c>
      <c r="M96" s="115">
        <v>3.0248215671960277</v>
      </c>
      <c r="N96" s="75">
        <v>1078.3253173828125</v>
      </c>
      <c r="O96" s="75">
        <v>3007.447265625</v>
      </c>
      <c r="P96" s="76"/>
      <c r="Q96" s="77"/>
      <c r="R96" s="77"/>
      <c r="S96" s="89"/>
      <c r="T96" s="48">
        <v>2</v>
      </c>
      <c r="U96" s="48">
        <v>3</v>
      </c>
      <c r="V96" s="49">
        <v>78</v>
      </c>
      <c r="W96" s="49">
        <v>0.01087</v>
      </c>
      <c r="X96" s="49">
        <v>0.035145</v>
      </c>
      <c r="Y96" s="49">
        <v>1.260863</v>
      </c>
      <c r="Z96" s="49">
        <v>0.3333333333333333</v>
      </c>
      <c r="AA96" s="49">
        <v>0</v>
      </c>
      <c r="AB96" s="72">
        <v>96</v>
      </c>
      <c r="AC96" s="72"/>
      <c r="AD96" s="73"/>
      <c r="AE96" s="80" t="s">
        <v>727</v>
      </c>
      <c r="AF96" s="80">
        <v>7510</v>
      </c>
      <c r="AG96" s="80">
        <v>14671</v>
      </c>
      <c r="AH96" s="80">
        <v>41313</v>
      </c>
      <c r="AI96" s="80">
        <v>94588</v>
      </c>
      <c r="AJ96" s="80"/>
      <c r="AK96" s="80" t="s">
        <v>796</v>
      </c>
      <c r="AL96" s="80" t="s">
        <v>808</v>
      </c>
      <c r="AM96" s="80"/>
      <c r="AN96" s="80"/>
      <c r="AO96" s="82">
        <v>41388.52648148148</v>
      </c>
      <c r="AP96" s="84" t="s">
        <v>919</v>
      </c>
      <c r="AQ96" s="80" t="b">
        <v>0</v>
      </c>
      <c r="AR96" s="80" t="b">
        <v>0</v>
      </c>
      <c r="AS96" s="80" t="b">
        <v>0</v>
      </c>
      <c r="AT96" s="80"/>
      <c r="AU96" s="80">
        <v>33</v>
      </c>
      <c r="AV96" s="84" t="s">
        <v>930</v>
      </c>
      <c r="AW96" s="80" t="b">
        <v>0</v>
      </c>
      <c r="AX96" s="80" t="s">
        <v>958</v>
      </c>
      <c r="AY96" s="84" t="s">
        <v>1022</v>
      </c>
      <c r="AZ96" s="80" t="s">
        <v>66</v>
      </c>
      <c r="BA96" s="79" t="str">
        <f>REPLACE(INDEX(GroupVertices[Group],MATCH(Vertices[[#This Row],[Vertex]],GroupVertices[Vertex],0)),1,1,"")</f>
        <v>1</v>
      </c>
      <c r="BB96" s="48"/>
      <c r="BC96" s="48"/>
      <c r="BD96" s="48"/>
      <c r="BE96" s="48"/>
      <c r="BF96" s="48" t="s">
        <v>338</v>
      </c>
      <c r="BG96" s="48" t="s">
        <v>338</v>
      </c>
      <c r="BH96" s="130" t="s">
        <v>2526</v>
      </c>
      <c r="BI96" s="130" t="s">
        <v>2526</v>
      </c>
      <c r="BJ96" s="130" t="s">
        <v>2567</v>
      </c>
      <c r="BK96" s="130" t="s">
        <v>2567</v>
      </c>
      <c r="BL96" s="130">
        <v>0</v>
      </c>
      <c r="BM96" s="133">
        <v>0</v>
      </c>
      <c r="BN96" s="130">
        <v>0</v>
      </c>
      <c r="BO96" s="133">
        <v>0</v>
      </c>
      <c r="BP96" s="130">
        <v>0</v>
      </c>
      <c r="BQ96" s="133">
        <v>0</v>
      </c>
      <c r="BR96" s="130">
        <v>41</v>
      </c>
      <c r="BS96" s="133">
        <v>100</v>
      </c>
      <c r="BT96" s="130">
        <v>41</v>
      </c>
    </row>
    <row r="97" spans="1:72" ht="34.05" customHeight="1">
      <c r="A97" s="65" t="s">
        <v>268</v>
      </c>
      <c r="B97" s="79"/>
      <c r="C97" s="66"/>
      <c r="D97" s="66" t="s">
        <v>64</v>
      </c>
      <c r="E97" s="67">
        <v>162.34715126073627</v>
      </c>
      <c r="F97" s="112"/>
      <c r="G97" s="103" t="s">
        <v>397</v>
      </c>
      <c r="H97" s="113"/>
      <c r="I97" s="70" t="s">
        <v>268</v>
      </c>
      <c r="J97" s="71"/>
      <c r="K97" s="114"/>
      <c r="L97" s="70" t="s">
        <v>1088</v>
      </c>
      <c r="M97" s="115">
        <v>1.014491600065134</v>
      </c>
      <c r="N97" s="75">
        <v>398.8962707519531</v>
      </c>
      <c r="O97" s="75">
        <v>1279.668212890625</v>
      </c>
      <c r="P97" s="76"/>
      <c r="Q97" s="77"/>
      <c r="R97" s="77"/>
      <c r="S97" s="89"/>
      <c r="T97" s="48">
        <v>0</v>
      </c>
      <c r="U97" s="48">
        <v>1</v>
      </c>
      <c r="V97" s="49">
        <v>0</v>
      </c>
      <c r="W97" s="49">
        <v>0.007634</v>
      </c>
      <c r="X97" s="49">
        <v>0.004541</v>
      </c>
      <c r="Y97" s="49">
        <v>0.417933</v>
      </c>
      <c r="Z97" s="49">
        <v>0</v>
      </c>
      <c r="AA97" s="49">
        <v>0</v>
      </c>
      <c r="AB97" s="72">
        <v>97</v>
      </c>
      <c r="AC97" s="72"/>
      <c r="AD97" s="73"/>
      <c r="AE97" s="80" t="s">
        <v>728</v>
      </c>
      <c r="AF97" s="80">
        <v>200</v>
      </c>
      <c r="AG97" s="80">
        <v>105</v>
      </c>
      <c r="AH97" s="80">
        <v>914</v>
      </c>
      <c r="AI97" s="80">
        <v>7572</v>
      </c>
      <c r="AJ97" s="80"/>
      <c r="AK97" s="80"/>
      <c r="AL97" s="80" t="s">
        <v>830</v>
      </c>
      <c r="AM97" s="80"/>
      <c r="AN97" s="80"/>
      <c r="AO97" s="82">
        <v>41709.590219907404</v>
      </c>
      <c r="AP97" s="84" t="s">
        <v>920</v>
      </c>
      <c r="AQ97" s="80" t="b">
        <v>0</v>
      </c>
      <c r="AR97" s="80" t="b">
        <v>0</v>
      </c>
      <c r="AS97" s="80" t="b">
        <v>0</v>
      </c>
      <c r="AT97" s="80"/>
      <c r="AU97" s="80">
        <v>1</v>
      </c>
      <c r="AV97" s="84" t="s">
        <v>940</v>
      </c>
      <c r="AW97" s="80" t="b">
        <v>0</v>
      </c>
      <c r="AX97" s="80" t="s">
        <v>958</v>
      </c>
      <c r="AY97" s="84" t="s">
        <v>1023</v>
      </c>
      <c r="AZ97" s="80" t="s">
        <v>66</v>
      </c>
      <c r="BA97" s="79" t="str">
        <f>REPLACE(INDEX(GroupVertices[Group],MATCH(Vertices[[#This Row],[Vertex]],GroupVertices[Vertex],0)),1,1,"")</f>
        <v>1</v>
      </c>
      <c r="BB97" s="48"/>
      <c r="BC97" s="48"/>
      <c r="BD97" s="48"/>
      <c r="BE97" s="48"/>
      <c r="BF97" s="48"/>
      <c r="BG97" s="48"/>
      <c r="BH97" s="130" t="s">
        <v>1790</v>
      </c>
      <c r="BI97" s="130" t="s">
        <v>1790</v>
      </c>
      <c r="BJ97" s="130" t="s">
        <v>1826</v>
      </c>
      <c r="BK97" s="130" t="s">
        <v>1826</v>
      </c>
      <c r="BL97" s="130">
        <v>0</v>
      </c>
      <c r="BM97" s="133">
        <v>0</v>
      </c>
      <c r="BN97" s="130">
        <v>0</v>
      </c>
      <c r="BO97" s="133">
        <v>0</v>
      </c>
      <c r="BP97" s="130">
        <v>0</v>
      </c>
      <c r="BQ97" s="133">
        <v>0</v>
      </c>
      <c r="BR97" s="130">
        <v>10</v>
      </c>
      <c r="BS97" s="133">
        <v>100</v>
      </c>
      <c r="BT97" s="130">
        <v>10</v>
      </c>
    </row>
    <row r="98" spans="1:72" ht="34.05" customHeight="1">
      <c r="A98" s="65" t="s">
        <v>269</v>
      </c>
      <c r="B98" s="79"/>
      <c r="C98" s="66"/>
      <c r="D98" s="66" t="s">
        <v>64</v>
      </c>
      <c r="E98" s="67">
        <v>168.40742041244678</v>
      </c>
      <c r="F98" s="112"/>
      <c r="G98" s="103" t="s">
        <v>398</v>
      </c>
      <c r="H98" s="113"/>
      <c r="I98" s="70" t="s">
        <v>269</v>
      </c>
      <c r="J98" s="71"/>
      <c r="K98" s="114"/>
      <c r="L98" s="70" t="s">
        <v>2427</v>
      </c>
      <c r="M98" s="115">
        <v>1.2674735326307616</v>
      </c>
      <c r="N98" s="75">
        <v>6647.79931640625</v>
      </c>
      <c r="O98" s="75">
        <v>7766.14111328125</v>
      </c>
      <c r="P98" s="76"/>
      <c r="Q98" s="77"/>
      <c r="R98" s="77"/>
      <c r="S98" s="89"/>
      <c r="T98" s="48">
        <v>2</v>
      </c>
      <c r="U98" s="48">
        <v>6</v>
      </c>
      <c r="V98" s="49">
        <v>2</v>
      </c>
      <c r="W98" s="49">
        <v>0.166667</v>
      </c>
      <c r="X98" s="49">
        <v>0</v>
      </c>
      <c r="Y98" s="49">
        <v>1.151458</v>
      </c>
      <c r="Z98" s="49">
        <v>0.4666666666666667</v>
      </c>
      <c r="AA98" s="49">
        <v>0.3333333333333333</v>
      </c>
      <c r="AB98" s="72">
        <v>98</v>
      </c>
      <c r="AC98" s="72"/>
      <c r="AD98" s="73"/>
      <c r="AE98" s="80" t="s">
        <v>729</v>
      </c>
      <c r="AF98" s="80">
        <v>230</v>
      </c>
      <c r="AG98" s="80">
        <v>1938</v>
      </c>
      <c r="AH98" s="80">
        <v>216</v>
      </c>
      <c r="AI98" s="80">
        <v>34</v>
      </c>
      <c r="AJ98" s="80"/>
      <c r="AK98" s="80" t="s">
        <v>797</v>
      </c>
      <c r="AL98" s="80"/>
      <c r="AM98" s="84" t="s">
        <v>863</v>
      </c>
      <c r="AN98" s="80"/>
      <c r="AO98" s="82">
        <v>41207.7031712963</v>
      </c>
      <c r="AP98" s="84" t="s">
        <v>921</v>
      </c>
      <c r="AQ98" s="80" t="b">
        <v>1</v>
      </c>
      <c r="AR98" s="80" t="b">
        <v>0</v>
      </c>
      <c r="AS98" s="80" t="b">
        <v>0</v>
      </c>
      <c r="AT98" s="80"/>
      <c r="AU98" s="80">
        <v>13</v>
      </c>
      <c r="AV98" s="84" t="s">
        <v>930</v>
      </c>
      <c r="AW98" s="80" t="b">
        <v>1</v>
      </c>
      <c r="AX98" s="80" t="s">
        <v>958</v>
      </c>
      <c r="AY98" s="84" t="s">
        <v>1024</v>
      </c>
      <c r="AZ98" s="80" t="s">
        <v>66</v>
      </c>
      <c r="BA98" s="79" t="str">
        <f>REPLACE(INDEX(GroupVertices[Group],MATCH(Vertices[[#This Row],[Vertex]],GroupVertices[Vertex],0)),1,1,"")</f>
        <v>5</v>
      </c>
      <c r="BB98" s="48"/>
      <c r="BC98" s="48"/>
      <c r="BD98" s="48"/>
      <c r="BE98" s="48"/>
      <c r="BF98" s="48"/>
      <c r="BG98" s="48"/>
      <c r="BH98" s="130" t="s">
        <v>2527</v>
      </c>
      <c r="BI98" s="130" t="s">
        <v>2544</v>
      </c>
      <c r="BJ98" s="130" t="s">
        <v>2568</v>
      </c>
      <c r="BK98" s="130" t="s">
        <v>2580</v>
      </c>
      <c r="BL98" s="130">
        <v>0</v>
      </c>
      <c r="BM98" s="133">
        <v>0</v>
      </c>
      <c r="BN98" s="130">
        <v>0</v>
      </c>
      <c r="BO98" s="133">
        <v>0</v>
      </c>
      <c r="BP98" s="130">
        <v>0</v>
      </c>
      <c r="BQ98" s="133">
        <v>0</v>
      </c>
      <c r="BR98" s="130">
        <v>54</v>
      </c>
      <c r="BS98" s="133">
        <v>100</v>
      </c>
      <c r="BT98" s="130">
        <v>54</v>
      </c>
    </row>
    <row r="99" spans="1:72" ht="34.05" customHeight="1">
      <c r="A99" s="65" t="s">
        <v>286</v>
      </c>
      <c r="B99" s="79"/>
      <c r="C99" s="66"/>
      <c r="D99" s="66" t="s">
        <v>64</v>
      </c>
      <c r="E99" s="67">
        <v>227.0991268942607</v>
      </c>
      <c r="F99" s="112"/>
      <c r="G99" s="103" t="s">
        <v>952</v>
      </c>
      <c r="H99" s="113"/>
      <c r="I99" s="70" t="s">
        <v>286</v>
      </c>
      <c r="J99" s="71"/>
      <c r="K99" s="114"/>
      <c r="L99" s="70" t="s">
        <v>1089</v>
      </c>
      <c r="M99" s="115">
        <v>3.7175200503094397</v>
      </c>
      <c r="N99" s="75">
        <v>7392.87744140625</v>
      </c>
      <c r="O99" s="75">
        <v>9025.431640625</v>
      </c>
      <c r="P99" s="76"/>
      <c r="Q99" s="77"/>
      <c r="R99" s="77"/>
      <c r="S99" s="89"/>
      <c r="T99" s="48">
        <v>3</v>
      </c>
      <c r="U99" s="48">
        <v>0</v>
      </c>
      <c r="V99" s="49">
        <v>0</v>
      </c>
      <c r="W99" s="49">
        <v>0.111111</v>
      </c>
      <c r="X99" s="49">
        <v>0</v>
      </c>
      <c r="Y99" s="49">
        <v>0.639369</v>
      </c>
      <c r="Z99" s="49">
        <v>1</v>
      </c>
      <c r="AA99" s="49">
        <v>0</v>
      </c>
      <c r="AB99" s="72">
        <v>99</v>
      </c>
      <c r="AC99" s="72"/>
      <c r="AD99" s="73"/>
      <c r="AE99" s="80" t="s">
        <v>730</v>
      </c>
      <c r="AF99" s="80">
        <v>1154</v>
      </c>
      <c r="AG99" s="80">
        <v>19690</v>
      </c>
      <c r="AH99" s="80">
        <v>1773</v>
      </c>
      <c r="AI99" s="80">
        <v>1527</v>
      </c>
      <c r="AJ99" s="80"/>
      <c r="AK99" s="80" t="s">
        <v>798</v>
      </c>
      <c r="AL99" s="80" t="s">
        <v>808</v>
      </c>
      <c r="AM99" s="84" t="s">
        <v>864</v>
      </c>
      <c r="AN99" s="80"/>
      <c r="AO99" s="82">
        <v>40689.27744212963</v>
      </c>
      <c r="AP99" s="84" t="s">
        <v>922</v>
      </c>
      <c r="AQ99" s="80" t="b">
        <v>0</v>
      </c>
      <c r="AR99" s="80" t="b">
        <v>0</v>
      </c>
      <c r="AS99" s="80" t="b">
        <v>1</v>
      </c>
      <c r="AT99" s="80"/>
      <c r="AU99" s="80">
        <v>129</v>
      </c>
      <c r="AV99" s="84" t="s">
        <v>930</v>
      </c>
      <c r="AW99" s="80" t="b">
        <v>1</v>
      </c>
      <c r="AX99" s="80" t="s">
        <v>958</v>
      </c>
      <c r="AY99" s="84" t="s">
        <v>1025</v>
      </c>
      <c r="AZ99" s="80" t="s">
        <v>65</v>
      </c>
      <c r="BA99" s="79" t="str">
        <f>REPLACE(INDEX(GroupVertices[Group],MATCH(Vertices[[#This Row],[Vertex]],GroupVertices[Vertex],0)),1,1,"")</f>
        <v>5</v>
      </c>
      <c r="BB99" s="48"/>
      <c r="BC99" s="48"/>
      <c r="BD99" s="48"/>
      <c r="BE99" s="48"/>
      <c r="BF99" s="48"/>
      <c r="BG99" s="48"/>
      <c r="BH99" s="48"/>
      <c r="BI99" s="48"/>
      <c r="BJ99" s="48"/>
      <c r="BK99" s="48"/>
      <c r="BL99" s="48"/>
      <c r="BM99" s="49"/>
      <c r="BN99" s="48"/>
      <c r="BO99" s="49"/>
      <c r="BP99" s="48"/>
      <c r="BQ99" s="49"/>
      <c r="BR99" s="48"/>
      <c r="BS99" s="49"/>
      <c r="BT99" s="48"/>
    </row>
    <row r="100" spans="1:72" ht="34.05" customHeight="1">
      <c r="A100" s="65" t="s">
        <v>287</v>
      </c>
      <c r="B100" s="79"/>
      <c r="C100" s="66"/>
      <c r="D100" s="66" t="s">
        <v>64</v>
      </c>
      <c r="E100" s="67">
        <v>1000</v>
      </c>
      <c r="F100" s="112"/>
      <c r="G100" s="103" t="s">
        <v>953</v>
      </c>
      <c r="H100" s="113"/>
      <c r="I100" s="70" t="s">
        <v>287</v>
      </c>
      <c r="J100" s="71"/>
      <c r="K100" s="114"/>
      <c r="L100" s="70" t="s">
        <v>1090</v>
      </c>
      <c r="M100" s="115">
        <v>35.9817564505628</v>
      </c>
      <c r="N100" s="75">
        <v>5681.4541015625</v>
      </c>
      <c r="O100" s="75">
        <v>9084.3515625</v>
      </c>
      <c r="P100" s="76"/>
      <c r="Q100" s="77"/>
      <c r="R100" s="77"/>
      <c r="S100" s="89"/>
      <c r="T100" s="48">
        <v>5</v>
      </c>
      <c r="U100" s="48">
        <v>0</v>
      </c>
      <c r="V100" s="49">
        <v>0</v>
      </c>
      <c r="W100" s="49">
        <v>0.142857</v>
      </c>
      <c r="X100" s="49">
        <v>0</v>
      </c>
      <c r="Y100" s="49">
        <v>0.968741</v>
      </c>
      <c r="Z100" s="49">
        <v>0.7</v>
      </c>
      <c r="AA100" s="49">
        <v>0</v>
      </c>
      <c r="AB100" s="72">
        <v>100</v>
      </c>
      <c r="AC100" s="72"/>
      <c r="AD100" s="73"/>
      <c r="AE100" s="80" t="s">
        <v>731</v>
      </c>
      <c r="AF100" s="80">
        <v>154</v>
      </c>
      <c r="AG100" s="80">
        <v>253463</v>
      </c>
      <c r="AH100" s="80">
        <v>200932</v>
      </c>
      <c r="AI100" s="80">
        <v>770</v>
      </c>
      <c r="AJ100" s="80"/>
      <c r="AK100" s="80" t="s">
        <v>799</v>
      </c>
      <c r="AL100" s="80" t="s">
        <v>831</v>
      </c>
      <c r="AM100" s="84" t="s">
        <v>863</v>
      </c>
      <c r="AN100" s="80"/>
      <c r="AO100" s="82">
        <v>39881.8859375</v>
      </c>
      <c r="AP100" s="84" t="s">
        <v>923</v>
      </c>
      <c r="AQ100" s="80" t="b">
        <v>0</v>
      </c>
      <c r="AR100" s="80" t="b">
        <v>0</v>
      </c>
      <c r="AS100" s="80" t="b">
        <v>0</v>
      </c>
      <c r="AT100" s="80"/>
      <c r="AU100" s="80">
        <v>988</v>
      </c>
      <c r="AV100" s="84" t="s">
        <v>930</v>
      </c>
      <c r="AW100" s="80" t="b">
        <v>1</v>
      </c>
      <c r="AX100" s="80" t="s">
        <v>958</v>
      </c>
      <c r="AY100" s="84" t="s">
        <v>1026</v>
      </c>
      <c r="AZ100" s="80" t="s">
        <v>65</v>
      </c>
      <c r="BA100" s="79" t="str">
        <f>REPLACE(INDEX(GroupVertices[Group],MATCH(Vertices[[#This Row],[Vertex]],GroupVertices[Vertex],0)),1,1,"")</f>
        <v>5</v>
      </c>
      <c r="BB100" s="48"/>
      <c r="BC100" s="48"/>
      <c r="BD100" s="48"/>
      <c r="BE100" s="48"/>
      <c r="BF100" s="48"/>
      <c r="BG100" s="48"/>
      <c r="BH100" s="48"/>
      <c r="BI100" s="48"/>
      <c r="BJ100" s="48"/>
      <c r="BK100" s="48"/>
      <c r="BL100" s="48"/>
      <c r="BM100" s="49"/>
      <c r="BN100" s="48"/>
      <c r="BO100" s="49"/>
      <c r="BP100" s="48"/>
      <c r="BQ100" s="49"/>
      <c r="BR100" s="48"/>
      <c r="BS100" s="49"/>
      <c r="BT100" s="48"/>
    </row>
    <row r="101" spans="1:72" ht="34.05" customHeight="1">
      <c r="A101" s="65" t="s">
        <v>288</v>
      </c>
      <c r="B101" s="79"/>
      <c r="C101" s="66"/>
      <c r="D101" s="66" t="s">
        <v>64</v>
      </c>
      <c r="E101" s="67">
        <v>178.3987643166853</v>
      </c>
      <c r="F101" s="112"/>
      <c r="G101" s="103" t="s">
        <v>954</v>
      </c>
      <c r="H101" s="113"/>
      <c r="I101" s="70" t="s">
        <v>288</v>
      </c>
      <c r="J101" s="71"/>
      <c r="K101" s="114"/>
      <c r="L101" s="70" t="s">
        <v>2428</v>
      </c>
      <c r="M101" s="115">
        <v>1.6845555840291935</v>
      </c>
      <c r="N101" s="75">
        <v>5983.689453125</v>
      </c>
      <c r="O101" s="75">
        <v>7375.29541015625</v>
      </c>
      <c r="P101" s="76"/>
      <c r="Q101" s="77"/>
      <c r="R101" s="77"/>
      <c r="S101" s="89"/>
      <c r="T101" s="48">
        <v>4</v>
      </c>
      <c r="U101" s="48">
        <v>1</v>
      </c>
      <c r="V101" s="49">
        <v>0</v>
      </c>
      <c r="W101" s="49">
        <v>0.142857</v>
      </c>
      <c r="X101" s="49">
        <v>0</v>
      </c>
      <c r="Y101" s="49">
        <v>0.968741</v>
      </c>
      <c r="Z101" s="49">
        <v>0.7</v>
      </c>
      <c r="AA101" s="49">
        <v>0</v>
      </c>
      <c r="AB101" s="72">
        <v>101</v>
      </c>
      <c r="AC101" s="72"/>
      <c r="AD101" s="73"/>
      <c r="AE101" s="80" t="s">
        <v>732</v>
      </c>
      <c r="AF101" s="80">
        <v>3483</v>
      </c>
      <c r="AG101" s="80">
        <v>4960</v>
      </c>
      <c r="AH101" s="80">
        <v>27060</v>
      </c>
      <c r="AI101" s="80">
        <v>14075</v>
      </c>
      <c r="AJ101" s="80"/>
      <c r="AK101" s="80" t="s">
        <v>800</v>
      </c>
      <c r="AL101" s="80" t="s">
        <v>832</v>
      </c>
      <c r="AM101" s="80"/>
      <c r="AN101" s="80"/>
      <c r="AO101" s="82">
        <v>39893.34726851852</v>
      </c>
      <c r="AP101" s="84" t="s">
        <v>924</v>
      </c>
      <c r="AQ101" s="80" t="b">
        <v>0</v>
      </c>
      <c r="AR101" s="80" t="b">
        <v>0</v>
      </c>
      <c r="AS101" s="80" t="b">
        <v>0</v>
      </c>
      <c r="AT101" s="80"/>
      <c r="AU101" s="80">
        <v>35</v>
      </c>
      <c r="AV101" s="84" t="s">
        <v>939</v>
      </c>
      <c r="AW101" s="80" t="b">
        <v>0</v>
      </c>
      <c r="AX101" s="80" t="s">
        <v>958</v>
      </c>
      <c r="AY101" s="84" t="s">
        <v>1027</v>
      </c>
      <c r="AZ101" s="80" t="s">
        <v>66</v>
      </c>
      <c r="BA101" s="79" t="str">
        <f>REPLACE(INDEX(GroupVertices[Group],MATCH(Vertices[[#This Row],[Vertex]],GroupVertices[Vertex],0)),1,1,"")</f>
        <v>5</v>
      </c>
      <c r="BB101" s="48" t="s">
        <v>2185</v>
      </c>
      <c r="BC101" s="48" t="s">
        <v>2185</v>
      </c>
      <c r="BD101" s="48" t="s">
        <v>332</v>
      </c>
      <c r="BE101" s="48" t="s">
        <v>332</v>
      </c>
      <c r="BF101" s="48"/>
      <c r="BG101" s="48"/>
      <c r="BH101" s="130" t="s">
        <v>2528</v>
      </c>
      <c r="BI101" s="130" t="s">
        <v>2528</v>
      </c>
      <c r="BJ101" s="130" t="s">
        <v>2569</v>
      </c>
      <c r="BK101" s="130" t="s">
        <v>2569</v>
      </c>
      <c r="BL101" s="48">
        <v>0</v>
      </c>
      <c r="BM101" s="49">
        <v>0</v>
      </c>
      <c r="BN101" s="48">
        <v>0</v>
      </c>
      <c r="BO101" s="49">
        <v>0</v>
      </c>
      <c r="BP101" s="48">
        <v>0</v>
      </c>
      <c r="BQ101" s="49">
        <v>0</v>
      </c>
      <c r="BR101" s="48">
        <v>24</v>
      </c>
      <c r="BS101" s="49">
        <v>100</v>
      </c>
      <c r="BT101" s="48">
        <v>24</v>
      </c>
    </row>
    <row r="102" spans="1:72" ht="34.05" customHeight="1">
      <c r="A102" s="65" t="s">
        <v>289</v>
      </c>
      <c r="B102" s="79"/>
      <c r="C102" s="66"/>
      <c r="D102" s="66" t="s">
        <v>64</v>
      </c>
      <c r="E102" s="67">
        <v>167.4353968823852</v>
      </c>
      <c r="F102" s="112"/>
      <c r="G102" s="103" t="s">
        <v>955</v>
      </c>
      <c r="H102" s="113"/>
      <c r="I102" s="70" t="s">
        <v>289</v>
      </c>
      <c r="J102" s="71"/>
      <c r="K102" s="114"/>
      <c r="L102" s="70" t="s">
        <v>2429</v>
      </c>
      <c r="M102" s="115">
        <v>1.226897052448386</v>
      </c>
      <c r="N102" s="75">
        <v>5597.84423828125</v>
      </c>
      <c r="O102" s="75">
        <v>8110.576171875</v>
      </c>
      <c r="P102" s="76"/>
      <c r="Q102" s="77"/>
      <c r="R102" s="77"/>
      <c r="S102" s="89"/>
      <c r="T102" s="48">
        <v>3</v>
      </c>
      <c r="U102" s="48">
        <v>3</v>
      </c>
      <c r="V102" s="49">
        <v>0</v>
      </c>
      <c r="W102" s="49">
        <v>0.142857</v>
      </c>
      <c r="X102" s="49">
        <v>0</v>
      </c>
      <c r="Y102" s="49">
        <v>0.968741</v>
      </c>
      <c r="Z102" s="49">
        <v>0.65</v>
      </c>
      <c r="AA102" s="49">
        <v>0.2</v>
      </c>
      <c r="AB102" s="72">
        <v>102</v>
      </c>
      <c r="AC102" s="72"/>
      <c r="AD102" s="73"/>
      <c r="AE102" s="80" t="s">
        <v>733</v>
      </c>
      <c r="AF102" s="80">
        <v>820</v>
      </c>
      <c r="AG102" s="80">
        <v>1644</v>
      </c>
      <c r="AH102" s="80">
        <v>15745</v>
      </c>
      <c r="AI102" s="80">
        <v>25191</v>
      </c>
      <c r="AJ102" s="80"/>
      <c r="AK102" s="80" t="s">
        <v>801</v>
      </c>
      <c r="AL102" s="80"/>
      <c r="AM102" s="84" t="s">
        <v>865</v>
      </c>
      <c r="AN102" s="80"/>
      <c r="AO102" s="82">
        <v>43649.280798611115</v>
      </c>
      <c r="AP102" s="84" t="s">
        <v>925</v>
      </c>
      <c r="AQ102" s="80" t="b">
        <v>1</v>
      </c>
      <c r="AR102" s="80" t="b">
        <v>0</v>
      </c>
      <c r="AS102" s="80" t="b">
        <v>0</v>
      </c>
      <c r="AT102" s="80"/>
      <c r="AU102" s="80">
        <v>2</v>
      </c>
      <c r="AV102" s="80"/>
      <c r="AW102" s="80" t="b">
        <v>0</v>
      </c>
      <c r="AX102" s="80" t="s">
        <v>958</v>
      </c>
      <c r="AY102" s="84" t="s">
        <v>1028</v>
      </c>
      <c r="AZ102" s="80" t="s">
        <v>66</v>
      </c>
      <c r="BA102" s="79" t="str">
        <f>REPLACE(INDEX(GroupVertices[Group],MATCH(Vertices[[#This Row],[Vertex]],GroupVertices[Vertex],0)),1,1,"")</f>
        <v>5</v>
      </c>
      <c r="BB102" s="48"/>
      <c r="BC102" s="48"/>
      <c r="BD102" s="48"/>
      <c r="BE102" s="48"/>
      <c r="BF102" s="48"/>
      <c r="BG102" s="48"/>
      <c r="BH102" s="130" t="s">
        <v>2529</v>
      </c>
      <c r="BI102" s="130" t="s">
        <v>2529</v>
      </c>
      <c r="BJ102" s="130" t="s">
        <v>2570</v>
      </c>
      <c r="BK102" s="130" t="s">
        <v>2570</v>
      </c>
      <c r="BL102" s="48">
        <v>0</v>
      </c>
      <c r="BM102" s="49">
        <v>0</v>
      </c>
      <c r="BN102" s="48">
        <v>0</v>
      </c>
      <c r="BO102" s="49">
        <v>0</v>
      </c>
      <c r="BP102" s="48">
        <v>0</v>
      </c>
      <c r="BQ102" s="49">
        <v>0</v>
      </c>
      <c r="BR102" s="48">
        <v>9</v>
      </c>
      <c r="BS102" s="49">
        <v>100</v>
      </c>
      <c r="BT102" s="48">
        <v>9</v>
      </c>
    </row>
    <row r="103" spans="1:72" ht="34.05" customHeight="1">
      <c r="A103" s="65" t="s">
        <v>290</v>
      </c>
      <c r="B103" s="79"/>
      <c r="C103" s="66"/>
      <c r="D103" s="66" t="s">
        <v>64</v>
      </c>
      <c r="E103" s="67">
        <v>168.5528933217077</v>
      </c>
      <c r="F103" s="112"/>
      <c r="G103" s="103" t="s">
        <v>956</v>
      </c>
      <c r="H103" s="113"/>
      <c r="I103" s="70" t="s">
        <v>290</v>
      </c>
      <c r="J103" s="71"/>
      <c r="K103" s="114"/>
      <c r="L103" s="70" t="s">
        <v>2430</v>
      </c>
      <c r="M103" s="115">
        <v>1.2735462031342464</v>
      </c>
      <c r="N103" s="75">
        <v>6550.58642578125</v>
      </c>
      <c r="O103" s="75">
        <v>8595.9111328125</v>
      </c>
      <c r="P103" s="76"/>
      <c r="Q103" s="77"/>
      <c r="R103" s="77"/>
      <c r="S103" s="89"/>
      <c r="T103" s="48">
        <v>2</v>
      </c>
      <c r="U103" s="48">
        <v>6</v>
      </c>
      <c r="V103" s="49">
        <v>2</v>
      </c>
      <c r="W103" s="49">
        <v>0.166667</v>
      </c>
      <c r="X103" s="49">
        <v>0</v>
      </c>
      <c r="Y103" s="49">
        <v>1.151458</v>
      </c>
      <c r="Z103" s="49">
        <v>0.4666666666666667</v>
      </c>
      <c r="AA103" s="49">
        <v>0.3333333333333333</v>
      </c>
      <c r="AB103" s="72">
        <v>103</v>
      </c>
      <c r="AC103" s="72"/>
      <c r="AD103" s="73"/>
      <c r="AE103" s="80" t="s">
        <v>734</v>
      </c>
      <c r="AF103" s="80">
        <v>633</v>
      </c>
      <c r="AG103" s="80">
        <v>1982</v>
      </c>
      <c r="AH103" s="80">
        <v>14245</v>
      </c>
      <c r="AI103" s="80">
        <v>2607</v>
      </c>
      <c r="AJ103" s="80"/>
      <c r="AK103" s="80" t="s">
        <v>802</v>
      </c>
      <c r="AL103" s="80" t="s">
        <v>833</v>
      </c>
      <c r="AM103" s="80"/>
      <c r="AN103" s="80"/>
      <c r="AO103" s="82">
        <v>41274.64496527778</v>
      </c>
      <c r="AP103" s="84" t="s">
        <v>926</v>
      </c>
      <c r="AQ103" s="80" t="b">
        <v>1</v>
      </c>
      <c r="AR103" s="80" t="b">
        <v>0</v>
      </c>
      <c r="AS103" s="80" t="b">
        <v>0</v>
      </c>
      <c r="AT103" s="80"/>
      <c r="AU103" s="80">
        <v>12</v>
      </c>
      <c r="AV103" s="84" t="s">
        <v>930</v>
      </c>
      <c r="AW103" s="80" t="b">
        <v>0</v>
      </c>
      <c r="AX103" s="80" t="s">
        <v>958</v>
      </c>
      <c r="AY103" s="84" t="s">
        <v>1029</v>
      </c>
      <c r="AZ103" s="80" t="s">
        <v>66</v>
      </c>
      <c r="BA103" s="79" t="str">
        <f>REPLACE(INDEX(GroupVertices[Group],MATCH(Vertices[[#This Row],[Vertex]],GroupVertices[Vertex],0)),1,1,"")</f>
        <v>5</v>
      </c>
      <c r="BB103" s="48"/>
      <c r="BC103" s="48"/>
      <c r="BD103" s="48"/>
      <c r="BE103" s="48"/>
      <c r="BF103" s="48"/>
      <c r="BG103" s="48"/>
      <c r="BH103" s="130" t="s">
        <v>2530</v>
      </c>
      <c r="BI103" s="130" t="s">
        <v>2545</v>
      </c>
      <c r="BJ103" s="130" t="s">
        <v>2571</v>
      </c>
      <c r="BK103" s="130" t="s">
        <v>2581</v>
      </c>
      <c r="BL103" s="48">
        <v>0</v>
      </c>
      <c r="BM103" s="49">
        <v>0</v>
      </c>
      <c r="BN103" s="48">
        <v>0</v>
      </c>
      <c r="BO103" s="49">
        <v>0</v>
      </c>
      <c r="BP103" s="48">
        <v>0</v>
      </c>
      <c r="BQ103" s="49">
        <v>0</v>
      </c>
      <c r="BR103" s="48">
        <v>53</v>
      </c>
      <c r="BS103" s="49">
        <v>100</v>
      </c>
      <c r="BT103" s="48">
        <v>53</v>
      </c>
    </row>
    <row r="104" spans="1:72" ht="34.05" customHeight="1">
      <c r="A104" s="65" t="s">
        <v>291</v>
      </c>
      <c r="B104" s="79"/>
      <c r="C104" s="66"/>
      <c r="D104" s="66" t="s">
        <v>64</v>
      </c>
      <c r="E104" s="67">
        <v>162.41988771536674</v>
      </c>
      <c r="F104" s="112"/>
      <c r="G104" s="103" t="s">
        <v>957</v>
      </c>
      <c r="H104" s="113"/>
      <c r="I104" s="70" t="s">
        <v>291</v>
      </c>
      <c r="J104" s="71"/>
      <c r="K104" s="114"/>
      <c r="L104" s="70" t="s">
        <v>2431</v>
      </c>
      <c r="M104" s="115">
        <v>1.0175279353168765</v>
      </c>
      <c r="N104" s="75">
        <v>6362.36376953125</v>
      </c>
      <c r="O104" s="75">
        <v>9379.2275390625</v>
      </c>
      <c r="P104" s="76"/>
      <c r="Q104" s="77"/>
      <c r="R104" s="77"/>
      <c r="S104" s="89"/>
      <c r="T104" s="48">
        <v>3</v>
      </c>
      <c r="U104" s="48">
        <v>6</v>
      </c>
      <c r="V104" s="49">
        <v>2</v>
      </c>
      <c r="W104" s="49">
        <v>0.166667</v>
      </c>
      <c r="X104" s="49">
        <v>0</v>
      </c>
      <c r="Y104" s="49">
        <v>1.151458</v>
      </c>
      <c r="Z104" s="49">
        <v>0.43333333333333335</v>
      </c>
      <c r="AA104" s="49">
        <v>0.5</v>
      </c>
      <c r="AB104" s="72">
        <v>104</v>
      </c>
      <c r="AC104" s="72"/>
      <c r="AD104" s="73"/>
      <c r="AE104" s="80" t="s">
        <v>735</v>
      </c>
      <c r="AF104" s="80">
        <v>132</v>
      </c>
      <c r="AG104" s="80">
        <v>127</v>
      </c>
      <c r="AH104" s="80">
        <v>1518</v>
      </c>
      <c r="AI104" s="80">
        <v>722</v>
      </c>
      <c r="AJ104" s="80"/>
      <c r="AK104" s="80"/>
      <c r="AL104" s="80" t="s">
        <v>811</v>
      </c>
      <c r="AM104" s="80"/>
      <c r="AN104" s="80"/>
      <c r="AO104" s="82">
        <v>39986.75545138889</v>
      </c>
      <c r="AP104" s="84" t="s">
        <v>927</v>
      </c>
      <c r="AQ104" s="80" t="b">
        <v>1</v>
      </c>
      <c r="AR104" s="80" t="b">
        <v>0</v>
      </c>
      <c r="AS104" s="80" t="b">
        <v>0</v>
      </c>
      <c r="AT104" s="80"/>
      <c r="AU104" s="80">
        <v>0</v>
      </c>
      <c r="AV104" s="84" t="s">
        <v>930</v>
      </c>
      <c r="AW104" s="80" t="b">
        <v>0</v>
      </c>
      <c r="AX104" s="80" t="s">
        <v>958</v>
      </c>
      <c r="AY104" s="84" t="s">
        <v>1030</v>
      </c>
      <c r="AZ104" s="80" t="s">
        <v>66</v>
      </c>
      <c r="BA104" s="79" t="str">
        <f>REPLACE(INDEX(GroupVertices[Group],MATCH(Vertices[[#This Row],[Vertex]],GroupVertices[Vertex],0)),1,1,"")</f>
        <v>5</v>
      </c>
      <c r="BB104" s="48"/>
      <c r="BC104" s="48"/>
      <c r="BD104" s="48"/>
      <c r="BE104" s="48"/>
      <c r="BF104" s="48"/>
      <c r="BG104" s="48"/>
      <c r="BH104" s="130" t="s">
        <v>2531</v>
      </c>
      <c r="BI104" s="130" t="s">
        <v>2546</v>
      </c>
      <c r="BJ104" s="130" t="s">
        <v>2572</v>
      </c>
      <c r="BK104" s="130" t="s">
        <v>2582</v>
      </c>
      <c r="BL104" s="48">
        <v>0</v>
      </c>
      <c r="BM104" s="49">
        <v>0</v>
      </c>
      <c r="BN104" s="48">
        <v>0</v>
      </c>
      <c r="BO104" s="49">
        <v>0</v>
      </c>
      <c r="BP104" s="48">
        <v>0</v>
      </c>
      <c r="BQ104" s="49">
        <v>0</v>
      </c>
      <c r="BR104" s="48">
        <v>29</v>
      </c>
      <c r="BS104" s="49">
        <v>100</v>
      </c>
      <c r="BT104" s="48">
        <v>29</v>
      </c>
    </row>
    <row r="105" spans="1:72" ht="34.05" customHeight="1">
      <c r="A105" s="65" t="s">
        <v>271</v>
      </c>
      <c r="B105" s="79"/>
      <c r="C105" s="66"/>
      <c r="D105" s="66" t="s">
        <v>64</v>
      </c>
      <c r="E105" s="67">
        <v>163.31256238583146</v>
      </c>
      <c r="F105" s="112"/>
      <c r="G105" s="103" t="s">
        <v>400</v>
      </c>
      <c r="H105" s="113"/>
      <c r="I105" s="70" t="s">
        <v>271</v>
      </c>
      <c r="J105" s="71"/>
      <c r="K105" s="114"/>
      <c r="L105" s="70" t="s">
        <v>1091</v>
      </c>
      <c r="M105" s="115">
        <v>1.0547920497700787</v>
      </c>
      <c r="N105" s="75">
        <v>1512.392578125</v>
      </c>
      <c r="O105" s="75">
        <v>8909.482421875</v>
      </c>
      <c r="P105" s="76"/>
      <c r="Q105" s="77"/>
      <c r="R105" s="77"/>
      <c r="S105" s="89"/>
      <c r="T105" s="48">
        <v>0</v>
      </c>
      <c r="U105" s="48">
        <v>2</v>
      </c>
      <c r="V105" s="49">
        <v>0</v>
      </c>
      <c r="W105" s="49">
        <v>0.010638</v>
      </c>
      <c r="X105" s="49">
        <v>0.030017</v>
      </c>
      <c r="Y105" s="49">
        <v>0.637687</v>
      </c>
      <c r="Z105" s="49">
        <v>1</v>
      </c>
      <c r="AA105" s="49">
        <v>0</v>
      </c>
      <c r="AB105" s="72">
        <v>105</v>
      </c>
      <c r="AC105" s="72"/>
      <c r="AD105" s="73"/>
      <c r="AE105" s="80" t="s">
        <v>736</v>
      </c>
      <c r="AF105" s="80">
        <v>1814</v>
      </c>
      <c r="AG105" s="80">
        <v>397</v>
      </c>
      <c r="AH105" s="80">
        <v>2248</v>
      </c>
      <c r="AI105" s="80">
        <v>3076</v>
      </c>
      <c r="AJ105" s="80"/>
      <c r="AK105" s="80" t="s">
        <v>803</v>
      </c>
      <c r="AL105" s="80"/>
      <c r="AM105" s="80"/>
      <c r="AN105" s="80"/>
      <c r="AO105" s="82">
        <v>41075.872719907406</v>
      </c>
      <c r="AP105" s="80"/>
      <c r="AQ105" s="80" t="b">
        <v>0</v>
      </c>
      <c r="AR105" s="80" t="b">
        <v>0</v>
      </c>
      <c r="AS105" s="80" t="b">
        <v>1</v>
      </c>
      <c r="AT105" s="80"/>
      <c r="AU105" s="80">
        <v>5</v>
      </c>
      <c r="AV105" s="84" t="s">
        <v>930</v>
      </c>
      <c r="AW105" s="80" t="b">
        <v>0</v>
      </c>
      <c r="AX105" s="80" t="s">
        <v>958</v>
      </c>
      <c r="AY105" s="84" t="s">
        <v>1031</v>
      </c>
      <c r="AZ105" s="80" t="s">
        <v>66</v>
      </c>
      <c r="BA105" s="79" t="str">
        <f>REPLACE(INDEX(GroupVertices[Group],MATCH(Vertices[[#This Row],[Vertex]],GroupVertices[Vertex],0)),1,1,"")</f>
        <v>1</v>
      </c>
      <c r="BB105" s="48"/>
      <c r="BC105" s="48"/>
      <c r="BD105" s="48"/>
      <c r="BE105" s="48"/>
      <c r="BF105" s="48"/>
      <c r="BG105" s="48"/>
      <c r="BH105" s="130" t="s">
        <v>1770</v>
      </c>
      <c r="BI105" s="130" t="s">
        <v>1770</v>
      </c>
      <c r="BJ105" s="130" t="s">
        <v>1682</v>
      </c>
      <c r="BK105" s="130" t="s">
        <v>1682</v>
      </c>
      <c r="BL105" s="130">
        <v>0</v>
      </c>
      <c r="BM105" s="133">
        <v>0</v>
      </c>
      <c r="BN105" s="130">
        <v>0</v>
      </c>
      <c r="BO105" s="133">
        <v>0</v>
      </c>
      <c r="BP105" s="130">
        <v>0</v>
      </c>
      <c r="BQ105" s="133">
        <v>0</v>
      </c>
      <c r="BR105" s="130">
        <v>22</v>
      </c>
      <c r="BS105" s="133">
        <v>100</v>
      </c>
      <c r="BT105" s="130">
        <v>22</v>
      </c>
    </row>
    <row r="106" spans="1:72" ht="34.05" customHeight="1">
      <c r="A106" s="65" t="s">
        <v>272</v>
      </c>
      <c r="B106" s="79"/>
      <c r="C106" s="66"/>
      <c r="D106" s="66" t="s">
        <v>64</v>
      </c>
      <c r="E106" s="67">
        <v>162.93565530274637</v>
      </c>
      <c r="F106" s="112"/>
      <c r="G106" s="103" t="s">
        <v>358</v>
      </c>
      <c r="H106" s="113"/>
      <c r="I106" s="70" t="s">
        <v>272</v>
      </c>
      <c r="J106" s="71"/>
      <c r="K106" s="114"/>
      <c r="L106" s="70" t="s">
        <v>1092</v>
      </c>
      <c r="M106" s="115">
        <v>1.0390583125565045</v>
      </c>
      <c r="N106" s="75">
        <v>4868.75048828125</v>
      </c>
      <c r="O106" s="75">
        <v>2134.77294921875</v>
      </c>
      <c r="P106" s="76"/>
      <c r="Q106" s="77"/>
      <c r="R106" s="77"/>
      <c r="S106" s="89"/>
      <c r="T106" s="48">
        <v>1</v>
      </c>
      <c r="U106" s="48">
        <v>1</v>
      </c>
      <c r="V106" s="49">
        <v>0</v>
      </c>
      <c r="W106" s="49">
        <v>0</v>
      </c>
      <c r="X106" s="49">
        <v>0</v>
      </c>
      <c r="Y106" s="49">
        <v>0.999995</v>
      </c>
      <c r="Z106" s="49">
        <v>0</v>
      </c>
      <c r="AA106" s="49">
        <v>0</v>
      </c>
      <c r="AB106" s="72">
        <v>106</v>
      </c>
      <c r="AC106" s="72"/>
      <c r="AD106" s="73"/>
      <c r="AE106" s="80" t="s">
        <v>737</v>
      </c>
      <c r="AF106" s="80">
        <v>221</v>
      </c>
      <c r="AG106" s="80">
        <v>283</v>
      </c>
      <c r="AH106" s="80">
        <v>4690</v>
      </c>
      <c r="AI106" s="80">
        <v>12074</v>
      </c>
      <c r="AJ106" s="80"/>
      <c r="AK106" s="80" t="s">
        <v>804</v>
      </c>
      <c r="AL106" s="80"/>
      <c r="AM106" s="80"/>
      <c r="AN106" s="80"/>
      <c r="AO106" s="82">
        <v>41158.973275462966</v>
      </c>
      <c r="AP106" s="80"/>
      <c r="AQ106" s="80" t="b">
        <v>1</v>
      </c>
      <c r="AR106" s="80" t="b">
        <v>1</v>
      </c>
      <c r="AS106" s="80" t="b">
        <v>0</v>
      </c>
      <c r="AT106" s="80"/>
      <c r="AU106" s="80">
        <v>21</v>
      </c>
      <c r="AV106" s="84" t="s">
        <v>930</v>
      </c>
      <c r="AW106" s="80" t="b">
        <v>0</v>
      </c>
      <c r="AX106" s="80" t="s">
        <v>958</v>
      </c>
      <c r="AY106" s="84" t="s">
        <v>1032</v>
      </c>
      <c r="AZ106" s="80" t="s">
        <v>66</v>
      </c>
      <c r="BA106" s="79" t="str">
        <f>REPLACE(INDEX(GroupVertices[Group],MATCH(Vertices[[#This Row],[Vertex]],GroupVertices[Vertex],0)),1,1,"")</f>
        <v>6</v>
      </c>
      <c r="BB106" s="48" t="s">
        <v>325</v>
      </c>
      <c r="BC106" s="48" t="s">
        <v>325</v>
      </c>
      <c r="BD106" s="48" t="s">
        <v>332</v>
      </c>
      <c r="BE106" s="48" t="s">
        <v>332</v>
      </c>
      <c r="BF106" s="48"/>
      <c r="BG106" s="48"/>
      <c r="BH106" s="130" t="s">
        <v>1791</v>
      </c>
      <c r="BI106" s="130" t="s">
        <v>1791</v>
      </c>
      <c r="BJ106" s="130" t="s">
        <v>1827</v>
      </c>
      <c r="BK106" s="130" t="s">
        <v>1827</v>
      </c>
      <c r="BL106" s="130">
        <v>0</v>
      </c>
      <c r="BM106" s="133">
        <v>0</v>
      </c>
      <c r="BN106" s="130">
        <v>0</v>
      </c>
      <c r="BO106" s="133">
        <v>0</v>
      </c>
      <c r="BP106" s="130">
        <v>0</v>
      </c>
      <c r="BQ106" s="133">
        <v>0</v>
      </c>
      <c r="BR106" s="130">
        <v>26</v>
      </c>
      <c r="BS106" s="133">
        <v>100</v>
      </c>
      <c r="BT106" s="130">
        <v>26</v>
      </c>
    </row>
    <row r="107" spans="1:72" ht="34.05" customHeight="1">
      <c r="A107" s="65" t="s">
        <v>273</v>
      </c>
      <c r="B107" s="79"/>
      <c r="C107" s="66"/>
      <c r="D107" s="66" t="s">
        <v>64</v>
      </c>
      <c r="E107" s="67">
        <v>759.1729049210338</v>
      </c>
      <c r="F107" s="112"/>
      <c r="G107" s="103" t="s">
        <v>401</v>
      </c>
      <c r="H107" s="113"/>
      <c r="I107" s="70" t="s">
        <v>273</v>
      </c>
      <c r="J107" s="71"/>
      <c r="K107" s="114"/>
      <c r="L107" s="70" t="s">
        <v>1093</v>
      </c>
      <c r="M107" s="115">
        <v>25.928588447282458</v>
      </c>
      <c r="N107" s="75">
        <v>2279.781005859375</v>
      </c>
      <c r="O107" s="75">
        <v>9292.873046875</v>
      </c>
      <c r="P107" s="76"/>
      <c r="Q107" s="77"/>
      <c r="R107" s="77"/>
      <c r="S107" s="89"/>
      <c r="T107" s="48">
        <v>0</v>
      </c>
      <c r="U107" s="48">
        <v>1</v>
      </c>
      <c r="V107" s="49">
        <v>0</v>
      </c>
      <c r="W107" s="49">
        <v>0.010526</v>
      </c>
      <c r="X107" s="49">
        <v>0.016529</v>
      </c>
      <c r="Y107" s="49">
        <v>0.403576</v>
      </c>
      <c r="Z107" s="49">
        <v>0</v>
      </c>
      <c r="AA107" s="49">
        <v>0</v>
      </c>
      <c r="AB107" s="72">
        <v>107</v>
      </c>
      <c r="AC107" s="72"/>
      <c r="AD107" s="73"/>
      <c r="AE107" s="80" t="s">
        <v>738</v>
      </c>
      <c r="AF107" s="80">
        <v>7456</v>
      </c>
      <c r="AG107" s="80">
        <v>180622</v>
      </c>
      <c r="AH107" s="80">
        <v>58586</v>
      </c>
      <c r="AI107" s="80">
        <v>121635</v>
      </c>
      <c r="AJ107" s="80"/>
      <c r="AK107" s="80" t="s">
        <v>805</v>
      </c>
      <c r="AL107" s="80"/>
      <c r="AM107" s="80"/>
      <c r="AN107" s="80"/>
      <c r="AO107" s="82">
        <v>41276.6109375</v>
      </c>
      <c r="AP107" s="84" t="s">
        <v>928</v>
      </c>
      <c r="AQ107" s="80" t="b">
        <v>1</v>
      </c>
      <c r="AR107" s="80" t="b">
        <v>0</v>
      </c>
      <c r="AS107" s="80" t="b">
        <v>0</v>
      </c>
      <c r="AT107" s="80"/>
      <c r="AU107" s="80">
        <v>264</v>
      </c>
      <c r="AV107" s="84" t="s">
        <v>930</v>
      </c>
      <c r="AW107" s="80" t="b">
        <v>0</v>
      </c>
      <c r="AX107" s="80" t="s">
        <v>958</v>
      </c>
      <c r="AY107" s="84" t="s">
        <v>1033</v>
      </c>
      <c r="AZ107" s="80" t="s">
        <v>66</v>
      </c>
      <c r="BA107" s="79" t="str">
        <f>REPLACE(INDEX(GroupVertices[Group],MATCH(Vertices[[#This Row],[Vertex]],GroupVertices[Vertex],0)),1,1,"")</f>
        <v>1</v>
      </c>
      <c r="BB107" s="48"/>
      <c r="BC107" s="48"/>
      <c r="BD107" s="48"/>
      <c r="BE107" s="48"/>
      <c r="BF107" s="48" t="s">
        <v>344</v>
      </c>
      <c r="BG107" s="48" t="s">
        <v>344</v>
      </c>
      <c r="BH107" s="130" t="s">
        <v>1792</v>
      </c>
      <c r="BI107" s="130" t="s">
        <v>1792</v>
      </c>
      <c r="BJ107" s="130" t="s">
        <v>1810</v>
      </c>
      <c r="BK107" s="130" t="s">
        <v>1810</v>
      </c>
      <c r="BL107" s="130">
        <v>0</v>
      </c>
      <c r="BM107" s="133">
        <v>0</v>
      </c>
      <c r="BN107" s="130">
        <v>0</v>
      </c>
      <c r="BO107" s="133">
        <v>0</v>
      </c>
      <c r="BP107" s="130">
        <v>0</v>
      </c>
      <c r="BQ107" s="133">
        <v>0</v>
      </c>
      <c r="BR107" s="130">
        <v>26</v>
      </c>
      <c r="BS107" s="133">
        <v>100</v>
      </c>
      <c r="BT107" s="130">
        <v>26</v>
      </c>
    </row>
    <row r="108" spans="1:72" ht="34.05" customHeight="1">
      <c r="A108" s="65" t="s">
        <v>274</v>
      </c>
      <c r="B108" s="79"/>
      <c r="C108" s="66"/>
      <c r="D108" s="66" t="s">
        <v>64</v>
      </c>
      <c r="E108" s="67">
        <v>162.30086442597144</v>
      </c>
      <c r="F108" s="112"/>
      <c r="G108" s="103" t="s">
        <v>402</v>
      </c>
      <c r="H108" s="113"/>
      <c r="I108" s="70" t="s">
        <v>274</v>
      </c>
      <c r="J108" s="71"/>
      <c r="K108" s="114"/>
      <c r="L108" s="70" t="s">
        <v>1094</v>
      </c>
      <c r="M108" s="115">
        <v>1.0125593867231162</v>
      </c>
      <c r="N108" s="75">
        <v>2818.866943359375</v>
      </c>
      <c r="O108" s="75">
        <v>4737.08447265625</v>
      </c>
      <c r="P108" s="76"/>
      <c r="Q108" s="77"/>
      <c r="R108" s="77"/>
      <c r="S108" s="89"/>
      <c r="T108" s="48">
        <v>0</v>
      </c>
      <c r="U108" s="48">
        <v>1</v>
      </c>
      <c r="V108" s="49">
        <v>0</v>
      </c>
      <c r="W108" s="49">
        <v>0.010526</v>
      </c>
      <c r="X108" s="49">
        <v>0.016529</v>
      </c>
      <c r="Y108" s="49">
        <v>0.403576</v>
      </c>
      <c r="Z108" s="49">
        <v>0</v>
      </c>
      <c r="AA108" s="49">
        <v>0</v>
      </c>
      <c r="AB108" s="72">
        <v>108</v>
      </c>
      <c r="AC108" s="72"/>
      <c r="AD108" s="73"/>
      <c r="AE108" s="80" t="s">
        <v>739</v>
      </c>
      <c r="AF108" s="80">
        <v>126</v>
      </c>
      <c r="AG108" s="80">
        <v>91</v>
      </c>
      <c r="AH108" s="80">
        <v>1339</v>
      </c>
      <c r="AI108" s="80">
        <v>3772</v>
      </c>
      <c r="AJ108" s="80"/>
      <c r="AK108" s="80" t="s">
        <v>806</v>
      </c>
      <c r="AL108" s="80" t="s">
        <v>827</v>
      </c>
      <c r="AM108" s="84" t="s">
        <v>866</v>
      </c>
      <c r="AN108" s="80"/>
      <c r="AO108" s="82">
        <v>43815.54481481481</v>
      </c>
      <c r="AP108" s="84" t="s">
        <v>929</v>
      </c>
      <c r="AQ108" s="80" t="b">
        <v>1</v>
      </c>
      <c r="AR108" s="80" t="b">
        <v>0</v>
      </c>
      <c r="AS108" s="80" t="b">
        <v>0</v>
      </c>
      <c r="AT108" s="80"/>
      <c r="AU108" s="80">
        <v>0</v>
      </c>
      <c r="AV108" s="80"/>
      <c r="AW108" s="80" t="b">
        <v>0</v>
      </c>
      <c r="AX108" s="80" t="s">
        <v>958</v>
      </c>
      <c r="AY108" s="84" t="s">
        <v>1034</v>
      </c>
      <c r="AZ108" s="80" t="s">
        <v>66</v>
      </c>
      <c r="BA108" s="79" t="str">
        <f>REPLACE(INDEX(GroupVertices[Group],MATCH(Vertices[[#This Row],[Vertex]],GroupVertices[Vertex],0)),1,1,"")</f>
        <v>1</v>
      </c>
      <c r="BB108" s="48"/>
      <c r="BC108" s="48"/>
      <c r="BD108" s="48"/>
      <c r="BE108" s="48"/>
      <c r="BF108" s="48" t="s">
        <v>344</v>
      </c>
      <c r="BG108" s="48" t="s">
        <v>344</v>
      </c>
      <c r="BH108" s="130" t="s">
        <v>1792</v>
      </c>
      <c r="BI108" s="130" t="s">
        <v>1792</v>
      </c>
      <c r="BJ108" s="130" t="s">
        <v>1810</v>
      </c>
      <c r="BK108" s="130" t="s">
        <v>1810</v>
      </c>
      <c r="BL108" s="130">
        <v>0</v>
      </c>
      <c r="BM108" s="133">
        <v>0</v>
      </c>
      <c r="BN108" s="130">
        <v>0</v>
      </c>
      <c r="BO108" s="133">
        <v>0</v>
      </c>
      <c r="BP108" s="130">
        <v>0</v>
      </c>
      <c r="BQ108" s="133">
        <v>0</v>
      </c>
      <c r="BR108" s="130">
        <v>26</v>
      </c>
      <c r="BS108" s="133">
        <v>100</v>
      </c>
      <c r="BT108" s="130">
        <v>26</v>
      </c>
    </row>
    <row r="109" spans="1:72" ht="34.05" customHeight="1">
      <c r="A109" s="65" t="s">
        <v>1143</v>
      </c>
      <c r="B109" s="79"/>
      <c r="C109" s="66"/>
      <c r="D109" s="66" t="s">
        <v>64</v>
      </c>
      <c r="E109" s="67">
        <v>163.26627555106663</v>
      </c>
      <c r="F109" s="112"/>
      <c r="G109" s="103" t="s">
        <v>1219</v>
      </c>
      <c r="H109" s="113"/>
      <c r="I109" s="70" t="s">
        <v>1143</v>
      </c>
      <c r="J109" s="71"/>
      <c r="K109" s="114"/>
      <c r="L109" s="70" t="s">
        <v>1465</v>
      </c>
      <c r="M109" s="115">
        <v>1.0528598364280608</v>
      </c>
      <c r="N109" s="75">
        <v>8117.5390625</v>
      </c>
      <c r="O109" s="75">
        <v>1255.039794921875</v>
      </c>
      <c r="P109" s="76"/>
      <c r="Q109" s="77"/>
      <c r="R109" s="77"/>
      <c r="S109" s="89"/>
      <c r="T109" s="48">
        <v>0</v>
      </c>
      <c r="U109" s="48">
        <v>1</v>
      </c>
      <c r="V109" s="49">
        <v>0</v>
      </c>
      <c r="W109" s="49">
        <v>1</v>
      </c>
      <c r="X109" s="49">
        <v>0</v>
      </c>
      <c r="Y109" s="49">
        <v>0.701751</v>
      </c>
      <c r="Z109" s="49">
        <v>0</v>
      </c>
      <c r="AA109" s="49">
        <v>0</v>
      </c>
      <c r="AB109" s="72">
        <v>109</v>
      </c>
      <c r="AC109" s="72"/>
      <c r="AD109" s="73"/>
      <c r="AE109" s="80" t="s">
        <v>1320</v>
      </c>
      <c r="AF109" s="80">
        <v>422</v>
      </c>
      <c r="AG109" s="80">
        <v>383</v>
      </c>
      <c r="AH109" s="80">
        <v>16988</v>
      </c>
      <c r="AI109" s="80">
        <v>17755</v>
      </c>
      <c r="AJ109" s="80"/>
      <c r="AK109" s="80" t="s">
        <v>1351</v>
      </c>
      <c r="AL109" s="80" t="s">
        <v>1354</v>
      </c>
      <c r="AM109" s="84" t="s">
        <v>1377</v>
      </c>
      <c r="AN109" s="80"/>
      <c r="AO109" s="82">
        <v>41867.61576388889</v>
      </c>
      <c r="AP109" s="84" t="s">
        <v>1397</v>
      </c>
      <c r="AQ109" s="80" t="b">
        <v>0</v>
      </c>
      <c r="AR109" s="80" t="b">
        <v>0</v>
      </c>
      <c r="AS109" s="80" t="b">
        <v>0</v>
      </c>
      <c r="AT109" s="80"/>
      <c r="AU109" s="80">
        <v>3</v>
      </c>
      <c r="AV109" s="84" t="s">
        <v>930</v>
      </c>
      <c r="AW109" s="80" t="b">
        <v>0</v>
      </c>
      <c r="AX109" s="80" t="s">
        <v>958</v>
      </c>
      <c r="AY109" s="84" t="s">
        <v>1446</v>
      </c>
      <c r="AZ109" s="80" t="s">
        <v>66</v>
      </c>
      <c r="BA109" s="79" t="str">
        <f>REPLACE(INDEX(GroupVertices[Group],MATCH(Vertices[[#This Row],[Vertex]],GroupVertices[Vertex],0)),1,1,"")</f>
        <v>14</v>
      </c>
      <c r="BB109" s="48" t="s">
        <v>1188</v>
      </c>
      <c r="BC109" s="48" t="s">
        <v>1188</v>
      </c>
      <c r="BD109" s="48" t="s">
        <v>1197</v>
      </c>
      <c r="BE109" s="48" t="s">
        <v>1197</v>
      </c>
      <c r="BF109" s="48" t="s">
        <v>1203</v>
      </c>
      <c r="BG109" s="48" t="s">
        <v>1203</v>
      </c>
      <c r="BH109" s="130" t="s">
        <v>1793</v>
      </c>
      <c r="BI109" s="130" t="s">
        <v>1793</v>
      </c>
      <c r="BJ109" s="130" t="s">
        <v>1828</v>
      </c>
      <c r="BK109" s="130" t="s">
        <v>1828</v>
      </c>
      <c r="BL109" s="130">
        <v>0</v>
      </c>
      <c r="BM109" s="133">
        <v>0</v>
      </c>
      <c r="BN109" s="130">
        <v>1</v>
      </c>
      <c r="BO109" s="133">
        <v>2.9411764705882355</v>
      </c>
      <c r="BP109" s="130">
        <v>0</v>
      </c>
      <c r="BQ109" s="133">
        <v>0</v>
      </c>
      <c r="BR109" s="130">
        <v>33</v>
      </c>
      <c r="BS109" s="133">
        <v>97.05882352941177</v>
      </c>
      <c r="BT109" s="130">
        <v>34</v>
      </c>
    </row>
    <row r="110" spans="1:72" ht="34.05" customHeight="1">
      <c r="A110" s="65" t="s">
        <v>1159</v>
      </c>
      <c r="B110" s="79"/>
      <c r="C110" s="66"/>
      <c r="D110" s="66" t="s">
        <v>64</v>
      </c>
      <c r="E110" s="67">
        <v>165.5806172893085</v>
      </c>
      <c r="F110" s="112"/>
      <c r="G110" s="103" t="s">
        <v>1415</v>
      </c>
      <c r="H110" s="113"/>
      <c r="I110" s="70" t="s">
        <v>1159</v>
      </c>
      <c r="J110" s="71"/>
      <c r="K110" s="114"/>
      <c r="L110" s="70" t="s">
        <v>2432</v>
      </c>
      <c r="M110" s="115">
        <v>1.149470503528955</v>
      </c>
      <c r="N110" s="75">
        <v>8117.5390625</v>
      </c>
      <c r="O110" s="75">
        <v>831.5283813476562</v>
      </c>
      <c r="P110" s="76"/>
      <c r="Q110" s="77"/>
      <c r="R110" s="77"/>
      <c r="S110" s="89"/>
      <c r="T110" s="48">
        <v>2</v>
      </c>
      <c r="U110" s="48">
        <v>1</v>
      </c>
      <c r="V110" s="49">
        <v>0</v>
      </c>
      <c r="W110" s="49">
        <v>1</v>
      </c>
      <c r="X110" s="49">
        <v>0</v>
      </c>
      <c r="Y110" s="49">
        <v>1.298239</v>
      </c>
      <c r="Z110" s="49">
        <v>0</v>
      </c>
      <c r="AA110" s="49">
        <v>0</v>
      </c>
      <c r="AB110" s="72">
        <v>110</v>
      </c>
      <c r="AC110" s="72"/>
      <c r="AD110" s="73"/>
      <c r="AE110" s="80" t="s">
        <v>1321</v>
      </c>
      <c r="AF110" s="80">
        <v>627</v>
      </c>
      <c r="AG110" s="80">
        <v>1083</v>
      </c>
      <c r="AH110" s="80">
        <v>9215</v>
      </c>
      <c r="AI110" s="80">
        <v>9790</v>
      </c>
      <c r="AJ110" s="80"/>
      <c r="AK110" s="80" t="s">
        <v>1352</v>
      </c>
      <c r="AL110" s="80"/>
      <c r="AM110" s="80"/>
      <c r="AN110" s="80"/>
      <c r="AO110" s="82">
        <v>42892.20643518519</v>
      </c>
      <c r="AP110" s="84" t="s">
        <v>1398</v>
      </c>
      <c r="AQ110" s="80" t="b">
        <v>1</v>
      </c>
      <c r="AR110" s="80" t="b">
        <v>0</v>
      </c>
      <c r="AS110" s="80" t="b">
        <v>0</v>
      </c>
      <c r="AT110" s="80"/>
      <c r="AU110" s="80">
        <v>3</v>
      </c>
      <c r="AV110" s="80"/>
      <c r="AW110" s="80" t="b">
        <v>0</v>
      </c>
      <c r="AX110" s="80" t="s">
        <v>958</v>
      </c>
      <c r="AY110" s="84" t="s">
        <v>1447</v>
      </c>
      <c r="AZ110" s="80" t="s">
        <v>66</v>
      </c>
      <c r="BA110" s="79" t="str">
        <f>REPLACE(INDEX(GroupVertices[Group],MATCH(Vertices[[#This Row],[Vertex]],GroupVertices[Vertex],0)),1,1,"")</f>
        <v>14</v>
      </c>
      <c r="BB110" s="48"/>
      <c r="BC110" s="48"/>
      <c r="BD110" s="48"/>
      <c r="BE110" s="48"/>
      <c r="BF110" s="48"/>
      <c r="BG110" s="48"/>
      <c r="BH110" s="130" t="s">
        <v>2532</v>
      </c>
      <c r="BI110" s="130" t="s">
        <v>2547</v>
      </c>
      <c r="BJ110" s="130" t="s">
        <v>2573</v>
      </c>
      <c r="BK110" s="130" t="s">
        <v>2573</v>
      </c>
      <c r="BL110" s="48">
        <v>0</v>
      </c>
      <c r="BM110" s="49">
        <v>0</v>
      </c>
      <c r="BN110" s="48">
        <v>1</v>
      </c>
      <c r="BO110" s="49">
        <v>0.704225352112676</v>
      </c>
      <c r="BP110" s="48">
        <v>0</v>
      </c>
      <c r="BQ110" s="49">
        <v>0</v>
      </c>
      <c r="BR110" s="48">
        <v>141</v>
      </c>
      <c r="BS110" s="49">
        <v>99.29577464788733</v>
      </c>
      <c r="BT110" s="48">
        <v>142</v>
      </c>
    </row>
    <row r="111" spans="1:72" ht="34.05" customHeight="1">
      <c r="A111" s="90" t="s">
        <v>2115</v>
      </c>
      <c r="B111" s="107"/>
      <c r="C111" s="91"/>
      <c r="D111" s="91" t="s">
        <v>64</v>
      </c>
      <c r="E111" s="92">
        <v>267.28601807758923</v>
      </c>
      <c r="F111" s="93"/>
      <c r="G111" s="104" t="s">
        <v>2401</v>
      </c>
      <c r="H111" s="91"/>
      <c r="I111" s="94" t="s">
        <v>2115</v>
      </c>
      <c r="J111" s="95"/>
      <c r="K111" s="95"/>
      <c r="L111" s="94" t="s">
        <v>2433</v>
      </c>
      <c r="M111" s="96">
        <v>5.39509527689711</v>
      </c>
      <c r="N111" s="97">
        <v>7791.77392578125</v>
      </c>
      <c r="O111" s="97">
        <v>9379.2275390625</v>
      </c>
      <c r="P111" s="98"/>
      <c r="Q111" s="99"/>
      <c r="R111" s="99"/>
      <c r="S111" s="100"/>
      <c r="T111" s="48">
        <v>1</v>
      </c>
      <c r="U111" s="48">
        <v>0</v>
      </c>
      <c r="V111" s="49">
        <v>0</v>
      </c>
      <c r="W111" s="49">
        <v>0.090909</v>
      </c>
      <c r="X111" s="49">
        <v>0</v>
      </c>
      <c r="Y111" s="49">
        <v>0.351687</v>
      </c>
      <c r="Z111" s="49">
        <v>0</v>
      </c>
      <c r="AA111" s="49">
        <v>0</v>
      </c>
      <c r="AB111" s="101">
        <v>111</v>
      </c>
      <c r="AC111" s="101"/>
      <c r="AD111" s="102"/>
      <c r="AE111" s="107" t="s">
        <v>2397</v>
      </c>
      <c r="AF111" s="107">
        <v>7177</v>
      </c>
      <c r="AG111" s="107">
        <v>31845</v>
      </c>
      <c r="AH111" s="107">
        <v>40337</v>
      </c>
      <c r="AI111" s="107">
        <v>15051</v>
      </c>
      <c r="AJ111" s="107"/>
      <c r="AK111" s="107" t="s">
        <v>2398</v>
      </c>
      <c r="AL111" s="107"/>
      <c r="AM111" s="109" t="s">
        <v>2399</v>
      </c>
      <c r="AN111" s="107"/>
      <c r="AO111" s="108">
        <v>39912.296585648146</v>
      </c>
      <c r="AP111" s="109" t="s">
        <v>2400</v>
      </c>
      <c r="AQ111" s="107" t="b">
        <v>0</v>
      </c>
      <c r="AR111" s="107" t="b">
        <v>0</v>
      </c>
      <c r="AS111" s="107" t="b">
        <v>1</v>
      </c>
      <c r="AT111" s="107"/>
      <c r="AU111" s="107">
        <v>226</v>
      </c>
      <c r="AV111" s="109" t="s">
        <v>930</v>
      </c>
      <c r="AW111" s="107" t="b">
        <v>1</v>
      </c>
      <c r="AX111" s="107" t="s">
        <v>958</v>
      </c>
      <c r="AY111" s="109" t="s">
        <v>2402</v>
      </c>
      <c r="AZ111" s="107" t="s">
        <v>65</v>
      </c>
      <c r="BA111" s="79" t="str">
        <f>REPLACE(INDEX(GroupVertices[Group],MATCH(Vertices[[#This Row],[Vertex]],GroupVertices[Vertex],0)),1,1,"")</f>
        <v>4</v>
      </c>
      <c r="BB111" s="48"/>
      <c r="BC111" s="48"/>
      <c r="BD111" s="48"/>
      <c r="BE111" s="48"/>
      <c r="BF111" s="48"/>
      <c r="BG111" s="48"/>
      <c r="BH111" s="48"/>
      <c r="BI111" s="48"/>
      <c r="BJ111" s="48"/>
      <c r="BK111" s="48"/>
      <c r="BL111" s="48"/>
      <c r="BM111" s="49"/>
      <c r="BN111" s="48"/>
      <c r="BO111" s="49"/>
      <c r="BP111" s="48"/>
      <c r="BQ111" s="49"/>
      <c r="BR111" s="48"/>
      <c r="BS111" s="49"/>
      <c r="BT111"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1"/>
    <dataValidation allowBlank="1" showInputMessage="1" promptTitle="Vertex Tooltip" prompt="Enter optional text that will pop up when the mouse is hovered over the vertex." errorTitle="Invalid Vertex Image Key" sqref="L3:L1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1"/>
    <dataValidation allowBlank="1" showInputMessage="1" promptTitle="Vertex Label Fill Color" prompt="To select an optional fill color for the Label shape, right-click and select Select Color on the right-click menu." sqref="J3:J111"/>
    <dataValidation allowBlank="1" showInputMessage="1" promptTitle="Vertex Image File" prompt="Enter the path to an image file.  Hover over the column header for examples." errorTitle="Invalid Vertex Image Key" sqref="G3:G111"/>
    <dataValidation allowBlank="1" showInputMessage="1" promptTitle="Vertex Color" prompt="To select an optional vertex color, right-click and select Select Color on the right-click menu." sqref="C3:C111"/>
    <dataValidation allowBlank="1" showInputMessage="1" promptTitle="Vertex Opacity" prompt="Enter an optional vertex opacity between 0 (transparent) and 100 (opaque)." errorTitle="Invalid Vertex Opacity" error="The optional vertex opacity must be a whole number between 0 and 10." sqref="F3:F111"/>
    <dataValidation type="list" allowBlank="1" showInputMessage="1" showErrorMessage="1" promptTitle="Vertex Shape" prompt="Select an optional vertex shape." errorTitle="Invalid Vertex Shape" error="You have entered an invalid vertex shape.  Try selecting from the drop-down list instead." sqref="D3:D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1">
      <formula1>ValidVertexLabelPositions</formula1>
    </dataValidation>
    <dataValidation allowBlank="1" showInputMessage="1" showErrorMessage="1" promptTitle="Vertex Name" prompt="Enter the name of the vertex." sqref="A3:A111"/>
  </dataValidations>
  <hyperlinks>
    <hyperlink ref="AM6" r:id="rId1" display="http://t.co/IIG3Vu4fEO"/>
    <hyperlink ref="AM8" r:id="rId2" display="https://t.co/18V3hbUGpr"/>
    <hyperlink ref="AM9" r:id="rId3" display="https://t.co/LgazBYdRxH"/>
    <hyperlink ref="AM11" r:id="rId4" display="https://t.co/YWQcauolyo"/>
    <hyperlink ref="AM14" r:id="rId5" display="https://t.co/HC6Vp71ZLY"/>
    <hyperlink ref="AM15" r:id="rId6" display="https://t.co/abKeMwGzGI"/>
    <hyperlink ref="AM17" r:id="rId7" display="https://t.co/lnluImu2zm"/>
    <hyperlink ref="AM18" r:id="rId8" display="http://t.co/KZjyUKKJIM"/>
    <hyperlink ref="AM19" r:id="rId9" display="https://t.co/kUPL8YtcdL"/>
    <hyperlink ref="AM20" r:id="rId10" display="https://t.co/5LrIMEQVuj"/>
    <hyperlink ref="AM24" r:id="rId11" display="https://t.co/OLRcjrHq5E"/>
    <hyperlink ref="AM28" r:id="rId12" display="https://t.co/O3IIHkRpm7"/>
    <hyperlink ref="AM29" r:id="rId13" display="https://t.co/hIgNYG6ct9"/>
    <hyperlink ref="AM30" r:id="rId14" display="https://t.co/2DOkAG4m9J"/>
    <hyperlink ref="AM31" r:id="rId15" display="https://t.co/5mj7CIwSJV"/>
    <hyperlink ref="AM32" r:id="rId16" display="https://t.co/Ra66Gr4cMV"/>
    <hyperlink ref="AM33" r:id="rId17" display="https://t.co/z2gKK9Ue8i"/>
    <hyperlink ref="AM34" r:id="rId18" display="https://t.co/JMxKyH5X0q"/>
    <hyperlink ref="AM35" r:id="rId19" display="https://t.co/qkVaJFk2CG"/>
    <hyperlink ref="AM37" r:id="rId20" display="https://t.co/QSBvijfMPh"/>
    <hyperlink ref="AM38" r:id="rId21" display="https://t.co/71BcoGuu4Y"/>
    <hyperlink ref="AM39" r:id="rId22" display="https://t.co/KFSoPSmRy3"/>
    <hyperlink ref="AM43" r:id="rId23" display="http://t.co/qG0VuAs2vE"/>
    <hyperlink ref="AM44" r:id="rId24" display="https://t.co/iEq7S71aDu"/>
    <hyperlink ref="AM45" r:id="rId25" display="https://t.co/Pa7jnaeeSb"/>
    <hyperlink ref="AM46" r:id="rId26" display="http://t.co/Lbm452e6wG"/>
    <hyperlink ref="AM47" r:id="rId27" display="https://t.co/Qqgnn2jZcU"/>
    <hyperlink ref="AM49" r:id="rId28" display="https://t.co/3nNyEpQcbk"/>
    <hyperlink ref="AM53" r:id="rId29" display="https://t.co/zYmelHYFHm"/>
    <hyperlink ref="AM59" r:id="rId30" display="https://t.co/jwEVRQm68w"/>
    <hyperlink ref="AM60" r:id="rId31" display="https://t.co/6cqcKStSzL"/>
    <hyperlink ref="AM61" r:id="rId32" display="https://t.co/lMKH3Jcn6G"/>
    <hyperlink ref="AM63" r:id="rId33" display="https://t.co/PR04NUaIKb"/>
    <hyperlink ref="AM65" r:id="rId34" display="https://t.co/9TaJPZHf3l"/>
    <hyperlink ref="AM66" r:id="rId35" display="https://t.co/KRVYX8MHDA"/>
    <hyperlink ref="AM68" r:id="rId36" display="https://t.co/jNsW0f5L9q"/>
    <hyperlink ref="AM71" r:id="rId37" display="https://t.co/W0oljDdwWd"/>
    <hyperlink ref="AM75" r:id="rId38" display="http://t.co/NzXv0OJnYv"/>
    <hyperlink ref="AM76" r:id="rId39" display="https://t.co/7YEQCv67ss"/>
    <hyperlink ref="AM77" r:id="rId40" display="http://t.co/7sMGiw21mB"/>
    <hyperlink ref="AM80" r:id="rId41" display="https://t.co/UMFJtqpsYa"/>
    <hyperlink ref="AM88" r:id="rId42" display="https://t.co/967zLvfChX"/>
    <hyperlink ref="AM90" r:id="rId43" display="https://t.co/eRDsL21nxO"/>
    <hyperlink ref="AM91" r:id="rId44" display="https://t.co/QdvXji8sEW"/>
    <hyperlink ref="AM98" r:id="rId45" display="https://t.co/ATv8bu1VPn"/>
    <hyperlink ref="AM99" r:id="rId46" display="https://t.co/ZFNZMK1F3K"/>
    <hyperlink ref="AM100" r:id="rId47" display="https://t.co/ATv8bu1VPn"/>
    <hyperlink ref="AM102" r:id="rId48" display="https://t.co/0zrozYGw4R"/>
    <hyperlink ref="AM108" r:id="rId49" display="https://t.co/R6B4sLM0Cg"/>
    <hyperlink ref="AM109" r:id="rId50" display="http://t.co/b0KF7WqjZE"/>
    <hyperlink ref="AP3" r:id="rId51" display="https://pbs.twimg.com/profile_banners/68344310/1509944624"/>
    <hyperlink ref="AP4" r:id="rId52" display="https://pbs.twimg.com/profile_banners/1222900792018886665/1586670560"/>
    <hyperlink ref="AP6" r:id="rId53" display="https://pbs.twimg.com/profile_banners/2822602299/1572690361"/>
    <hyperlink ref="AP7" r:id="rId54" display="https://pbs.twimg.com/profile_banners/64472944/1583620750"/>
    <hyperlink ref="AP8" r:id="rId55" display="https://pbs.twimg.com/profile_banners/2810135021/1531983630"/>
    <hyperlink ref="AP9" r:id="rId56" display="https://pbs.twimg.com/profile_banners/130466322/1583851711"/>
    <hyperlink ref="AP11" r:id="rId57" display="https://pbs.twimg.com/profile_banners/264017290/1570383018"/>
    <hyperlink ref="AP12" r:id="rId58" display="https://pbs.twimg.com/profile_banners/993692564/1530971678"/>
    <hyperlink ref="AP13" r:id="rId59" display="https://pbs.twimg.com/profile_banners/933783945598128130/1569850230"/>
    <hyperlink ref="AP14" r:id="rId60" display="https://pbs.twimg.com/profile_banners/795703466207432704/1585583587"/>
    <hyperlink ref="AP15" r:id="rId61" display="https://pbs.twimg.com/profile_banners/1116331430/1554310319"/>
    <hyperlink ref="AP16" r:id="rId62" display="https://pbs.twimg.com/profile_banners/2171631096/1405057239"/>
    <hyperlink ref="AP17" r:id="rId63" display="https://pbs.twimg.com/profile_banners/29057955/1583140126"/>
    <hyperlink ref="AP18" r:id="rId64" display="https://pbs.twimg.com/profile_banners/2420210570/1502170585"/>
    <hyperlink ref="AP19" r:id="rId65" display="https://pbs.twimg.com/profile_banners/112670453/1546420336"/>
    <hyperlink ref="AP20" r:id="rId66" display="https://pbs.twimg.com/profile_banners/142985169/1353088300"/>
    <hyperlink ref="AP21" r:id="rId67" display="https://pbs.twimg.com/profile_banners/876737718298058753/1497867157"/>
    <hyperlink ref="AP22" r:id="rId68" display="https://pbs.twimg.com/profile_banners/3079107143/1538833560"/>
    <hyperlink ref="AP24" r:id="rId69" display="https://pbs.twimg.com/profile_banners/877515152987443201/1553843621"/>
    <hyperlink ref="AP25" r:id="rId70" display="https://pbs.twimg.com/profile_banners/1868856858/1430817847"/>
    <hyperlink ref="AP27" r:id="rId71" display="https://pbs.twimg.com/profile_banners/1245182235348807680/1587398036"/>
    <hyperlink ref="AP29" r:id="rId72" display="https://pbs.twimg.com/profile_banners/1671319340/1572989071"/>
    <hyperlink ref="AP30" r:id="rId73" display="https://pbs.twimg.com/profile_banners/899524315/1461157698"/>
    <hyperlink ref="AP31" r:id="rId74" display="https://pbs.twimg.com/profile_banners/27677091/1413382352"/>
    <hyperlink ref="AP32" r:id="rId75" display="https://pbs.twimg.com/profile_banners/223191433/1427105860"/>
    <hyperlink ref="AP33" r:id="rId76" display="https://pbs.twimg.com/profile_banners/250292519/1533716386"/>
    <hyperlink ref="AP34" r:id="rId77" display="https://pbs.twimg.com/profile_banners/87713943/1511434201"/>
    <hyperlink ref="AP35" r:id="rId78" display="https://pbs.twimg.com/profile_banners/10228272/1586218688"/>
    <hyperlink ref="AP37" r:id="rId79" display="https://pbs.twimg.com/profile_banners/1145722319215767555/1588450272"/>
    <hyperlink ref="AP38" r:id="rId80" display="https://pbs.twimg.com/profile_banners/781086576/1491815833"/>
    <hyperlink ref="AP39" r:id="rId81" display="https://pbs.twimg.com/profile_banners/137621147/1481395793"/>
    <hyperlink ref="AP40" r:id="rId82" display="https://pbs.twimg.com/profile_banners/3357496760/1565832551"/>
    <hyperlink ref="AP41" r:id="rId83" display="https://pbs.twimg.com/profile_banners/1568550606/1463481992"/>
    <hyperlink ref="AP43" r:id="rId84" display="https://pbs.twimg.com/profile_banners/493840009/1586848457"/>
    <hyperlink ref="AP45" r:id="rId85" display="https://pbs.twimg.com/profile_banners/65590794/1393071131"/>
    <hyperlink ref="AP46" r:id="rId86" display="https://pbs.twimg.com/profile_banners/1618486706/1431273748"/>
    <hyperlink ref="AP47" r:id="rId87" display="https://pbs.twimg.com/profile_banners/1608295104/1422651528"/>
    <hyperlink ref="AP49" r:id="rId88" display="https://pbs.twimg.com/profile_banners/1541769896/1536261099"/>
    <hyperlink ref="AP50" r:id="rId89" display="https://pbs.twimg.com/profile_banners/575562464/1487072138"/>
    <hyperlink ref="AP51" r:id="rId90" display="https://pbs.twimg.com/profile_banners/2769822339/1547534367"/>
    <hyperlink ref="AP52" r:id="rId91" display="https://pbs.twimg.com/profile_banners/2247704046/1405200491"/>
    <hyperlink ref="AP53" r:id="rId92" display="https://pbs.twimg.com/profile_banners/58886112/1588150306"/>
    <hyperlink ref="AP55" r:id="rId93" display="https://pbs.twimg.com/profile_banners/1212117265073590272/1577827424"/>
    <hyperlink ref="AP56" r:id="rId94" display="https://pbs.twimg.com/profile_banners/2904899967/1481567235"/>
    <hyperlink ref="AP57" r:id="rId95" display="https://pbs.twimg.com/profile_banners/2157436735/1545820464"/>
    <hyperlink ref="AP58" r:id="rId96" display="https://pbs.twimg.com/profile_banners/1141263643247599616/1568579420"/>
    <hyperlink ref="AP59" r:id="rId97" display="https://pbs.twimg.com/profile_banners/2982502997/1425160088"/>
    <hyperlink ref="AP60" r:id="rId98" display="https://pbs.twimg.com/profile_banners/104768601/1585755961"/>
    <hyperlink ref="AP61" r:id="rId99" display="https://pbs.twimg.com/profile_banners/1245867672/1362573343"/>
    <hyperlink ref="AP62" r:id="rId100" display="https://pbs.twimg.com/profile_banners/486498579/1382557841"/>
    <hyperlink ref="AP63" r:id="rId101" display="https://pbs.twimg.com/profile_banners/1020994218758729728/1532260351"/>
    <hyperlink ref="AP64" r:id="rId102" display="https://pbs.twimg.com/profile_banners/1112734771149488129/1563314835"/>
    <hyperlink ref="AP66" r:id="rId103" display="https://pbs.twimg.com/profile_banners/948200348581335040/1588524720"/>
    <hyperlink ref="AP68" r:id="rId104" display="https://pbs.twimg.com/profile_banners/30210107/1462885029"/>
    <hyperlink ref="AP71" r:id="rId105" display="https://pbs.twimg.com/profile_banners/2163458821/1556884720"/>
    <hyperlink ref="AP73" r:id="rId106" display="https://pbs.twimg.com/profile_banners/1034393503/1588451779"/>
    <hyperlink ref="AP74" r:id="rId107" display="https://pbs.twimg.com/profile_banners/3092677355/1574574746"/>
    <hyperlink ref="AP75" r:id="rId108" display="https://pbs.twimg.com/profile_banners/78860721/1585140241"/>
    <hyperlink ref="AP76" r:id="rId109" display="https://pbs.twimg.com/profile_banners/1374546126/1401869658"/>
    <hyperlink ref="AP77" r:id="rId110" display="https://pbs.twimg.com/profile_banners/92940135/1577778633"/>
    <hyperlink ref="AP78" r:id="rId111" display="https://pbs.twimg.com/profile_banners/600051872/1569789587"/>
    <hyperlink ref="AP79" r:id="rId112" display="https://pbs.twimg.com/profile_banners/182749690/1419294545"/>
    <hyperlink ref="AP80" r:id="rId113" display="https://pbs.twimg.com/profile_banners/1436131861/1373888216"/>
    <hyperlink ref="AP84" r:id="rId114" display="https://pbs.twimg.com/profile_banners/484070192/1511391736"/>
    <hyperlink ref="AP86" r:id="rId115" display="https://pbs.twimg.com/profile_banners/89717810/1487668373"/>
    <hyperlink ref="AP88" r:id="rId116" display="https://pbs.twimg.com/profile_banners/244239390/1569820928"/>
    <hyperlink ref="AP90" r:id="rId117" display="https://pbs.twimg.com/profile_banners/283979780/1588334503"/>
    <hyperlink ref="AP91" r:id="rId118" display="https://pbs.twimg.com/profile_banners/72370342/1556287627"/>
    <hyperlink ref="AP92" r:id="rId119" display="https://pbs.twimg.com/profile_banners/726016949575147521/1584120670"/>
    <hyperlink ref="AP93" r:id="rId120" display="https://pbs.twimg.com/profile_banners/961649233920176128/1555854313"/>
    <hyperlink ref="AP94" r:id="rId121" display="https://pbs.twimg.com/profile_banners/735041394092453888/1585257051"/>
    <hyperlink ref="AP96" r:id="rId122" display="https://pbs.twimg.com/profile_banners/1376953130/1584794446"/>
    <hyperlink ref="AP97" r:id="rId123" display="https://pbs.twimg.com/profile_banners/2383773546/1511902594"/>
    <hyperlink ref="AP98" r:id="rId124" display="https://pbs.twimg.com/profile_banners/904267609/1558340511"/>
    <hyperlink ref="AP99" r:id="rId125" display="https://pbs.twimg.com/profile_banners/305437846/1546589405"/>
    <hyperlink ref="AP100" r:id="rId126" display="https://pbs.twimg.com/profile_banners/23502747/1585048081"/>
    <hyperlink ref="AP101" r:id="rId127" display="https://pbs.twimg.com/profile_banners/25654886/1575376196"/>
    <hyperlink ref="AP102" r:id="rId128" display="https://pbs.twimg.com/profile_banners/1146308681388236800/1573229645"/>
    <hyperlink ref="AP103" r:id="rId129" display="https://pbs.twimg.com/profile_banners/1050575917/1461740071"/>
    <hyperlink ref="AP104" r:id="rId130" display="https://pbs.twimg.com/profile_banners/49710133/1566047108"/>
    <hyperlink ref="AP107" r:id="rId131" display="https://pbs.twimg.com/profile_banners/1055255910/1392198120"/>
    <hyperlink ref="AP108" r:id="rId132" display="https://pbs.twimg.com/profile_banners/1206560665164566528/1576501839"/>
    <hyperlink ref="AP109" r:id="rId133" display="https://pbs.twimg.com/profile_banners/2737343664/1562587076"/>
    <hyperlink ref="AP110" r:id="rId134" display="https://pbs.twimg.com/profile_banners/871954115605213184/1562363948"/>
    <hyperlink ref="AV3" r:id="rId135" display="http://abs.twimg.com/images/themes/theme14/bg.gif"/>
    <hyperlink ref="AV6" r:id="rId136" display="http://abs.twimg.com/images/themes/theme1/bg.png"/>
    <hyperlink ref="AV7" r:id="rId137" display="http://abs.twimg.com/images/themes/theme1/bg.png"/>
    <hyperlink ref="AV8" r:id="rId138" display="http://abs.twimg.com/images/themes/theme1/bg.png"/>
    <hyperlink ref="AV9" r:id="rId139" display="http://abs.twimg.com/images/themes/theme6/bg.gif"/>
    <hyperlink ref="AV10" r:id="rId140" display="http://abs.twimg.com/images/themes/theme1/bg.png"/>
    <hyperlink ref="AV11" r:id="rId141" display="http://abs.twimg.com/images/themes/theme4/bg.gif"/>
    <hyperlink ref="AV12" r:id="rId142" display="http://abs.twimg.com/images/themes/theme1/bg.png"/>
    <hyperlink ref="AV14" r:id="rId143" display="http://abs.twimg.com/images/themes/theme1/bg.png"/>
    <hyperlink ref="AV15" r:id="rId144" display="http://abs.twimg.com/images/themes/theme1/bg.png"/>
    <hyperlink ref="AV16" r:id="rId145" display="http://abs.twimg.com/images/themes/theme1/bg.png"/>
    <hyperlink ref="AV17" r:id="rId146" display="http://abs.twimg.com/images/themes/theme7/bg.gif"/>
    <hyperlink ref="AV18" r:id="rId147" display="http://abs.twimg.com/images/themes/theme1/bg.png"/>
    <hyperlink ref="AV19" r:id="rId148" display="http://abs.twimg.com/images/themes/theme2/bg.gif"/>
    <hyperlink ref="AV20" r:id="rId149" display="http://abs.twimg.com/images/themes/theme16/bg.gif"/>
    <hyperlink ref="AV22" r:id="rId150" display="http://abs.twimg.com/images/themes/theme1/bg.png"/>
    <hyperlink ref="AV23" r:id="rId151" display="http://abs.twimg.com/images/themes/theme1/bg.png"/>
    <hyperlink ref="AV24" r:id="rId152" display="http://abs.twimg.com/images/themes/theme1/bg.png"/>
    <hyperlink ref="AV25" r:id="rId153" display="http://abs.twimg.com/images/themes/theme1/bg.png"/>
    <hyperlink ref="AV26" r:id="rId154" display="http://abs.twimg.com/images/themes/theme4/bg.gif"/>
    <hyperlink ref="AV29" r:id="rId155" display="http://abs.twimg.com/images/themes/theme1/bg.png"/>
    <hyperlink ref="AV30" r:id="rId156" display="http://abs.twimg.com/images/themes/theme3/bg.gif"/>
    <hyperlink ref="AV31" r:id="rId157" display="http://abs.twimg.com/images/themes/theme16/bg.gif"/>
    <hyperlink ref="AV32" r:id="rId158" display="http://abs.twimg.com/images/themes/theme1/bg.png"/>
    <hyperlink ref="AV33" r:id="rId159" display="http://abs.twimg.com/images/themes/theme1/bg.png"/>
    <hyperlink ref="AV34" r:id="rId160" display="http://abs.twimg.com/images/themes/theme6/bg.gif"/>
    <hyperlink ref="AV35" r:id="rId161" display="http://abs.twimg.com/images/themes/theme14/bg.gif"/>
    <hyperlink ref="AV38" r:id="rId162" display="http://abs.twimg.com/images/themes/theme1/bg.png"/>
    <hyperlink ref="AV39" r:id="rId163" display="http://abs.twimg.com/images/themes/theme5/bg.gif"/>
    <hyperlink ref="AV40" r:id="rId164" display="http://abs.twimg.com/images/themes/theme1/bg.png"/>
    <hyperlink ref="AV41" r:id="rId165" display="http://abs.twimg.com/images/themes/theme1/bg.png"/>
    <hyperlink ref="AV42" r:id="rId166" display="http://abs.twimg.com/images/themes/theme4/bg.gif"/>
    <hyperlink ref="AV43" r:id="rId167" display="http://abs.twimg.com/images/themes/theme13/bg.gif"/>
    <hyperlink ref="AV44" r:id="rId168" display="http://abs.twimg.com/images/themes/theme1/bg.png"/>
    <hyperlink ref="AV45" r:id="rId169" display="http://abs.twimg.com/images/themes/theme6/bg.gif"/>
    <hyperlink ref="AV46" r:id="rId170" display="http://abs.twimg.com/images/themes/theme1/bg.png"/>
    <hyperlink ref="AV47" r:id="rId171" display="http://abs.twimg.com/images/themes/theme4/bg.gif"/>
    <hyperlink ref="AV49" r:id="rId172" display="http://abs.twimg.com/images/themes/theme1/bg.png"/>
    <hyperlink ref="AV50" r:id="rId173" display="http://abs.twimg.com/images/themes/theme15/bg.png"/>
    <hyperlink ref="AV51" r:id="rId174" display="http://abs.twimg.com/images/themes/theme1/bg.png"/>
    <hyperlink ref="AV52" r:id="rId175" display="http://abs.twimg.com/images/themes/theme1/bg.png"/>
    <hyperlink ref="AV53" r:id="rId176" display="http://abs.twimg.com/images/themes/theme1/bg.png"/>
    <hyperlink ref="AV54" r:id="rId177" display="http://abs.twimg.com/images/themes/theme1/bg.png"/>
    <hyperlink ref="AV56" r:id="rId178" display="http://abs.twimg.com/images/themes/theme1/bg.png"/>
    <hyperlink ref="AV57" r:id="rId179" display="http://abs.twimg.com/images/themes/theme1/bg.png"/>
    <hyperlink ref="AV59" r:id="rId180" display="http://abs.twimg.com/images/themes/theme1/bg.png"/>
    <hyperlink ref="AV60" r:id="rId181" display="http://abs.twimg.com/images/themes/theme1/bg.png"/>
    <hyperlink ref="AV61" r:id="rId182" display="http://abs.twimg.com/images/themes/theme1/bg.png"/>
    <hyperlink ref="AV62" r:id="rId183" display="http://abs.twimg.com/images/themes/theme1/bg.png"/>
    <hyperlink ref="AV64" r:id="rId184" display="http://abs.twimg.com/images/themes/theme1/bg.png"/>
    <hyperlink ref="AV65" r:id="rId185" display="http://abs.twimg.com/images/themes/theme9/bg.gif"/>
    <hyperlink ref="AV66" r:id="rId186" display="http://abs.twimg.com/images/themes/theme1/bg.png"/>
    <hyperlink ref="AV68" r:id="rId187" display="http://abs.twimg.com/images/themes/theme1/bg.png"/>
    <hyperlink ref="AV69" r:id="rId188" display="http://abs.twimg.com/images/themes/theme1/bg.png"/>
    <hyperlink ref="AV70" r:id="rId189" display="http://abs.twimg.com/images/themes/theme1/bg.png"/>
    <hyperlink ref="AV71" r:id="rId190" display="http://abs.twimg.com/images/themes/theme1/bg.png"/>
    <hyperlink ref="AV73" r:id="rId191" display="http://abs.twimg.com/images/themes/theme1/bg.png"/>
    <hyperlink ref="AV74" r:id="rId192" display="http://abs.twimg.com/images/themes/theme1/bg.png"/>
    <hyperlink ref="AV75" r:id="rId193" display="http://abs.twimg.com/images/themes/theme15/bg.png"/>
    <hyperlink ref="AV76" r:id="rId194" display="http://abs.twimg.com/images/themes/theme1/bg.png"/>
    <hyperlink ref="AV77" r:id="rId195" display="http://abs.twimg.com/images/themes/theme1/bg.png"/>
    <hyperlink ref="AV78" r:id="rId196" display="http://abs.twimg.com/images/themes/theme1/bg.png"/>
    <hyperlink ref="AV79" r:id="rId197" display="http://abs.twimg.com/images/themes/theme15/bg.png"/>
    <hyperlink ref="AV80" r:id="rId198" display="http://abs.twimg.com/images/themes/theme14/bg.gif"/>
    <hyperlink ref="AV82" r:id="rId199" display="http://abs.twimg.com/images/themes/theme1/bg.png"/>
    <hyperlink ref="AV83" r:id="rId200" display="http://abs.twimg.com/images/themes/theme1/bg.png"/>
    <hyperlink ref="AV84" r:id="rId201" display="http://abs.twimg.com/images/themes/theme1/bg.png"/>
    <hyperlink ref="AV85" r:id="rId202" display="http://abs.twimg.com/images/themes/theme1/bg.png"/>
    <hyperlink ref="AV86" r:id="rId203" display="http://abs.twimg.com/images/themes/theme14/bg.gif"/>
    <hyperlink ref="AV87" r:id="rId204" display="http://abs.twimg.com/images/themes/theme1/bg.png"/>
    <hyperlink ref="AV88" r:id="rId205" display="http://abs.twimg.com/images/themes/theme2/bg.gif"/>
    <hyperlink ref="AV90" r:id="rId206" display="http://abs.twimg.com/images/themes/theme1/bg.png"/>
    <hyperlink ref="AV91" r:id="rId207" display="http://abs.twimg.com/images/themes/theme7/bg.gif"/>
    <hyperlink ref="AV96" r:id="rId208" display="http://abs.twimg.com/images/themes/theme1/bg.png"/>
    <hyperlink ref="AV97" r:id="rId209" display="http://abs.twimg.com/images/themes/theme19/bg.gif"/>
    <hyperlink ref="AV98" r:id="rId210" display="http://abs.twimg.com/images/themes/theme1/bg.png"/>
    <hyperlink ref="AV99" r:id="rId211" display="http://abs.twimg.com/images/themes/theme1/bg.png"/>
    <hyperlink ref="AV100" r:id="rId212" display="http://abs.twimg.com/images/themes/theme1/bg.png"/>
    <hyperlink ref="AV101" r:id="rId213" display="http://abs.twimg.com/images/themes/theme14/bg.gif"/>
    <hyperlink ref="AV103" r:id="rId214" display="http://abs.twimg.com/images/themes/theme1/bg.png"/>
    <hyperlink ref="AV104" r:id="rId215" display="http://abs.twimg.com/images/themes/theme1/bg.png"/>
    <hyperlink ref="AV105" r:id="rId216" display="http://abs.twimg.com/images/themes/theme1/bg.png"/>
    <hyperlink ref="AV106" r:id="rId217" display="http://abs.twimg.com/images/themes/theme1/bg.png"/>
    <hyperlink ref="AV107" r:id="rId218" display="http://abs.twimg.com/images/themes/theme1/bg.png"/>
    <hyperlink ref="AV109" r:id="rId219" display="http://abs.twimg.com/images/themes/theme1/bg.png"/>
    <hyperlink ref="G3" r:id="rId220" display="http://pbs.twimg.com/profile_images/770476933993857026/OEF6CO3T_normal.jpg"/>
    <hyperlink ref="G4" r:id="rId221" display="http://pbs.twimg.com/profile_images/1247841520524410881/ZeVouDge_normal.jpg"/>
    <hyperlink ref="G5" r:id="rId222" display="http://pbs.twimg.com/profile_images/1257198718257897476/bRN-X_ma_normal.jpg"/>
    <hyperlink ref="G6" r:id="rId223" display="http://pbs.twimg.com/profile_images/1190540013295013888/nag_bcyG_normal.jpg"/>
    <hyperlink ref="G7" r:id="rId224" display="http://pbs.twimg.com/profile_images/1196520955415322624/ZuoRtkUz_normal.jpg"/>
    <hyperlink ref="G8" r:id="rId225" display="http://pbs.twimg.com/profile_images/992307967763529728/M9SYvMOU_normal.jpg"/>
    <hyperlink ref="G9" r:id="rId226" display="http://pbs.twimg.com/profile_images/1038368830538633216/2iFQBJCf_normal.jpg"/>
    <hyperlink ref="G10" r:id="rId227" display="http://pbs.twimg.com/profile_images/1082709660149403648/YDSNtv36_normal.jpg"/>
    <hyperlink ref="G11" r:id="rId228" display="http://pbs.twimg.com/profile_images/3378868779/b4650de71c1863442496b6a920d596e2_normal.jpeg"/>
    <hyperlink ref="G12" r:id="rId229" display="http://pbs.twimg.com/profile_images/1151188409400143872/K86ungmo_normal.jpg"/>
    <hyperlink ref="G13" r:id="rId230" display="http://pbs.twimg.com/profile_images/1064567013484433410/CARB0vNo_normal.jpg"/>
    <hyperlink ref="G14" r:id="rId231" display="http://pbs.twimg.com/profile_images/1253028249808130055/kwhoOahw_normal.jpg"/>
    <hyperlink ref="G15" r:id="rId232" display="http://pbs.twimg.com/profile_images/1033004823803822081/nQFiir-W_normal.jpg"/>
    <hyperlink ref="G16" r:id="rId233" display="http://pbs.twimg.com/profile_images/378800000687221468/670b49a98f67cae75493f52ecb0170f1_normal.jpeg"/>
    <hyperlink ref="G17" r:id="rId234" display="http://pbs.twimg.com/profile_images/928538330077237248/PUv-u3qY_normal.jpg"/>
    <hyperlink ref="G18" r:id="rId235" display="http://pbs.twimg.com/profile_images/532919242383847424/7frDKDXw_normal.jpeg"/>
    <hyperlink ref="G19" r:id="rId236" display="http://pbs.twimg.com/profile_images/1177508203182977032/2OZcpLWx_normal.jpg"/>
    <hyperlink ref="G20" r:id="rId237" display="http://pbs.twimg.com/profile_images/893702968/perry_normal.png"/>
    <hyperlink ref="G21" r:id="rId238" display="http://pbs.twimg.com/profile_images/876751294857457664/SeydIJgA_normal.jpg"/>
    <hyperlink ref="G22" r:id="rId239" display="http://pbs.twimg.com/profile_images/1194294580063158273/hZkMjTHL_normal.jpg"/>
    <hyperlink ref="G23" r:id="rId240" display="http://pbs.twimg.com/profile_images/817052202455932929/OWTAGWhy_normal.jpg"/>
    <hyperlink ref="G24" r:id="rId241" display="http://pbs.twimg.com/profile_images/1095947830278213632/DAPdtswJ_normal.png"/>
    <hyperlink ref="G25" r:id="rId242" display="http://pbs.twimg.com/profile_images/824268117975109634/T83779qZ_normal.jpg"/>
    <hyperlink ref="G26" r:id="rId243" display="http://pbs.twimg.com/profile_images/1761674340/17012012026_2_normal.jpg"/>
    <hyperlink ref="G27" r:id="rId244" display="http://abs.twimg.com/sticky/default_profile_images/default_profile_normal.png"/>
    <hyperlink ref="G28" r:id="rId245" display="http://pbs.twimg.com/profile_images/1005445737637871616/VKkCXi6Q_normal.jpg"/>
    <hyperlink ref="G29" r:id="rId246" display="http://pbs.twimg.com/profile_images/1175400471122599936/MPDPWpj__normal.jpg"/>
    <hyperlink ref="G30" r:id="rId247" display="http://pbs.twimg.com/profile_images/758767757613760512/T29sNN_C_normal.jpg"/>
    <hyperlink ref="G31" r:id="rId248" display="http://pbs.twimg.com/profile_images/694927132015857664/on3TbEVV_normal.jpg"/>
    <hyperlink ref="G32" r:id="rId249" display="http://pbs.twimg.com/profile_images/1201599027730620416/8Adf599G_normal.jpg"/>
    <hyperlink ref="G33" r:id="rId250" display="http://pbs.twimg.com/profile_images/1186250882016518144/6wGLl65U_normal.jpg"/>
    <hyperlink ref="G34" r:id="rId251" display="http://pbs.twimg.com/profile_images/1161572553699266560/nE1H_gBz_normal.jpg"/>
    <hyperlink ref="G35" r:id="rId252" display="http://pbs.twimg.com/profile_images/1240095851999113218/Y0WfOzVr_normal.jpg"/>
    <hyperlink ref="G36" r:id="rId253" display="http://pbs.twimg.com/profile_images/1063511087499362304/V8pEwJgy_normal.jpg"/>
    <hyperlink ref="G37" r:id="rId254" display="http://pbs.twimg.com/profile_images/1253261155537059841/xjn_F8FW_normal.jpg"/>
    <hyperlink ref="G38" r:id="rId255" display="http://pbs.twimg.com/profile_images/1228804524313210880/31s3Gluv_normal.jpg"/>
    <hyperlink ref="G39" r:id="rId256" display="http://pbs.twimg.com/profile_images/842695325663997953/Vi49UvgC_normal.jpg"/>
    <hyperlink ref="G40" r:id="rId257" display="http://pbs.twimg.com/profile_images/860224372648189953/cGtRwqcW_normal.jpg"/>
    <hyperlink ref="G41" r:id="rId258" display="http://pbs.twimg.com/profile_images/1031469694019137536/NVEo1NiD_normal.jpg"/>
    <hyperlink ref="G42" r:id="rId259" display="http://pbs.twimg.com/profile_images/1247252036657262597/KH8pzLM3_normal.jpg"/>
    <hyperlink ref="G43" r:id="rId260" display="http://pbs.twimg.com/profile_images/1166219035006177280/Uc63t8ps_normal.jpg"/>
    <hyperlink ref="G44" r:id="rId261" display="http://pbs.twimg.com/profile_images/923796605530189824/4K5nHIqu_normal.jpg"/>
    <hyperlink ref="G45" r:id="rId262" display="http://pbs.twimg.com/profile_images/437193448936833024/l-nCtY3g_normal.jpeg"/>
    <hyperlink ref="G46" r:id="rId263" display="http://pbs.twimg.com/profile_images/1232924182469599233/LAoNSqzP_normal.jpg"/>
    <hyperlink ref="G47" r:id="rId264" display="http://pbs.twimg.com/profile_images/1033766486983237634/MhamqcQh_normal.jpg"/>
    <hyperlink ref="G48" r:id="rId265" display="http://pbs.twimg.com/profile_images/1226878506589618176/yBM1zwJ7_normal.jpg"/>
    <hyperlink ref="G49" r:id="rId266" display="http://pbs.twimg.com/profile_images/1214629544021446658/GxmdpbjO_normal.jpg"/>
    <hyperlink ref="G50" r:id="rId267" display="http://pbs.twimg.com/profile_images/3357757241/b4b11b66cf67979d5026f306388366d1_normal.jpeg"/>
    <hyperlink ref="G51" r:id="rId268" display="http://pbs.twimg.com/profile_images/939058964322508800/pu3eA2mI_normal.jpg"/>
    <hyperlink ref="G52" r:id="rId269" display="http://pbs.twimg.com/profile_images/412322124485779456/BnWY6yDX_normal.jpeg"/>
    <hyperlink ref="G53" r:id="rId270" display="http://pbs.twimg.com/profile_images/1147138624917581824/jOIVFerZ_normal.jpg"/>
    <hyperlink ref="G54" r:id="rId271" display="http://pbs.twimg.com/profile_images/1074643782191247361/JrUffkRd_normal.jpg"/>
    <hyperlink ref="G55" r:id="rId272" display="http://pbs.twimg.com/profile_images/1212121471222501377/VP7FQ5Vm_normal.jpg"/>
    <hyperlink ref="G56" r:id="rId273" display="http://pbs.twimg.com/profile_images/1120001858678996993/hWs9VeOt_normal.jpg"/>
    <hyperlink ref="G57" r:id="rId274" display="http://pbs.twimg.com/profile_images/1120237504454627328/hASPexu2_normal.jpg"/>
    <hyperlink ref="G58" r:id="rId275" display="http://pbs.twimg.com/profile_images/1173336129636114433/6SY-wsiF_normal.jpg"/>
    <hyperlink ref="G59" r:id="rId276" display="http://pbs.twimg.com/profile_images/1246782745411534850/LncQtypn_normal.jpg"/>
    <hyperlink ref="G60" r:id="rId277" display="http://pbs.twimg.com/profile_images/1055687347621322752/3Y8m5XDn_normal.jpg"/>
    <hyperlink ref="G61" r:id="rId278" display="http://pbs.twimg.com/profile_images/1115201354648174592/Tg5KW_Ms_normal.png"/>
    <hyperlink ref="G62" r:id="rId279" display="http://pbs.twimg.com/profile_images/378800000633601526/23fc8b7edb395ce86d0cd8483fbfad66_normal.jpeg"/>
    <hyperlink ref="G63" r:id="rId280" display="http://pbs.twimg.com/profile_images/1020996685659623429/kYDCqMfd_normal.jpg"/>
    <hyperlink ref="G64" r:id="rId281" display="http://pbs.twimg.com/profile_images/1115336874372026370/1m7LeC4O_normal.png"/>
    <hyperlink ref="G65" r:id="rId282" display="http://pbs.twimg.com/profile_images/1113092822780051457/3pHvLZ6y_normal.png"/>
    <hyperlink ref="G66" r:id="rId283" display="http://pbs.twimg.com/profile_images/1238120411063373824/lSY4Sq_H_normal.png"/>
    <hyperlink ref="G67" r:id="rId284" display="http://pbs.twimg.com/profile_images/1138333799144706048/T0Adm4m9_normal.jpg"/>
    <hyperlink ref="G68" r:id="rId285" display="http://pbs.twimg.com/profile_images/613811697762107393/sjkYoi1n_normal.jpg"/>
    <hyperlink ref="G69" r:id="rId286" display="http://pbs.twimg.com/profile_images/781537546425819136/QUkcU_0A_normal.jpg"/>
    <hyperlink ref="G70" r:id="rId287" display="http://pbs.twimg.com/profile_images/496213161570086912/TxAKR9X1_normal.jpeg"/>
    <hyperlink ref="G71" r:id="rId288" display="http://pbs.twimg.com/profile_images/543500170810253312/iz-vC5D2_normal.jpeg"/>
    <hyperlink ref="G72" r:id="rId289" display="http://abs.twimg.com/sticky/default_profile_images/default_profile_normal.png"/>
    <hyperlink ref="G73" r:id="rId290" display="http://pbs.twimg.com/profile_images/1235857282887380992/G_PH8KYD_normal.jpg"/>
    <hyperlink ref="G74" r:id="rId291" display="http://pbs.twimg.com/profile_images/1070923123674046464/7EG6EI90_normal.jpg"/>
    <hyperlink ref="G75" r:id="rId292" display="http://pbs.twimg.com/profile_images/997064274773147648/Lycby7Jg_normal.jpg"/>
    <hyperlink ref="G76" r:id="rId293" display="http://pbs.twimg.com/profile_images/1118410100279074816/Zaxv6U-A_normal.png"/>
    <hyperlink ref="G77" r:id="rId294" display="http://pbs.twimg.com/profile_images/1004247882403385344/OJBUNp78_normal.jpg"/>
    <hyperlink ref="G78" r:id="rId295" display="http://pbs.twimg.com/profile_images/1095007902585274368/6HCNtZDh_normal.jpg"/>
    <hyperlink ref="G79" r:id="rId296" display="http://pbs.twimg.com/profile_images/1188966676/v_normal.jpg"/>
    <hyperlink ref="G80" r:id="rId297" display="http://pbs.twimg.com/profile_images/3675791749/d1b0d13ebf7589f0924d329cfaecbab4_normal.jpeg"/>
    <hyperlink ref="G81" r:id="rId298" display="http://pbs.twimg.com/profile_images/1242890577810784256/9aYfflud_normal.jpg"/>
    <hyperlink ref="G82" r:id="rId299" display="http://pbs.twimg.com/profile_images/378800000583158026/9860ad6ea68bcebecca0fc1dbf81a1e1_normal.jpeg"/>
    <hyperlink ref="G83" r:id="rId300" display="http://pbs.twimg.com/profile_images/2679250125/c14f324fb349cffe9c9a5b37787d8d3b_normal.jpeg"/>
    <hyperlink ref="G84" r:id="rId301" display="http://pbs.twimg.com/profile_images/933480630238707712/wzkr_qIw_normal.jpg"/>
    <hyperlink ref="G85" r:id="rId302" display="http://pbs.twimg.com/profile_images/528094293538263041/nMQvr_P1_normal.jpeg"/>
    <hyperlink ref="G86" r:id="rId303" display="http://pbs.twimg.com/profile_images/833963752647168001/MXenNPT4_normal.jpg"/>
    <hyperlink ref="G87" r:id="rId304" display="http://pbs.twimg.com/profile_images/1448855316/63479262552579750_normal.jpg"/>
    <hyperlink ref="G88" r:id="rId305" display="http://pbs.twimg.com/profile_images/1251242354230640645/rpb9sw7c_normal.jpg"/>
    <hyperlink ref="G89" r:id="rId306" display="http://pbs.twimg.com/profile_images/1230074086447046657/RFZl2BrQ_normal.jpg"/>
    <hyperlink ref="G90" r:id="rId307" display="http://pbs.twimg.com/profile_images/915125795689046016/jMWS9BMY_normal.jpg"/>
    <hyperlink ref="G91" r:id="rId308" display="http://pbs.twimg.com/profile_images/1095342401881747458/Wy9U_LSM_normal.jpg"/>
    <hyperlink ref="G92" r:id="rId309" display="http://pbs.twimg.com/profile_images/1253434349791277056/rAzCGVSz_normal.jpg"/>
    <hyperlink ref="G93" r:id="rId310" display="http://pbs.twimg.com/profile_images/1158738434820722688/yV3KJc4v_normal.jpg"/>
    <hyperlink ref="G94" r:id="rId311" display="http://pbs.twimg.com/profile_images/860241227316428805/dUDtf3ym_normal.jpg"/>
    <hyperlink ref="G95" r:id="rId312" display="http://pbs.twimg.com/profile_images/1143611329124753408/mePktjjl_normal.jpg"/>
    <hyperlink ref="G96" r:id="rId313" display="http://pbs.twimg.com/profile_images/1092703821032247296/uFO4wKkT_normal.jpg"/>
    <hyperlink ref="G97" r:id="rId314" display="http://pbs.twimg.com/profile_images/1156274381271773184/zQj9pkM7_normal.jpg"/>
    <hyperlink ref="G98" r:id="rId315" display="http://pbs.twimg.com/profile_images/525957619731529728/CxtkA9df_normal.png"/>
    <hyperlink ref="G99" r:id="rId316" display="http://pbs.twimg.com/profile_images/1081100108639494144/P824nLny_normal.jpg"/>
    <hyperlink ref="G100" r:id="rId317" display="http://pbs.twimg.com/profile_images/1238401876900618240/iARMw3Kf_normal.jpg"/>
    <hyperlink ref="G101" r:id="rId318" display="http://pbs.twimg.com/profile_images/1254119322571673600/ciVXXnBd_normal.jpg"/>
    <hyperlink ref="G102" r:id="rId319" display="http://pbs.twimg.com/profile_images/1192744574495662081/8ypcw5b1_normal.jpg"/>
    <hyperlink ref="G103" r:id="rId320" display="http://pbs.twimg.com/profile_images/378800000057376509/6c334c95a4be61df1eae797f73fe4c80_normal.jpeg"/>
    <hyperlink ref="G104" r:id="rId321" display="http://pbs.twimg.com/profile_images/1162711120672624640/H0JQBKie_normal.jpg"/>
    <hyperlink ref="G105" r:id="rId322" display="http://pbs.twimg.com/profile_images/736955971298295810/DzA0tDMk_normal.jpg"/>
    <hyperlink ref="G106" r:id="rId323" display="http://abs.twimg.com/sticky/default_profile_images/default_profile_normal.png"/>
    <hyperlink ref="G107" r:id="rId324" display="http://pbs.twimg.com/profile_images/433533702304325632/ZvEZszQk_normal.jpeg"/>
    <hyperlink ref="G108" r:id="rId325" display="http://pbs.twimg.com/profile_images/1206561528947912706/BBNZrcy4_normal.jpg"/>
    <hyperlink ref="G109" r:id="rId326" display="http://pbs.twimg.com/profile_images/500661929845600256/XOwiyQSs_normal.jpeg"/>
    <hyperlink ref="G110" r:id="rId327" display="http://pbs.twimg.com/profile_images/874510291652022272/GigVOMi1_normal.jpg"/>
    <hyperlink ref="AY3" r:id="rId328" display="https://twitter.com/janneoravisto"/>
    <hyperlink ref="AY4" r:id="rId329" display="https://twitter.com/variriitta"/>
    <hyperlink ref="AY5" r:id="rId330" display="https://twitter.com/nina58045395"/>
    <hyperlink ref="AY6" r:id="rId331" display="https://twitter.com/jussi_t_eronen"/>
    <hyperlink ref="AY7" r:id="rId332" display="https://twitter.com/ahonpete"/>
    <hyperlink ref="AY8" r:id="rId333" display="https://twitter.com/katjamlaine"/>
    <hyperlink ref="AY9" r:id="rId334" display="https://twitter.com/vehkoo"/>
    <hyperlink ref="AY10" r:id="rId335" display="https://twitter.com/jennapinaa"/>
    <hyperlink ref="AY11" r:id="rId336" display="https://twitter.com/kutrinet"/>
    <hyperlink ref="AY12" r:id="rId337" display="https://twitter.com/pirijanne"/>
    <hyperlink ref="AY13" r:id="rId338" display="https://twitter.com/helinperttu"/>
    <hyperlink ref="AY14" r:id="rId339" display="https://twitter.com/akikivirinta"/>
    <hyperlink ref="AY15" r:id="rId340" display="https://twitter.com/kimvaisanen"/>
    <hyperlink ref="AY16" r:id="rId341" display="https://twitter.com/energiatutka"/>
    <hyperlink ref="AY17" r:id="rId342" display="https://twitter.com/iltasanomat"/>
    <hyperlink ref="AY18" r:id="rId343" display="https://twitter.com/tkomitea"/>
    <hyperlink ref="AY19" r:id="rId344" display="https://twitter.com/certfi"/>
    <hyperlink ref="AY20" r:id="rId345" display="https://twitter.com/extechop"/>
    <hyperlink ref="AY21" r:id="rId346" display="https://twitter.com/rajo_hanna"/>
    <hyperlink ref="AY22" r:id="rId347" display="https://twitter.com/jpjuutinen"/>
    <hyperlink ref="AY23" r:id="rId348" display="https://twitter.com/pasikall"/>
    <hyperlink ref="AY24" r:id="rId349" display="https://twitter.com/traficomfinland"/>
    <hyperlink ref="AY25" r:id="rId350" display="https://twitter.com/marjoup"/>
    <hyperlink ref="AY26" r:id="rId351" display="https://twitter.com/esa_kaonpaa"/>
    <hyperlink ref="AY27" r:id="rId352" display="https://twitter.com/tlyhty"/>
    <hyperlink ref="AY28" r:id="rId353" display="https://twitter.com/pekoulj7"/>
    <hyperlink ref="AY29" r:id="rId354" display="https://twitter.com/hannelevestola"/>
    <hyperlink ref="AY30" r:id="rId355" display="https://twitter.com/veitera"/>
    <hyperlink ref="AY31" r:id="rId356" display="https://twitter.com/suonpaa"/>
    <hyperlink ref="AY32" r:id="rId357" display="https://twitter.com/mikaniikko"/>
    <hyperlink ref="AY33" r:id="rId358" display="https://twitter.com/petri2020"/>
    <hyperlink ref="AY34" r:id="rId359" display="https://twitter.com/arzka_ice"/>
    <hyperlink ref="AY35" r:id="rId360" display="https://twitter.com/youtube"/>
    <hyperlink ref="AY36" r:id="rId361" display="https://twitter.com/hehu48"/>
    <hyperlink ref="AY37" r:id="rId362" display="https://twitter.com/d1mur4tdj"/>
    <hyperlink ref="AY38" r:id="rId363" display="https://twitter.com/joelrouvinen"/>
    <hyperlink ref="AY39" r:id="rId364" display="https://twitter.com/petricederlof"/>
    <hyperlink ref="AY40" r:id="rId365" display="https://twitter.com/atamansikka"/>
    <hyperlink ref="AY41" r:id="rId366" display="https://twitter.com/kmybeat"/>
    <hyperlink ref="AY42" r:id="rId367" display="https://twitter.com/jnoksoko"/>
    <hyperlink ref="AY43" r:id="rId368" display="https://twitter.com/thlorg"/>
    <hyperlink ref="AY44" r:id="rId369" display="https://twitter.com/ropponetuomas"/>
    <hyperlink ref="AY45" r:id="rId370" display="https://twitter.com/anunou"/>
    <hyperlink ref="AY46" r:id="rId371" display="https://twitter.com/optiainen"/>
    <hyperlink ref="AY47" r:id="rId372" display="https://twitter.com/mika_salminen"/>
    <hyperlink ref="AY48" r:id="rId373" display="https://twitter.com/tomimpaan"/>
    <hyperlink ref="AY49" r:id="rId374" display="https://twitter.com/erkkimer"/>
    <hyperlink ref="AY50" r:id="rId375" display="https://twitter.com/anttiparnanen"/>
    <hyperlink ref="AY51" r:id="rId376" display="https://twitter.com/sekoomus"/>
    <hyperlink ref="AY52" r:id="rId377" display="https://twitter.com/lissunissinen"/>
    <hyperlink ref="AY53" r:id="rId378" display="https://twitter.com/poutasound"/>
    <hyperlink ref="AY54" r:id="rId379" display="https://twitter.com/jape_jarmo"/>
    <hyperlink ref="AY55" r:id="rId380" display="https://twitter.com/eineklaus"/>
    <hyperlink ref="AY56" r:id="rId381" display="https://twitter.com/jajatala"/>
    <hyperlink ref="AY57" r:id="rId382" display="https://twitter.com/solantausta"/>
    <hyperlink ref="AY58" r:id="rId383" display="https://twitter.com/siideriwalas"/>
    <hyperlink ref="AY59" r:id="rId384" display="https://twitter.com/eskolavesa"/>
    <hyperlink ref="AY60" r:id="rId385" display="https://twitter.com/tampereuni"/>
    <hyperlink ref="AY61" r:id="rId386" display="https://twitter.com/tuomasmuraja"/>
    <hyperlink ref="AY62" r:id="rId387" display="https://twitter.com/mhmlinen"/>
    <hyperlink ref="AY63" r:id="rId388" display="https://twitter.com/anttivan"/>
    <hyperlink ref="AY64" r:id="rId389" display="https://twitter.com/blessething"/>
    <hyperlink ref="AY65" r:id="rId390" display="https://twitter.com/keronen"/>
    <hyperlink ref="AY66" r:id="rId391" display="https://twitter.com/1984_nyt"/>
    <hyperlink ref="AY67" r:id="rId392" display="https://twitter.com/knifebackhouse"/>
    <hyperlink ref="AY68" r:id="rId393" display="https://twitter.com/jarmokoponen"/>
    <hyperlink ref="AY69" r:id="rId394" display="https://twitter.com/finnchuhi"/>
    <hyperlink ref="AY70" r:id="rId395" display="https://twitter.com/mikaelervasti"/>
    <hyperlink ref="AY71" r:id="rId396" display="https://twitter.com/villetavio"/>
    <hyperlink ref="AY72" r:id="rId397" display="https://twitter.com/sepi33556535"/>
    <hyperlink ref="AY73" r:id="rId398" display="https://twitter.com/muksunen"/>
    <hyperlink ref="AY74" r:id="rId399" display="https://twitter.com/vapaamielinen"/>
    <hyperlink ref="AY75" r:id="rId400" display="https://twitter.com/yleareena"/>
    <hyperlink ref="AY76" r:id="rId401" display="https://twitter.com/timoharakka"/>
    <hyperlink ref="AY77" r:id="rId402" display="https://twitter.com/lvmfi"/>
    <hyperlink ref="AY78" r:id="rId403" display="https://twitter.com/lindapelkonen"/>
    <hyperlink ref="AY79" r:id="rId404" display="https://twitter.com/valtasaari"/>
    <hyperlink ref="AY80" r:id="rId405" display="https://twitter.com/katrinkristiina"/>
    <hyperlink ref="AY81" r:id="rId406" display="https://twitter.com/koippari61"/>
    <hyperlink ref="AY82" r:id="rId407" display="https://twitter.com/petripelli"/>
    <hyperlink ref="AY83" r:id="rId408" display="https://twitter.com/osmosoininvaara"/>
    <hyperlink ref="AY84" r:id="rId409" display="https://twitter.com/prissek"/>
    <hyperlink ref="AY85" r:id="rId410" display="https://twitter.com/tapiopajunen"/>
    <hyperlink ref="AY86" r:id="rId411" display="https://twitter.com/molkko"/>
    <hyperlink ref="AY87" r:id="rId412" display="https://twitter.com/tjylha"/>
    <hyperlink ref="AY88" r:id="rId413" display="https://twitter.com/kimmomatikainen"/>
    <hyperlink ref="AY89" r:id="rId414" display="https://twitter.com/tk93975093"/>
    <hyperlink ref="AY90" r:id="rId415" display="https://twitter.com/valtioneuvosto"/>
    <hyperlink ref="AY91" r:id="rId416" display="https://twitter.com/liandersson"/>
    <hyperlink ref="AY92" r:id="rId417" display="https://twitter.com/helihannula1"/>
    <hyperlink ref="AY93" r:id="rId418" display="https://twitter.com/nhumalisto"/>
    <hyperlink ref="AY94" r:id="rId419" display="https://twitter.com/ripatti_ht"/>
    <hyperlink ref="AY95" r:id="rId420" display="https://twitter.com/kp_keto"/>
    <hyperlink ref="AY96" r:id="rId421" display="https://twitter.com/dimmu141"/>
    <hyperlink ref="AY97" r:id="rId422" display="https://twitter.com/takajalka"/>
    <hyperlink ref="AY98" r:id="rId423" display="https://twitter.com/joukojokinen"/>
    <hyperlink ref="AY99" r:id="rId424" display="https://twitter.com/riikka_raisanen"/>
    <hyperlink ref="AY100" r:id="rId425" display="https://twitter.com/yleuutiset"/>
    <hyperlink ref="AY101" r:id="rId426" display="https://twitter.com/anttivesala"/>
    <hyperlink ref="AY102" r:id="rId427" display="https://twitter.com/maridisesti"/>
    <hyperlink ref="AY103" r:id="rId428" display="https://twitter.com/haollila"/>
    <hyperlink ref="AY104" r:id="rId429" display="https://twitter.com/anterojarvi"/>
    <hyperlink ref="AY105" r:id="rId430" display="https://twitter.com/rikujuu"/>
    <hyperlink ref="AY106" r:id="rId431" display="https://twitter.com/jyzg"/>
    <hyperlink ref="AY107" r:id="rId432" display="https://twitter.com/sarasvuojari"/>
    <hyperlink ref="AY108" r:id="rId433" display="https://twitter.com/heikkikonttinen"/>
    <hyperlink ref="AY109" r:id="rId434" display="https://twitter.com/gravioladotfi"/>
    <hyperlink ref="AY110" r:id="rId435" display="https://twitter.com/aluukkainen"/>
    <hyperlink ref="AM111" r:id="rId436" display="https://t.co/aMqQkJNxa3"/>
    <hyperlink ref="AP111" r:id="rId437" display="https://pbs.twimg.com/profile_banners/29940208/1582750627"/>
    <hyperlink ref="AV111" r:id="rId438" display="http://abs.twimg.com/images/themes/theme1/bg.png"/>
    <hyperlink ref="G111" r:id="rId439" display="http://pbs.twimg.com/profile_images/1232771090516189186/_IXV2WQD_normal.jpg"/>
    <hyperlink ref="AY111" r:id="rId440" display="https://twitter.com/ylepuhe"/>
  </hyperlinks>
  <printOptions/>
  <pageMargins left="0.7" right="0.7" top="0.75" bottom="0.75" header="0.3" footer="0.3"/>
  <pageSetup horizontalDpi="600" verticalDpi="600" orientation="portrait" r:id="rId445"/>
  <drawing r:id="rId444"/>
  <legacyDrawing r:id="rId442"/>
  <tableParts>
    <tablePart r:id="rId4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1528</v>
      </c>
      <c r="Z2" s="13" t="s">
        <v>1544</v>
      </c>
      <c r="AA2" s="13" t="s">
        <v>1572</v>
      </c>
      <c r="AB2" s="13" t="s">
        <v>1627</v>
      </c>
      <c r="AC2" s="13" t="s">
        <v>1681</v>
      </c>
      <c r="AD2" s="13" t="s">
        <v>1710</v>
      </c>
      <c r="AE2" s="13" t="s">
        <v>1711</v>
      </c>
      <c r="AF2" s="13" t="s">
        <v>1723</v>
      </c>
      <c r="AG2" s="52" t="s">
        <v>2024</v>
      </c>
      <c r="AH2" s="52" t="s">
        <v>2025</v>
      </c>
      <c r="AI2" s="52" t="s">
        <v>2026</v>
      </c>
      <c r="AJ2" s="52" t="s">
        <v>2027</v>
      </c>
      <c r="AK2" s="52" t="s">
        <v>2028</v>
      </c>
      <c r="AL2" s="52" t="s">
        <v>2029</v>
      </c>
      <c r="AM2" s="52" t="s">
        <v>2030</v>
      </c>
      <c r="AN2" s="52" t="s">
        <v>2031</v>
      </c>
      <c r="AO2" s="52" t="s">
        <v>2034</v>
      </c>
    </row>
    <row r="3" spans="1:41" ht="15">
      <c r="A3" s="90" t="s">
        <v>1467</v>
      </c>
      <c r="B3" s="66" t="s">
        <v>1487</v>
      </c>
      <c r="C3" s="66" t="s">
        <v>56</v>
      </c>
      <c r="D3" s="117"/>
      <c r="E3" s="116"/>
      <c r="F3" s="118" t="s">
        <v>2740</v>
      </c>
      <c r="G3" s="119"/>
      <c r="H3" s="119"/>
      <c r="I3" s="120">
        <v>3</v>
      </c>
      <c r="J3" s="121"/>
      <c r="K3" s="48">
        <v>32</v>
      </c>
      <c r="L3" s="48">
        <v>46</v>
      </c>
      <c r="M3" s="48">
        <v>19</v>
      </c>
      <c r="N3" s="48">
        <v>65</v>
      </c>
      <c r="O3" s="48">
        <v>4</v>
      </c>
      <c r="P3" s="49">
        <v>0.02</v>
      </c>
      <c r="Q3" s="49">
        <v>0.0392156862745098</v>
      </c>
      <c r="R3" s="48">
        <v>1</v>
      </c>
      <c r="S3" s="48">
        <v>0</v>
      </c>
      <c r="T3" s="48">
        <v>32</v>
      </c>
      <c r="U3" s="48">
        <v>65</v>
      </c>
      <c r="V3" s="48">
        <v>3</v>
      </c>
      <c r="W3" s="49">
        <v>1.894531</v>
      </c>
      <c r="X3" s="49">
        <v>0.05141129032258065</v>
      </c>
      <c r="Y3" s="79" t="s">
        <v>2434</v>
      </c>
      <c r="Z3" s="79" t="s">
        <v>2438</v>
      </c>
      <c r="AA3" s="79" t="s">
        <v>2443</v>
      </c>
      <c r="AB3" s="87" t="s">
        <v>2449</v>
      </c>
      <c r="AC3" s="87" t="s">
        <v>1682</v>
      </c>
      <c r="AD3" s="87" t="s">
        <v>2486</v>
      </c>
      <c r="AE3" s="87" t="s">
        <v>278</v>
      </c>
      <c r="AF3" s="87" t="s">
        <v>1724</v>
      </c>
      <c r="AG3" s="130">
        <v>0</v>
      </c>
      <c r="AH3" s="133">
        <v>0</v>
      </c>
      <c r="AI3" s="130">
        <v>0</v>
      </c>
      <c r="AJ3" s="133">
        <v>0</v>
      </c>
      <c r="AK3" s="130">
        <v>0</v>
      </c>
      <c r="AL3" s="133">
        <v>0</v>
      </c>
      <c r="AM3" s="130">
        <v>1006</v>
      </c>
      <c r="AN3" s="133">
        <v>100</v>
      </c>
      <c r="AO3" s="130">
        <v>1006</v>
      </c>
    </row>
    <row r="4" spans="1:41" ht="15">
      <c r="A4" s="146" t="s">
        <v>1468</v>
      </c>
      <c r="B4" s="66" t="s">
        <v>1488</v>
      </c>
      <c r="C4" s="66" t="s">
        <v>56</v>
      </c>
      <c r="D4" s="123"/>
      <c r="E4" s="122"/>
      <c r="F4" s="124" t="s">
        <v>2741</v>
      </c>
      <c r="G4" s="125"/>
      <c r="H4" s="125"/>
      <c r="I4" s="126">
        <v>4</v>
      </c>
      <c r="J4" s="127"/>
      <c r="K4" s="48">
        <v>11</v>
      </c>
      <c r="L4" s="48">
        <v>17</v>
      </c>
      <c r="M4" s="48">
        <v>60</v>
      </c>
      <c r="N4" s="48">
        <v>77</v>
      </c>
      <c r="O4" s="48">
        <v>4</v>
      </c>
      <c r="P4" s="49">
        <v>0.12903225806451613</v>
      </c>
      <c r="Q4" s="49">
        <v>0.22857142857142856</v>
      </c>
      <c r="R4" s="48">
        <v>1</v>
      </c>
      <c r="S4" s="48">
        <v>0</v>
      </c>
      <c r="T4" s="48">
        <v>11</v>
      </c>
      <c r="U4" s="48">
        <v>77</v>
      </c>
      <c r="V4" s="48">
        <v>3</v>
      </c>
      <c r="W4" s="49">
        <v>1.355372</v>
      </c>
      <c r="X4" s="49">
        <v>0.3181818181818182</v>
      </c>
      <c r="Y4" s="79" t="s">
        <v>2435</v>
      </c>
      <c r="Z4" s="79" t="s">
        <v>2439</v>
      </c>
      <c r="AA4" s="79" t="s">
        <v>1201</v>
      </c>
      <c r="AB4" s="87" t="s">
        <v>2450</v>
      </c>
      <c r="AC4" s="87" t="s">
        <v>2482</v>
      </c>
      <c r="AD4" s="79" t="s">
        <v>2487</v>
      </c>
      <c r="AE4" s="79" t="s">
        <v>2494</v>
      </c>
      <c r="AF4" s="79" t="s">
        <v>1725</v>
      </c>
      <c r="AG4" s="48">
        <v>1</v>
      </c>
      <c r="AH4" s="49">
        <v>0.1579778830963665</v>
      </c>
      <c r="AI4" s="48">
        <v>6</v>
      </c>
      <c r="AJ4" s="49">
        <v>0.9478672985781991</v>
      </c>
      <c r="AK4" s="48">
        <v>0</v>
      </c>
      <c r="AL4" s="49">
        <v>0</v>
      </c>
      <c r="AM4" s="48">
        <v>626</v>
      </c>
      <c r="AN4" s="49">
        <v>98.89415481832543</v>
      </c>
      <c r="AO4" s="48">
        <v>633</v>
      </c>
    </row>
    <row r="5" spans="1:41" ht="15">
      <c r="A5" s="146" t="s">
        <v>1469</v>
      </c>
      <c r="B5" s="66" t="s">
        <v>1489</v>
      </c>
      <c r="C5" s="66" t="s">
        <v>56</v>
      </c>
      <c r="D5" s="123"/>
      <c r="E5" s="122"/>
      <c r="F5" s="124" t="s">
        <v>2101</v>
      </c>
      <c r="G5" s="125"/>
      <c r="H5" s="125"/>
      <c r="I5" s="126">
        <v>5</v>
      </c>
      <c r="J5" s="127"/>
      <c r="K5" s="48">
        <v>9</v>
      </c>
      <c r="L5" s="48">
        <v>9</v>
      </c>
      <c r="M5" s="48">
        <v>0</v>
      </c>
      <c r="N5" s="48">
        <v>9</v>
      </c>
      <c r="O5" s="48">
        <v>1</v>
      </c>
      <c r="P5" s="49">
        <v>0</v>
      </c>
      <c r="Q5" s="49">
        <v>0</v>
      </c>
      <c r="R5" s="48">
        <v>1</v>
      </c>
      <c r="S5" s="48">
        <v>0</v>
      </c>
      <c r="T5" s="48">
        <v>9</v>
      </c>
      <c r="U5" s="48">
        <v>9</v>
      </c>
      <c r="V5" s="48">
        <v>2</v>
      </c>
      <c r="W5" s="49">
        <v>1.580247</v>
      </c>
      <c r="X5" s="49">
        <v>0.1111111111111111</v>
      </c>
      <c r="Y5" s="79" t="s">
        <v>317</v>
      </c>
      <c r="Z5" s="79" t="s">
        <v>328</v>
      </c>
      <c r="AA5" s="79" t="s">
        <v>1573</v>
      </c>
      <c r="AB5" s="87" t="s">
        <v>1628</v>
      </c>
      <c r="AC5" s="87" t="s">
        <v>1683</v>
      </c>
      <c r="AD5" s="79"/>
      <c r="AE5" s="79"/>
      <c r="AF5" s="79" t="s">
        <v>1726</v>
      </c>
      <c r="AG5" s="48">
        <v>0</v>
      </c>
      <c r="AH5" s="49">
        <v>0</v>
      </c>
      <c r="AI5" s="48">
        <v>0</v>
      </c>
      <c r="AJ5" s="49">
        <v>0</v>
      </c>
      <c r="AK5" s="48">
        <v>0</v>
      </c>
      <c r="AL5" s="49">
        <v>0</v>
      </c>
      <c r="AM5" s="48">
        <v>246</v>
      </c>
      <c r="AN5" s="49">
        <v>100</v>
      </c>
      <c r="AO5" s="48">
        <v>246</v>
      </c>
    </row>
    <row r="6" spans="1:41" ht="15">
      <c r="A6" s="146" t="s">
        <v>1470</v>
      </c>
      <c r="B6" s="66" t="s">
        <v>1490</v>
      </c>
      <c r="C6" s="66" t="s">
        <v>56</v>
      </c>
      <c r="D6" s="123"/>
      <c r="E6" s="122"/>
      <c r="F6" s="124" t="s">
        <v>2742</v>
      </c>
      <c r="G6" s="125"/>
      <c r="H6" s="125"/>
      <c r="I6" s="126">
        <v>6</v>
      </c>
      <c r="J6" s="127"/>
      <c r="K6" s="48">
        <v>7</v>
      </c>
      <c r="L6" s="48">
        <v>12</v>
      </c>
      <c r="M6" s="48">
        <v>9</v>
      </c>
      <c r="N6" s="48">
        <v>21</v>
      </c>
      <c r="O6" s="48">
        <v>2</v>
      </c>
      <c r="P6" s="49">
        <v>0.07142857142857142</v>
      </c>
      <c r="Q6" s="49">
        <v>0.13333333333333333</v>
      </c>
      <c r="R6" s="48">
        <v>1</v>
      </c>
      <c r="S6" s="48">
        <v>0</v>
      </c>
      <c r="T6" s="48">
        <v>7</v>
      </c>
      <c r="U6" s="48">
        <v>21</v>
      </c>
      <c r="V6" s="48">
        <v>2</v>
      </c>
      <c r="W6" s="49">
        <v>1.142857</v>
      </c>
      <c r="X6" s="49">
        <v>0.35714285714285715</v>
      </c>
      <c r="Y6" s="79" t="s">
        <v>1530</v>
      </c>
      <c r="Z6" s="79" t="s">
        <v>328</v>
      </c>
      <c r="AA6" s="79" t="s">
        <v>2444</v>
      </c>
      <c r="AB6" s="87" t="s">
        <v>2451</v>
      </c>
      <c r="AC6" s="87" t="s">
        <v>1684</v>
      </c>
      <c r="AD6" s="79"/>
      <c r="AE6" s="79" t="s">
        <v>2495</v>
      </c>
      <c r="AF6" s="79" t="s">
        <v>2499</v>
      </c>
      <c r="AG6" s="48">
        <v>0</v>
      </c>
      <c r="AH6" s="49">
        <v>0</v>
      </c>
      <c r="AI6" s="48">
        <v>0</v>
      </c>
      <c r="AJ6" s="49">
        <v>0</v>
      </c>
      <c r="AK6" s="48">
        <v>0</v>
      </c>
      <c r="AL6" s="49">
        <v>0</v>
      </c>
      <c r="AM6" s="48">
        <v>181</v>
      </c>
      <c r="AN6" s="49">
        <v>100</v>
      </c>
      <c r="AO6" s="48">
        <v>181</v>
      </c>
    </row>
    <row r="7" spans="1:41" ht="15">
      <c r="A7" s="146" t="s">
        <v>1471</v>
      </c>
      <c r="B7" s="66" t="s">
        <v>1491</v>
      </c>
      <c r="C7" s="66" t="s">
        <v>56</v>
      </c>
      <c r="D7" s="123"/>
      <c r="E7" s="122"/>
      <c r="F7" s="124" t="s">
        <v>2743</v>
      </c>
      <c r="G7" s="125"/>
      <c r="H7" s="125"/>
      <c r="I7" s="126">
        <v>7</v>
      </c>
      <c r="J7" s="127"/>
      <c r="K7" s="48">
        <v>7</v>
      </c>
      <c r="L7" s="48">
        <v>8</v>
      </c>
      <c r="M7" s="48">
        <v>28</v>
      </c>
      <c r="N7" s="48">
        <v>36</v>
      </c>
      <c r="O7" s="48">
        <v>0</v>
      </c>
      <c r="P7" s="49">
        <v>0.2222222222222222</v>
      </c>
      <c r="Q7" s="49">
        <v>0.36363636363636365</v>
      </c>
      <c r="R7" s="48">
        <v>1</v>
      </c>
      <c r="S7" s="48">
        <v>0</v>
      </c>
      <c r="T7" s="48">
        <v>7</v>
      </c>
      <c r="U7" s="48">
        <v>36</v>
      </c>
      <c r="V7" s="48">
        <v>2</v>
      </c>
      <c r="W7" s="49">
        <v>0.979592</v>
      </c>
      <c r="X7" s="49">
        <v>0.5238095238095238</v>
      </c>
      <c r="Y7" s="79" t="s">
        <v>2185</v>
      </c>
      <c r="Z7" s="79" t="s">
        <v>332</v>
      </c>
      <c r="AA7" s="79"/>
      <c r="AB7" s="87" t="s">
        <v>2452</v>
      </c>
      <c r="AC7" s="87" t="s">
        <v>2483</v>
      </c>
      <c r="AD7" s="79" t="s">
        <v>2488</v>
      </c>
      <c r="AE7" s="79" t="s">
        <v>2496</v>
      </c>
      <c r="AF7" s="79" t="s">
        <v>1727</v>
      </c>
      <c r="AG7" s="48">
        <v>0</v>
      </c>
      <c r="AH7" s="49">
        <v>0</v>
      </c>
      <c r="AI7" s="48">
        <v>0</v>
      </c>
      <c r="AJ7" s="49">
        <v>0</v>
      </c>
      <c r="AK7" s="48">
        <v>0</v>
      </c>
      <c r="AL7" s="49">
        <v>0</v>
      </c>
      <c r="AM7" s="48">
        <v>169</v>
      </c>
      <c r="AN7" s="49">
        <v>100</v>
      </c>
      <c r="AO7" s="48">
        <v>169</v>
      </c>
    </row>
    <row r="8" spans="1:41" ht="15">
      <c r="A8" s="146" t="s">
        <v>1472</v>
      </c>
      <c r="B8" s="66" t="s">
        <v>1492</v>
      </c>
      <c r="C8" s="66" t="s">
        <v>56</v>
      </c>
      <c r="D8" s="123"/>
      <c r="E8" s="122"/>
      <c r="F8" s="124" t="s">
        <v>2744</v>
      </c>
      <c r="G8" s="125"/>
      <c r="H8" s="125"/>
      <c r="I8" s="126">
        <v>8</v>
      </c>
      <c r="J8" s="127"/>
      <c r="K8" s="48">
        <v>7</v>
      </c>
      <c r="L8" s="48">
        <v>7</v>
      </c>
      <c r="M8" s="48">
        <v>0</v>
      </c>
      <c r="N8" s="48">
        <v>7</v>
      </c>
      <c r="O8" s="48">
        <v>7</v>
      </c>
      <c r="P8" s="49" t="s">
        <v>1502</v>
      </c>
      <c r="Q8" s="49" t="s">
        <v>1502</v>
      </c>
      <c r="R8" s="48">
        <v>7</v>
      </c>
      <c r="S8" s="48">
        <v>7</v>
      </c>
      <c r="T8" s="48">
        <v>1</v>
      </c>
      <c r="U8" s="48">
        <v>1</v>
      </c>
      <c r="V8" s="48">
        <v>0</v>
      </c>
      <c r="W8" s="49">
        <v>0</v>
      </c>
      <c r="X8" s="49">
        <v>0</v>
      </c>
      <c r="Y8" s="79" t="s">
        <v>1529</v>
      </c>
      <c r="Z8" s="79" t="s">
        <v>1545</v>
      </c>
      <c r="AA8" s="79" t="s">
        <v>1574</v>
      </c>
      <c r="AB8" s="87" t="s">
        <v>1629</v>
      </c>
      <c r="AC8" s="87" t="s">
        <v>1665</v>
      </c>
      <c r="AD8" s="79"/>
      <c r="AE8" s="79"/>
      <c r="AF8" s="79" t="s">
        <v>1728</v>
      </c>
      <c r="AG8" s="48">
        <v>0</v>
      </c>
      <c r="AH8" s="49">
        <v>0</v>
      </c>
      <c r="AI8" s="48">
        <v>0</v>
      </c>
      <c r="AJ8" s="49">
        <v>0</v>
      </c>
      <c r="AK8" s="48">
        <v>0</v>
      </c>
      <c r="AL8" s="49">
        <v>0</v>
      </c>
      <c r="AM8" s="48">
        <v>148</v>
      </c>
      <c r="AN8" s="49">
        <v>100</v>
      </c>
      <c r="AO8" s="48">
        <v>148</v>
      </c>
    </row>
    <row r="9" spans="1:41" ht="15">
      <c r="A9" s="146" t="s">
        <v>1473</v>
      </c>
      <c r="B9" s="66" t="s">
        <v>1493</v>
      </c>
      <c r="C9" s="66" t="s">
        <v>56</v>
      </c>
      <c r="D9" s="123"/>
      <c r="E9" s="122"/>
      <c r="F9" s="124" t="s">
        <v>2745</v>
      </c>
      <c r="G9" s="125"/>
      <c r="H9" s="125"/>
      <c r="I9" s="126">
        <v>9</v>
      </c>
      <c r="J9" s="127"/>
      <c r="K9" s="48">
        <v>4</v>
      </c>
      <c r="L9" s="48">
        <v>6</v>
      </c>
      <c r="M9" s="48">
        <v>0</v>
      </c>
      <c r="N9" s="48">
        <v>6</v>
      </c>
      <c r="O9" s="48">
        <v>1</v>
      </c>
      <c r="P9" s="49">
        <v>0</v>
      </c>
      <c r="Q9" s="49">
        <v>0</v>
      </c>
      <c r="R9" s="48">
        <v>1</v>
      </c>
      <c r="S9" s="48">
        <v>0</v>
      </c>
      <c r="T9" s="48">
        <v>4</v>
      </c>
      <c r="U9" s="48">
        <v>6</v>
      </c>
      <c r="V9" s="48">
        <v>2</v>
      </c>
      <c r="W9" s="49">
        <v>0.875</v>
      </c>
      <c r="X9" s="49">
        <v>0.4166666666666667</v>
      </c>
      <c r="Y9" s="79"/>
      <c r="Z9" s="79"/>
      <c r="AA9" s="79"/>
      <c r="AB9" s="87" t="s">
        <v>2453</v>
      </c>
      <c r="AC9" s="87" t="s">
        <v>2471</v>
      </c>
      <c r="AD9" s="79" t="s">
        <v>2489</v>
      </c>
      <c r="AE9" s="79" t="s">
        <v>2497</v>
      </c>
      <c r="AF9" s="79" t="s">
        <v>1729</v>
      </c>
      <c r="AG9" s="48">
        <v>0</v>
      </c>
      <c r="AH9" s="49">
        <v>0</v>
      </c>
      <c r="AI9" s="48">
        <v>0</v>
      </c>
      <c r="AJ9" s="49">
        <v>0</v>
      </c>
      <c r="AK9" s="48">
        <v>0</v>
      </c>
      <c r="AL9" s="49">
        <v>0</v>
      </c>
      <c r="AM9" s="48">
        <v>73</v>
      </c>
      <c r="AN9" s="49">
        <v>100</v>
      </c>
      <c r="AO9" s="48">
        <v>73</v>
      </c>
    </row>
    <row r="10" spans="1:41" ht="14.25" customHeight="1">
      <c r="A10" s="146" t="s">
        <v>1474</v>
      </c>
      <c r="B10" s="66" t="s">
        <v>1494</v>
      </c>
      <c r="C10" s="66" t="s">
        <v>56</v>
      </c>
      <c r="D10" s="123"/>
      <c r="E10" s="122"/>
      <c r="F10" s="124" t="s">
        <v>2746</v>
      </c>
      <c r="G10" s="125"/>
      <c r="H10" s="125"/>
      <c r="I10" s="126">
        <v>10</v>
      </c>
      <c r="J10" s="127"/>
      <c r="K10" s="48">
        <v>3</v>
      </c>
      <c r="L10" s="48">
        <v>4</v>
      </c>
      <c r="M10" s="48">
        <v>0</v>
      </c>
      <c r="N10" s="48">
        <v>4</v>
      </c>
      <c r="O10" s="48">
        <v>1</v>
      </c>
      <c r="P10" s="49">
        <v>0</v>
      </c>
      <c r="Q10" s="49">
        <v>0</v>
      </c>
      <c r="R10" s="48">
        <v>1</v>
      </c>
      <c r="S10" s="48">
        <v>0</v>
      </c>
      <c r="T10" s="48">
        <v>3</v>
      </c>
      <c r="U10" s="48">
        <v>4</v>
      </c>
      <c r="V10" s="48">
        <v>1</v>
      </c>
      <c r="W10" s="49">
        <v>0.666667</v>
      </c>
      <c r="X10" s="49">
        <v>0.5</v>
      </c>
      <c r="Y10" s="79" t="s">
        <v>2186</v>
      </c>
      <c r="Z10" s="79" t="s">
        <v>332</v>
      </c>
      <c r="AA10" s="79" t="s">
        <v>2193</v>
      </c>
      <c r="AB10" s="87" t="s">
        <v>281</v>
      </c>
      <c r="AC10" s="87" t="s">
        <v>622</v>
      </c>
      <c r="AD10" s="79" t="s">
        <v>2490</v>
      </c>
      <c r="AE10" s="79" t="s">
        <v>281</v>
      </c>
      <c r="AF10" s="79" t="s">
        <v>1730</v>
      </c>
      <c r="AG10" s="48">
        <v>0</v>
      </c>
      <c r="AH10" s="49">
        <v>0</v>
      </c>
      <c r="AI10" s="48">
        <v>1</v>
      </c>
      <c r="AJ10" s="49">
        <v>2.127659574468085</v>
      </c>
      <c r="AK10" s="48">
        <v>0</v>
      </c>
      <c r="AL10" s="49">
        <v>0</v>
      </c>
      <c r="AM10" s="48">
        <v>46</v>
      </c>
      <c r="AN10" s="49">
        <v>97.87234042553192</v>
      </c>
      <c r="AO10" s="48">
        <v>47</v>
      </c>
    </row>
    <row r="11" spans="1:41" ht="15">
      <c r="A11" s="146" t="s">
        <v>1475</v>
      </c>
      <c r="B11" s="66" t="s">
        <v>1495</v>
      </c>
      <c r="C11" s="66" t="s">
        <v>56</v>
      </c>
      <c r="D11" s="123"/>
      <c r="E11" s="122"/>
      <c r="F11" s="124" t="s">
        <v>2747</v>
      </c>
      <c r="G11" s="125"/>
      <c r="H11" s="125"/>
      <c r="I11" s="126">
        <v>11</v>
      </c>
      <c r="J11" s="127"/>
      <c r="K11" s="48">
        <v>3</v>
      </c>
      <c r="L11" s="48">
        <v>5</v>
      </c>
      <c r="M11" s="48">
        <v>0</v>
      </c>
      <c r="N11" s="48">
        <v>5</v>
      </c>
      <c r="O11" s="48">
        <v>1</v>
      </c>
      <c r="P11" s="49">
        <v>0.3333333333333333</v>
      </c>
      <c r="Q11" s="49">
        <v>0.5</v>
      </c>
      <c r="R11" s="48">
        <v>1</v>
      </c>
      <c r="S11" s="48">
        <v>0</v>
      </c>
      <c r="T11" s="48">
        <v>3</v>
      </c>
      <c r="U11" s="48">
        <v>5</v>
      </c>
      <c r="V11" s="48">
        <v>1</v>
      </c>
      <c r="W11" s="49">
        <v>0.666667</v>
      </c>
      <c r="X11" s="49">
        <v>0.6666666666666666</v>
      </c>
      <c r="Y11" s="79" t="s">
        <v>2179</v>
      </c>
      <c r="Z11" s="79" t="s">
        <v>2189</v>
      </c>
      <c r="AA11" s="79"/>
      <c r="AB11" s="87" t="s">
        <v>2454</v>
      </c>
      <c r="AC11" s="87" t="s">
        <v>622</v>
      </c>
      <c r="AD11" s="79" t="s">
        <v>2491</v>
      </c>
      <c r="AE11" s="79" t="s">
        <v>2498</v>
      </c>
      <c r="AF11" s="79" t="s">
        <v>1731</v>
      </c>
      <c r="AG11" s="48">
        <v>0</v>
      </c>
      <c r="AH11" s="49">
        <v>0</v>
      </c>
      <c r="AI11" s="48">
        <v>0</v>
      </c>
      <c r="AJ11" s="49">
        <v>0</v>
      </c>
      <c r="AK11" s="48">
        <v>0</v>
      </c>
      <c r="AL11" s="49">
        <v>0</v>
      </c>
      <c r="AM11" s="48">
        <v>96</v>
      </c>
      <c r="AN11" s="49">
        <v>100</v>
      </c>
      <c r="AO11" s="48">
        <v>96</v>
      </c>
    </row>
    <row r="12" spans="1:41" ht="15">
      <c r="A12" s="146" t="s">
        <v>1476</v>
      </c>
      <c r="B12" s="66" t="s">
        <v>1496</v>
      </c>
      <c r="C12" s="66" t="s">
        <v>56</v>
      </c>
      <c r="D12" s="123"/>
      <c r="E12" s="122"/>
      <c r="F12" s="124" t="s">
        <v>2748</v>
      </c>
      <c r="G12" s="125"/>
      <c r="H12" s="125"/>
      <c r="I12" s="126">
        <v>12</v>
      </c>
      <c r="J12" s="127"/>
      <c r="K12" s="48">
        <v>3</v>
      </c>
      <c r="L12" s="48">
        <v>3</v>
      </c>
      <c r="M12" s="48">
        <v>14</v>
      </c>
      <c r="N12" s="48">
        <v>17</v>
      </c>
      <c r="O12" s="48">
        <v>1</v>
      </c>
      <c r="P12" s="49">
        <v>0.3333333333333333</v>
      </c>
      <c r="Q12" s="49">
        <v>0.5</v>
      </c>
      <c r="R12" s="48">
        <v>1</v>
      </c>
      <c r="S12" s="48">
        <v>0</v>
      </c>
      <c r="T12" s="48">
        <v>3</v>
      </c>
      <c r="U12" s="48">
        <v>17</v>
      </c>
      <c r="V12" s="48">
        <v>1</v>
      </c>
      <c r="W12" s="49">
        <v>0.666667</v>
      </c>
      <c r="X12" s="49">
        <v>0.6666666666666666</v>
      </c>
      <c r="Y12" s="79"/>
      <c r="Z12" s="79"/>
      <c r="AA12" s="79"/>
      <c r="AB12" s="87" t="s">
        <v>2455</v>
      </c>
      <c r="AC12" s="87" t="s">
        <v>2484</v>
      </c>
      <c r="AD12" s="79" t="s">
        <v>2492</v>
      </c>
      <c r="AE12" s="79" t="s">
        <v>1154</v>
      </c>
      <c r="AF12" s="79" t="s">
        <v>1732</v>
      </c>
      <c r="AG12" s="48">
        <v>0</v>
      </c>
      <c r="AH12" s="49">
        <v>0</v>
      </c>
      <c r="AI12" s="48">
        <v>0</v>
      </c>
      <c r="AJ12" s="49">
        <v>0</v>
      </c>
      <c r="AK12" s="48">
        <v>0</v>
      </c>
      <c r="AL12" s="49">
        <v>0</v>
      </c>
      <c r="AM12" s="48">
        <v>416</v>
      </c>
      <c r="AN12" s="49">
        <v>100</v>
      </c>
      <c r="AO12" s="48">
        <v>416</v>
      </c>
    </row>
    <row r="13" spans="1:41" ht="15">
      <c r="A13" s="146" t="s">
        <v>1477</v>
      </c>
      <c r="B13" s="66" t="s">
        <v>1497</v>
      </c>
      <c r="C13" s="66" t="s">
        <v>56</v>
      </c>
      <c r="D13" s="123"/>
      <c r="E13" s="122"/>
      <c r="F13" s="124" t="s">
        <v>2102</v>
      </c>
      <c r="G13" s="125"/>
      <c r="H13" s="125"/>
      <c r="I13" s="126">
        <v>13</v>
      </c>
      <c r="J13" s="127"/>
      <c r="K13" s="48">
        <v>3</v>
      </c>
      <c r="L13" s="48">
        <v>3</v>
      </c>
      <c r="M13" s="48">
        <v>0</v>
      </c>
      <c r="N13" s="48">
        <v>3</v>
      </c>
      <c r="O13" s="48">
        <v>1</v>
      </c>
      <c r="P13" s="49">
        <v>0</v>
      </c>
      <c r="Q13" s="49">
        <v>0</v>
      </c>
      <c r="R13" s="48">
        <v>1</v>
      </c>
      <c r="S13" s="48">
        <v>0</v>
      </c>
      <c r="T13" s="48">
        <v>3</v>
      </c>
      <c r="U13" s="48">
        <v>3</v>
      </c>
      <c r="V13" s="48">
        <v>2</v>
      </c>
      <c r="W13" s="49">
        <v>0.888889</v>
      </c>
      <c r="X13" s="49">
        <v>0.3333333333333333</v>
      </c>
      <c r="Y13" s="79" t="s">
        <v>321</v>
      </c>
      <c r="Z13" s="79" t="s">
        <v>332</v>
      </c>
      <c r="AA13" s="79"/>
      <c r="AB13" s="87" t="s">
        <v>1630</v>
      </c>
      <c r="AC13" s="87" t="s">
        <v>1685</v>
      </c>
      <c r="AD13" s="79" t="s">
        <v>234</v>
      </c>
      <c r="AE13" s="79"/>
      <c r="AF13" s="79" t="s">
        <v>1733</v>
      </c>
      <c r="AG13" s="48">
        <v>0</v>
      </c>
      <c r="AH13" s="49">
        <v>0</v>
      </c>
      <c r="AI13" s="48">
        <v>0</v>
      </c>
      <c r="AJ13" s="49">
        <v>0</v>
      </c>
      <c r="AK13" s="48">
        <v>0</v>
      </c>
      <c r="AL13" s="49">
        <v>0</v>
      </c>
      <c r="AM13" s="48">
        <v>91</v>
      </c>
      <c r="AN13" s="49">
        <v>100</v>
      </c>
      <c r="AO13" s="48">
        <v>91</v>
      </c>
    </row>
    <row r="14" spans="1:41" ht="15">
      <c r="A14" s="146" t="s">
        <v>1478</v>
      </c>
      <c r="B14" s="66" t="s">
        <v>1498</v>
      </c>
      <c r="C14" s="66" t="s">
        <v>56</v>
      </c>
      <c r="D14" s="123"/>
      <c r="E14" s="122"/>
      <c r="F14" s="124" t="s">
        <v>2103</v>
      </c>
      <c r="G14" s="125"/>
      <c r="H14" s="125"/>
      <c r="I14" s="126">
        <v>14</v>
      </c>
      <c r="J14" s="127"/>
      <c r="K14" s="48">
        <v>3</v>
      </c>
      <c r="L14" s="48">
        <v>1</v>
      </c>
      <c r="M14" s="48">
        <v>2</v>
      </c>
      <c r="N14" s="48">
        <v>3</v>
      </c>
      <c r="O14" s="48">
        <v>0</v>
      </c>
      <c r="P14" s="49">
        <v>0</v>
      </c>
      <c r="Q14" s="49">
        <v>0</v>
      </c>
      <c r="R14" s="48">
        <v>1</v>
      </c>
      <c r="S14" s="48">
        <v>0</v>
      </c>
      <c r="T14" s="48">
        <v>3</v>
      </c>
      <c r="U14" s="48">
        <v>3</v>
      </c>
      <c r="V14" s="48">
        <v>2</v>
      </c>
      <c r="W14" s="49">
        <v>0.888889</v>
      </c>
      <c r="X14" s="49">
        <v>0.3333333333333333</v>
      </c>
      <c r="Y14" s="79" t="s">
        <v>1531</v>
      </c>
      <c r="Z14" s="79" t="s">
        <v>331</v>
      </c>
      <c r="AA14" s="79" t="s">
        <v>1199</v>
      </c>
      <c r="AB14" s="87" t="s">
        <v>1631</v>
      </c>
      <c r="AC14" s="87" t="s">
        <v>1686</v>
      </c>
      <c r="AD14" s="79"/>
      <c r="AE14" s="79" t="s">
        <v>1147</v>
      </c>
      <c r="AF14" s="79" t="s">
        <v>1734</v>
      </c>
      <c r="AG14" s="48">
        <v>0</v>
      </c>
      <c r="AH14" s="49">
        <v>0</v>
      </c>
      <c r="AI14" s="48">
        <v>3</v>
      </c>
      <c r="AJ14" s="49">
        <v>7.142857142857143</v>
      </c>
      <c r="AK14" s="48">
        <v>0</v>
      </c>
      <c r="AL14" s="49">
        <v>0</v>
      </c>
      <c r="AM14" s="48">
        <v>39</v>
      </c>
      <c r="AN14" s="49">
        <v>92.85714285714286</v>
      </c>
      <c r="AO14" s="48">
        <v>42</v>
      </c>
    </row>
    <row r="15" spans="1:41" ht="15">
      <c r="A15" s="146" t="s">
        <v>1479</v>
      </c>
      <c r="B15" s="66" t="s">
        <v>1487</v>
      </c>
      <c r="C15" s="66" t="s">
        <v>59</v>
      </c>
      <c r="D15" s="123"/>
      <c r="E15" s="122"/>
      <c r="F15" s="124" t="s">
        <v>2104</v>
      </c>
      <c r="G15" s="125"/>
      <c r="H15" s="125"/>
      <c r="I15" s="126">
        <v>15</v>
      </c>
      <c r="J15" s="127"/>
      <c r="K15" s="48">
        <v>3</v>
      </c>
      <c r="L15" s="48">
        <v>3</v>
      </c>
      <c r="M15" s="48">
        <v>0</v>
      </c>
      <c r="N15" s="48">
        <v>3</v>
      </c>
      <c r="O15" s="48">
        <v>1</v>
      </c>
      <c r="P15" s="49">
        <v>0</v>
      </c>
      <c r="Q15" s="49">
        <v>0</v>
      </c>
      <c r="R15" s="48">
        <v>1</v>
      </c>
      <c r="S15" s="48">
        <v>0</v>
      </c>
      <c r="T15" s="48">
        <v>3</v>
      </c>
      <c r="U15" s="48">
        <v>3</v>
      </c>
      <c r="V15" s="48">
        <v>2</v>
      </c>
      <c r="W15" s="49">
        <v>0.888889</v>
      </c>
      <c r="X15" s="49">
        <v>0.3333333333333333</v>
      </c>
      <c r="Y15" s="79" t="s">
        <v>319</v>
      </c>
      <c r="Z15" s="79" t="s">
        <v>330</v>
      </c>
      <c r="AA15" s="79"/>
      <c r="AB15" s="87" t="s">
        <v>1632</v>
      </c>
      <c r="AC15" s="87" t="s">
        <v>1687</v>
      </c>
      <c r="AD15" s="79"/>
      <c r="AE15" s="79"/>
      <c r="AF15" s="79" t="s">
        <v>1735</v>
      </c>
      <c r="AG15" s="48">
        <v>0</v>
      </c>
      <c r="AH15" s="49">
        <v>0</v>
      </c>
      <c r="AI15" s="48">
        <v>0</v>
      </c>
      <c r="AJ15" s="49">
        <v>0</v>
      </c>
      <c r="AK15" s="48">
        <v>0</v>
      </c>
      <c r="AL15" s="49">
        <v>0</v>
      </c>
      <c r="AM15" s="48">
        <v>27</v>
      </c>
      <c r="AN15" s="49">
        <v>100</v>
      </c>
      <c r="AO15" s="48">
        <v>27</v>
      </c>
    </row>
    <row r="16" spans="1:41" ht="15">
      <c r="A16" s="146" t="s">
        <v>1480</v>
      </c>
      <c r="B16" s="66" t="s">
        <v>1488</v>
      </c>
      <c r="C16" s="66" t="s">
        <v>59</v>
      </c>
      <c r="D16" s="123"/>
      <c r="E16" s="122"/>
      <c r="F16" s="124" t="s">
        <v>2749</v>
      </c>
      <c r="G16" s="125"/>
      <c r="H16" s="125"/>
      <c r="I16" s="126">
        <v>16</v>
      </c>
      <c r="J16" s="127"/>
      <c r="K16" s="48">
        <v>2</v>
      </c>
      <c r="L16" s="48">
        <v>1</v>
      </c>
      <c r="M16" s="48">
        <v>5</v>
      </c>
      <c r="N16" s="48">
        <v>6</v>
      </c>
      <c r="O16" s="48">
        <v>5</v>
      </c>
      <c r="P16" s="49">
        <v>0</v>
      </c>
      <c r="Q16" s="49">
        <v>0</v>
      </c>
      <c r="R16" s="48">
        <v>1</v>
      </c>
      <c r="S16" s="48">
        <v>0</v>
      </c>
      <c r="T16" s="48">
        <v>2</v>
      </c>
      <c r="U16" s="48">
        <v>6</v>
      </c>
      <c r="V16" s="48">
        <v>1</v>
      </c>
      <c r="W16" s="49">
        <v>0.5</v>
      </c>
      <c r="X16" s="49">
        <v>0.5</v>
      </c>
      <c r="Y16" s="79" t="s">
        <v>1188</v>
      </c>
      <c r="Z16" s="79" t="s">
        <v>1197</v>
      </c>
      <c r="AA16" s="79" t="s">
        <v>1203</v>
      </c>
      <c r="AB16" s="87" t="s">
        <v>2456</v>
      </c>
      <c r="AC16" s="87" t="s">
        <v>2485</v>
      </c>
      <c r="AD16" s="79" t="s">
        <v>1159</v>
      </c>
      <c r="AE16" s="79"/>
      <c r="AF16" s="79" t="s">
        <v>1736</v>
      </c>
      <c r="AG16" s="48">
        <v>0</v>
      </c>
      <c r="AH16" s="49">
        <v>0</v>
      </c>
      <c r="AI16" s="48">
        <v>2</v>
      </c>
      <c r="AJ16" s="49">
        <v>1.1363636363636365</v>
      </c>
      <c r="AK16" s="48">
        <v>0</v>
      </c>
      <c r="AL16" s="49">
        <v>0</v>
      </c>
      <c r="AM16" s="48">
        <v>174</v>
      </c>
      <c r="AN16" s="49">
        <v>98.86363636363636</v>
      </c>
      <c r="AO16" s="48">
        <v>176</v>
      </c>
    </row>
    <row r="17" spans="1:41" ht="15">
      <c r="A17" s="146" t="s">
        <v>1481</v>
      </c>
      <c r="B17" s="66" t="s">
        <v>1489</v>
      </c>
      <c r="C17" s="66" t="s">
        <v>59</v>
      </c>
      <c r="D17" s="123"/>
      <c r="E17" s="122"/>
      <c r="F17" s="124" t="s">
        <v>1481</v>
      </c>
      <c r="G17" s="125"/>
      <c r="H17" s="125"/>
      <c r="I17" s="126">
        <v>17</v>
      </c>
      <c r="J17" s="127"/>
      <c r="K17" s="48">
        <v>2</v>
      </c>
      <c r="L17" s="48">
        <v>2</v>
      </c>
      <c r="M17" s="48">
        <v>0</v>
      </c>
      <c r="N17" s="48">
        <v>2</v>
      </c>
      <c r="O17" s="48">
        <v>1</v>
      </c>
      <c r="P17" s="49">
        <v>0</v>
      </c>
      <c r="Q17" s="49">
        <v>0</v>
      </c>
      <c r="R17" s="48">
        <v>1</v>
      </c>
      <c r="S17" s="48">
        <v>0</v>
      </c>
      <c r="T17" s="48">
        <v>2</v>
      </c>
      <c r="U17" s="48">
        <v>2</v>
      </c>
      <c r="V17" s="48">
        <v>1</v>
      </c>
      <c r="W17" s="49">
        <v>0.5</v>
      </c>
      <c r="X17" s="49">
        <v>0.5</v>
      </c>
      <c r="Y17" s="79" t="s">
        <v>2436</v>
      </c>
      <c r="Z17" s="79" t="s">
        <v>2440</v>
      </c>
      <c r="AA17" s="79"/>
      <c r="AB17" s="87" t="s">
        <v>622</v>
      </c>
      <c r="AC17" s="87" t="s">
        <v>622</v>
      </c>
      <c r="AD17" s="79" t="s">
        <v>1158</v>
      </c>
      <c r="AE17" s="79"/>
      <c r="AF17" s="79" t="s">
        <v>1737</v>
      </c>
      <c r="AG17" s="48">
        <v>0</v>
      </c>
      <c r="AH17" s="49">
        <v>0</v>
      </c>
      <c r="AI17" s="48">
        <v>0</v>
      </c>
      <c r="AJ17" s="49">
        <v>0</v>
      </c>
      <c r="AK17" s="48">
        <v>0</v>
      </c>
      <c r="AL17" s="49">
        <v>0</v>
      </c>
      <c r="AM17" s="48">
        <v>6</v>
      </c>
      <c r="AN17" s="49">
        <v>100</v>
      </c>
      <c r="AO17" s="48">
        <v>6</v>
      </c>
    </row>
    <row r="18" spans="1:41" ht="15">
      <c r="A18" s="146" t="s">
        <v>1482</v>
      </c>
      <c r="B18" s="66" t="s">
        <v>1490</v>
      </c>
      <c r="C18" s="66" t="s">
        <v>59</v>
      </c>
      <c r="D18" s="123"/>
      <c r="E18" s="122"/>
      <c r="F18" s="124" t="s">
        <v>2105</v>
      </c>
      <c r="G18" s="125"/>
      <c r="H18" s="125"/>
      <c r="I18" s="126">
        <v>18</v>
      </c>
      <c r="J18" s="127"/>
      <c r="K18" s="48">
        <v>2</v>
      </c>
      <c r="L18" s="48">
        <v>1</v>
      </c>
      <c r="M18" s="48">
        <v>0</v>
      </c>
      <c r="N18" s="48">
        <v>1</v>
      </c>
      <c r="O18" s="48">
        <v>0</v>
      </c>
      <c r="P18" s="49">
        <v>0</v>
      </c>
      <c r="Q18" s="49">
        <v>0</v>
      </c>
      <c r="R18" s="48">
        <v>1</v>
      </c>
      <c r="S18" s="48">
        <v>0</v>
      </c>
      <c r="T18" s="48">
        <v>2</v>
      </c>
      <c r="U18" s="48">
        <v>1</v>
      </c>
      <c r="V18" s="48">
        <v>1</v>
      </c>
      <c r="W18" s="49">
        <v>0.5</v>
      </c>
      <c r="X18" s="49">
        <v>0.5</v>
      </c>
      <c r="Y18" s="79" t="s">
        <v>1183</v>
      </c>
      <c r="Z18" s="79" t="s">
        <v>328</v>
      </c>
      <c r="AA18" s="79" t="s">
        <v>1200</v>
      </c>
      <c r="AB18" s="87" t="s">
        <v>1581</v>
      </c>
      <c r="AC18" s="87" t="s">
        <v>622</v>
      </c>
      <c r="AD18" s="79"/>
      <c r="AE18" s="79" t="s">
        <v>1153</v>
      </c>
      <c r="AF18" s="79" t="s">
        <v>1738</v>
      </c>
      <c r="AG18" s="48">
        <v>0</v>
      </c>
      <c r="AH18" s="49">
        <v>0</v>
      </c>
      <c r="AI18" s="48">
        <v>0</v>
      </c>
      <c r="AJ18" s="49">
        <v>0</v>
      </c>
      <c r="AK18" s="48">
        <v>0</v>
      </c>
      <c r="AL18" s="49">
        <v>0</v>
      </c>
      <c r="AM18" s="48">
        <v>22</v>
      </c>
      <c r="AN18" s="49">
        <v>100</v>
      </c>
      <c r="AO18" s="48">
        <v>22</v>
      </c>
    </row>
    <row r="19" spans="1:41" ht="15">
      <c r="A19" s="146" t="s">
        <v>1483</v>
      </c>
      <c r="B19" s="66" t="s">
        <v>1491</v>
      </c>
      <c r="C19" s="66" t="s">
        <v>59</v>
      </c>
      <c r="D19" s="123"/>
      <c r="E19" s="122"/>
      <c r="F19" s="124" t="s">
        <v>2750</v>
      </c>
      <c r="G19" s="125"/>
      <c r="H19" s="125"/>
      <c r="I19" s="126">
        <v>19</v>
      </c>
      <c r="J19" s="127"/>
      <c r="K19" s="48">
        <v>2</v>
      </c>
      <c r="L19" s="48">
        <v>3</v>
      </c>
      <c r="M19" s="48">
        <v>0</v>
      </c>
      <c r="N19" s="48">
        <v>3</v>
      </c>
      <c r="O19" s="48">
        <v>1</v>
      </c>
      <c r="P19" s="49">
        <v>1</v>
      </c>
      <c r="Q19" s="49">
        <v>1</v>
      </c>
      <c r="R19" s="48">
        <v>1</v>
      </c>
      <c r="S19" s="48">
        <v>0</v>
      </c>
      <c r="T19" s="48">
        <v>2</v>
      </c>
      <c r="U19" s="48">
        <v>3</v>
      </c>
      <c r="V19" s="48">
        <v>1</v>
      </c>
      <c r="W19" s="49">
        <v>0.5</v>
      </c>
      <c r="X19" s="49">
        <v>1</v>
      </c>
      <c r="Y19" s="79" t="s">
        <v>2437</v>
      </c>
      <c r="Z19" s="79" t="s">
        <v>2441</v>
      </c>
      <c r="AA19" s="79"/>
      <c r="AB19" s="87" t="s">
        <v>2457</v>
      </c>
      <c r="AC19" s="87" t="s">
        <v>622</v>
      </c>
      <c r="AD19" s="79" t="s">
        <v>2493</v>
      </c>
      <c r="AE19" s="79"/>
      <c r="AF19" s="79" t="s">
        <v>1739</v>
      </c>
      <c r="AG19" s="48">
        <v>1</v>
      </c>
      <c r="AH19" s="49">
        <v>1.2820512820512822</v>
      </c>
      <c r="AI19" s="48">
        <v>0</v>
      </c>
      <c r="AJ19" s="49">
        <v>0</v>
      </c>
      <c r="AK19" s="48">
        <v>0</v>
      </c>
      <c r="AL19" s="49">
        <v>0</v>
      </c>
      <c r="AM19" s="48">
        <v>77</v>
      </c>
      <c r="AN19" s="49">
        <v>98.71794871794872</v>
      </c>
      <c r="AO19" s="48">
        <v>78</v>
      </c>
    </row>
    <row r="20" spans="1:41" ht="15">
      <c r="A20" s="146" t="s">
        <v>1484</v>
      </c>
      <c r="B20" s="66" t="s">
        <v>1492</v>
      </c>
      <c r="C20" s="66" t="s">
        <v>59</v>
      </c>
      <c r="D20" s="123"/>
      <c r="E20" s="122"/>
      <c r="F20" s="124" t="s">
        <v>2751</v>
      </c>
      <c r="G20" s="125"/>
      <c r="H20" s="125"/>
      <c r="I20" s="126">
        <v>20</v>
      </c>
      <c r="J20" s="127"/>
      <c r="K20" s="48">
        <v>2</v>
      </c>
      <c r="L20" s="48">
        <v>2</v>
      </c>
      <c r="M20" s="48">
        <v>0</v>
      </c>
      <c r="N20" s="48">
        <v>2</v>
      </c>
      <c r="O20" s="48">
        <v>1</v>
      </c>
      <c r="P20" s="49">
        <v>0</v>
      </c>
      <c r="Q20" s="49">
        <v>0</v>
      </c>
      <c r="R20" s="48">
        <v>1</v>
      </c>
      <c r="S20" s="48">
        <v>0</v>
      </c>
      <c r="T20" s="48">
        <v>2</v>
      </c>
      <c r="U20" s="48">
        <v>2</v>
      </c>
      <c r="V20" s="48">
        <v>1</v>
      </c>
      <c r="W20" s="49">
        <v>0.5</v>
      </c>
      <c r="X20" s="49">
        <v>0.5</v>
      </c>
      <c r="Y20" s="79"/>
      <c r="Z20" s="79"/>
      <c r="AA20" s="79"/>
      <c r="AB20" s="87" t="s">
        <v>2458</v>
      </c>
      <c r="AC20" s="87" t="s">
        <v>622</v>
      </c>
      <c r="AD20" s="79" t="s">
        <v>276</v>
      </c>
      <c r="AE20" s="79"/>
      <c r="AF20" s="79" t="s">
        <v>1740</v>
      </c>
      <c r="AG20" s="48">
        <v>0</v>
      </c>
      <c r="AH20" s="49">
        <v>0</v>
      </c>
      <c r="AI20" s="48">
        <v>0</v>
      </c>
      <c r="AJ20" s="49">
        <v>0</v>
      </c>
      <c r="AK20" s="48">
        <v>0</v>
      </c>
      <c r="AL20" s="49">
        <v>0</v>
      </c>
      <c r="AM20" s="48">
        <v>39</v>
      </c>
      <c r="AN20" s="49">
        <v>100</v>
      </c>
      <c r="AO20" s="48">
        <v>39</v>
      </c>
    </row>
    <row r="21" spans="1:41" ht="15">
      <c r="A21" s="146" t="s">
        <v>1485</v>
      </c>
      <c r="B21" s="66" t="s">
        <v>1493</v>
      </c>
      <c r="C21" s="66" t="s">
        <v>59</v>
      </c>
      <c r="D21" s="123"/>
      <c r="E21" s="122"/>
      <c r="F21" s="124" t="s">
        <v>1485</v>
      </c>
      <c r="G21" s="125"/>
      <c r="H21" s="125"/>
      <c r="I21" s="126">
        <v>21</v>
      </c>
      <c r="J21" s="127"/>
      <c r="K21" s="48">
        <v>2</v>
      </c>
      <c r="L21" s="48">
        <v>1</v>
      </c>
      <c r="M21" s="48">
        <v>0</v>
      </c>
      <c r="N21" s="48">
        <v>1</v>
      </c>
      <c r="O21" s="48">
        <v>0</v>
      </c>
      <c r="P21" s="49">
        <v>0</v>
      </c>
      <c r="Q21" s="49">
        <v>0</v>
      </c>
      <c r="R21" s="48">
        <v>1</v>
      </c>
      <c r="S21" s="48">
        <v>0</v>
      </c>
      <c r="T21" s="48">
        <v>2</v>
      </c>
      <c r="U21" s="48">
        <v>1</v>
      </c>
      <c r="V21" s="48">
        <v>1</v>
      </c>
      <c r="W21" s="49">
        <v>0.5</v>
      </c>
      <c r="X21" s="49">
        <v>0.5</v>
      </c>
      <c r="Y21" s="79" t="s">
        <v>317</v>
      </c>
      <c r="Z21" s="79" t="s">
        <v>328</v>
      </c>
      <c r="AA21" s="79" t="s">
        <v>335</v>
      </c>
      <c r="AB21" s="87" t="s">
        <v>622</v>
      </c>
      <c r="AC21" s="87" t="s">
        <v>622</v>
      </c>
      <c r="AD21" s="79"/>
      <c r="AE21" s="79" t="s">
        <v>275</v>
      </c>
      <c r="AF21" s="79" t="s">
        <v>1741</v>
      </c>
      <c r="AG21" s="48">
        <v>0</v>
      </c>
      <c r="AH21" s="49">
        <v>0</v>
      </c>
      <c r="AI21" s="48">
        <v>0</v>
      </c>
      <c r="AJ21" s="49">
        <v>0</v>
      </c>
      <c r="AK21" s="48">
        <v>0</v>
      </c>
      <c r="AL21" s="49">
        <v>0</v>
      </c>
      <c r="AM21" s="48">
        <v>27</v>
      </c>
      <c r="AN21" s="49">
        <v>100</v>
      </c>
      <c r="AO21" s="48">
        <v>27</v>
      </c>
    </row>
    <row r="22" spans="1:41" ht="15">
      <c r="A22" s="146" t="s">
        <v>1486</v>
      </c>
      <c r="B22" s="66" t="s">
        <v>1494</v>
      </c>
      <c r="C22" s="66" t="s">
        <v>59</v>
      </c>
      <c r="D22" s="123"/>
      <c r="E22" s="122"/>
      <c r="F22" s="124" t="s">
        <v>2752</v>
      </c>
      <c r="G22" s="125"/>
      <c r="H22" s="125"/>
      <c r="I22" s="126">
        <v>22</v>
      </c>
      <c r="J22" s="127"/>
      <c r="K22" s="48">
        <v>2</v>
      </c>
      <c r="L22" s="48">
        <v>2</v>
      </c>
      <c r="M22" s="48">
        <v>0</v>
      </c>
      <c r="N22" s="48">
        <v>2</v>
      </c>
      <c r="O22" s="48">
        <v>1</v>
      </c>
      <c r="P22" s="49">
        <v>0</v>
      </c>
      <c r="Q22" s="49">
        <v>0</v>
      </c>
      <c r="R22" s="48">
        <v>1</v>
      </c>
      <c r="S22" s="48">
        <v>0</v>
      </c>
      <c r="T22" s="48">
        <v>2</v>
      </c>
      <c r="U22" s="48">
        <v>2</v>
      </c>
      <c r="V22" s="48">
        <v>1</v>
      </c>
      <c r="W22" s="49">
        <v>0.5</v>
      </c>
      <c r="X22" s="49">
        <v>0.5</v>
      </c>
      <c r="Y22" s="79" t="s">
        <v>2181</v>
      </c>
      <c r="Z22" s="79" t="s">
        <v>328</v>
      </c>
      <c r="AA22" s="79"/>
      <c r="AB22" s="87" t="s">
        <v>2459</v>
      </c>
      <c r="AC22" s="87" t="s">
        <v>622</v>
      </c>
      <c r="AD22" s="79" t="s">
        <v>1144</v>
      </c>
      <c r="AE22" s="79"/>
      <c r="AF22" s="79" t="s">
        <v>1742</v>
      </c>
      <c r="AG22" s="48">
        <v>0</v>
      </c>
      <c r="AH22" s="49">
        <v>0</v>
      </c>
      <c r="AI22" s="48">
        <v>0</v>
      </c>
      <c r="AJ22" s="49">
        <v>0</v>
      </c>
      <c r="AK22" s="48">
        <v>0</v>
      </c>
      <c r="AL22" s="49">
        <v>0</v>
      </c>
      <c r="AM22" s="48">
        <v>28</v>
      </c>
      <c r="AN22" s="49">
        <v>100</v>
      </c>
      <c r="AO22" s="48">
        <v>28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1467</v>
      </c>
      <c r="B2" s="87" t="s">
        <v>274</v>
      </c>
      <c r="C2" s="79">
        <f>VLOOKUP(GroupVertices[[#This Row],[Vertex]],Vertices[],MATCH("ID",Vertices[[#Headers],[Vertex]:[Vertex Content Word Count]],0),FALSE)</f>
        <v>108</v>
      </c>
    </row>
    <row r="3" spans="1:3" ht="15">
      <c r="A3" s="79" t="s">
        <v>1467</v>
      </c>
      <c r="B3" s="87" t="s">
        <v>270</v>
      </c>
      <c r="C3" s="79">
        <f>VLOOKUP(GroupVertices[[#This Row],[Vertex]],Vertices[],MATCH("ID",Vertices[[#Headers],[Vertex]:[Vertex Content Word Count]],0),FALSE)</f>
        <v>33</v>
      </c>
    </row>
    <row r="4" spans="1:3" ht="15">
      <c r="A4" s="79" t="s">
        <v>1467</v>
      </c>
      <c r="B4" s="87" t="s">
        <v>273</v>
      </c>
      <c r="C4" s="79">
        <f>VLOOKUP(GroupVertices[[#This Row],[Vertex]],Vertices[],MATCH("ID",Vertices[[#Headers],[Vertex]:[Vertex Content Word Count]],0),FALSE)</f>
        <v>107</v>
      </c>
    </row>
    <row r="5" spans="1:3" ht="15">
      <c r="A5" s="79" t="s">
        <v>1467</v>
      </c>
      <c r="B5" s="87" t="s">
        <v>271</v>
      </c>
      <c r="C5" s="79">
        <f>VLOOKUP(GroupVertices[[#This Row],[Vertex]],Vertices[],MATCH("ID",Vertices[[#Headers],[Vertex]:[Vertex Content Word Count]],0),FALSE)</f>
        <v>105</v>
      </c>
    </row>
    <row r="6" spans="1:3" ht="15">
      <c r="A6" s="79" t="s">
        <v>1467</v>
      </c>
      <c r="B6" s="87" t="s">
        <v>278</v>
      </c>
      <c r="C6" s="79">
        <f>VLOOKUP(GroupVertices[[#This Row],[Vertex]],Vertices[],MATCH("ID",Vertices[[#Headers],[Vertex]:[Vertex Content Word Count]],0),FALSE)</f>
        <v>32</v>
      </c>
    </row>
    <row r="7" spans="1:3" ht="15">
      <c r="A7" s="79" t="s">
        <v>1467</v>
      </c>
      <c r="B7" s="87" t="s">
        <v>268</v>
      </c>
      <c r="C7" s="79">
        <f>VLOOKUP(GroupVertices[[#This Row],[Vertex]],Vertices[],MATCH("ID",Vertices[[#Headers],[Vertex]:[Vertex Content Word Count]],0),FALSE)</f>
        <v>97</v>
      </c>
    </row>
    <row r="8" spans="1:3" ht="15">
      <c r="A8" s="79" t="s">
        <v>1467</v>
      </c>
      <c r="B8" s="87" t="s">
        <v>267</v>
      </c>
      <c r="C8" s="79">
        <f>VLOOKUP(GroupVertices[[#This Row],[Vertex]],Vertices[],MATCH("ID",Vertices[[#Headers],[Vertex]:[Vertex Content Word Count]],0),FALSE)</f>
        <v>96</v>
      </c>
    </row>
    <row r="9" spans="1:3" ht="15">
      <c r="A9" s="79" t="s">
        <v>1467</v>
      </c>
      <c r="B9" s="87" t="s">
        <v>266</v>
      </c>
      <c r="C9" s="79">
        <f>VLOOKUP(GroupVertices[[#This Row],[Vertex]],Vertices[],MATCH("ID",Vertices[[#Headers],[Vertex]:[Vertex Content Word Count]],0),FALSE)</f>
        <v>95</v>
      </c>
    </row>
    <row r="10" spans="1:3" ht="15">
      <c r="A10" s="79" t="s">
        <v>1467</v>
      </c>
      <c r="B10" s="87" t="s">
        <v>259</v>
      </c>
      <c r="C10" s="79">
        <f>VLOOKUP(GroupVertices[[#This Row],[Vertex]],Vertices[],MATCH("ID",Vertices[[#Headers],[Vertex]:[Vertex Content Word Count]],0),FALSE)</f>
        <v>84</v>
      </c>
    </row>
    <row r="11" spans="1:3" ht="15">
      <c r="A11" s="79" t="s">
        <v>1467</v>
      </c>
      <c r="B11" s="87" t="s">
        <v>256</v>
      </c>
      <c r="C11" s="79">
        <f>VLOOKUP(GroupVertices[[#This Row],[Vertex]],Vertices[],MATCH("ID",Vertices[[#Headers],[Vertex]:[Vertex Content Word Count]],0),FALSE)</f>
        <v>79</v>
      </c>
    </row>
    <row r="12" spans="1:3" ht="15">
      <c r="A12" s="79" t="s">
        <v>1467</v>
      </c>
      <c r="B12" s="87" t="s">
        <v>254</v>
      </c>
      <c r="C12" s="79">
        <f>VLOOKUP(GroupVertices[[#This Row],[Vertex]],Vertices[],MATCH("ID",Vertices[[#Headers],[Vertex]:[Vertex Content Word Count]],0),FALSE)</f>
        <v>73</v>
      </c>
    </row>
    <row r="13" spans="1:3" ht="15">
      <c r="A13" s="79" t="s">
        <v>1467</v>
      </c>
      <c r="B13" s="87" t="s">
        <v>253</v>
      </c>
      <c r="C13" s="79">
        <f>VLOOKUP(GroupVertices[[#This Row],[Vertex]],Vertices[],MATCH("ID",Vertices[[#Headers],[Vertex]:[Vertex Content Word Count]],0),FALSE)</f>
        <v>69</v>
      </c>
    </row>
    <row r="14" spans="1:3" ht="15">
      <c r="A14" s="79" t="s">
        <v>1467</v>
      </c>
      <c r="B14" s="87" t="s">
        <v>252</v>
      </c>
      <c r="C14" s="79">
        <f>VLOOKUP(GroupVertices[[#This Row],[Vertex]],Vertices[],MATCH("ID",Vertices[[#Headers],[Vertex]:[Vertex Content Word Count]],0),FALSE)</f>
        <v>68</v>
      </c>
    </row>
    <row r="15" spans="1:3" ht="15">
      <c r="A15" s="79" t="s">
        <v>1467</v>
      </c>
      <c r="B15" s="87" t="s">
        <v>251</v>
      </c>
      <c r="C15" s="79">
        <f>VLOOKUP(GroupVertices[[#This Row],[Vertex]],Vertices[],MATCH("ID",Vertices[[#Headers],[Vertex]:[Vertex Content Word Count]],0),FALSE)</f>
        <v>67</v>
      </c>
    </row>
    <row r="16" spans="1:3" ht="15">
      <c r="A16" s="79" t="s">
        <v>1467</v>
      </c>
      <c r="B16" s="87" t="s">
        <v>250</v>
      </c>
      <c r="C16" s="79">
        <f>VLOOKUP(GroupVertices[[#This Row],[Vertex]],Vertices[],MATCH("ID",Vertices[[#Headers],[Vertex]:[Vertex Content Word Count]],0),FALSE)</f>
        <v>63</v>
      </c>
    </row>
    <row r="17" spans="1:3" ht="15">
      <c r="A17" s="79" t="s">
        <v>1467</v>
      </c>
      <c r="B17" s="87" t="s">
        <v>249</v>
      </c>
      <c r="C17" s="79">
        <f>VLOOKUP(GroupVertices[[#This Row],[Vertex]],Vertices[],MATCH("ID",Vertices[[#Headers],[Vertex]:[Vertex Content Word Count]],0),FALSE)</f>
        <v>62</v>
      </c>
    </row>
    <row r="18" spans="1:3" ht="15">
      <c r="A18" s="79" t="s">
        <v>1467</v>
      </c>
      <c r="B18" s="87" t="s">
        <v>248</v>
      </c>
      <c r="C18" s="79">
        <f>VLOOKUP(GroupVertices[[#This Row],[Vertex]],Vertices[],MATCH("ID",Vertices[[#Headers],[Vertex]:[Vertex Content Word Count]],0),FALSE)</f>
        <v>61</v>
      </c>
    </row>
    <row r="19" spans="1:3" ht="15">
      <c r="A19" s="79" t="s">
        <v>1467</v>
      </c>
      <c r="B19" s="87" t="s">
        <v>247</v>
      </c>
      <c r="C19" s="79">
        <f>VLOOKUP(GroupVertices[[#This Row],[Vertex]],Vertices[],MATCH("ID",Vertices[[#Headers],[Vertex]:[Vertex Content Word Count]],0),FALSE)</f>
        <v>58</v>
      </c>
    </row>
    <row r="20" spans="1:3" ht="15">
      <c r="A20" s="79" t="s">
        <v>1467</v>
      </c>
      <c r="B20" s="87" t="s">
        <v>246</v>
      </c>
      <c r="C20" s="79">
        <f>VLOOKUP(GroupVertices[[#This Row],[Vertex]],Vertices[],MATCH("ID",Vertices[[#Headers],[Vertex]:[Vertex Content Word Count]],0),FALSE)</f>
        <v>57</v>
      </c>
    </row>
    <row r="21" spans="1:3" ht="15">
      <c r="A21" s="79" t="s">
        <v>1467</v>
      </c>
      <c r="B21" s="87" t="s">
        <v>245</v>
      </c>
      <c r="C21" s="79">
        <f>VLOOKUP(GroupVertices[[#This Row],[Vertex]],Vertices[],MATCH("ID",Vertices[[#Headers],[Vertex]:[Vertex Content Word Count]],0),FALSE)</f>
        <v>56</v>
      </c>
    </row>
    <row r="22" spans="1:3" ht="15">
      <c r="A22" s="79" t="s">
        <v>1467</v>
      </c>
      <c r="B22" s="87" t="s">
        <v>244</v>
      </c>
      <c r="C22" s="79">
        <f>VLOOKUP(GroupVertices[[#This Row],[Vertex]],Vertices[],MATCH("ID",Vertices[[#Headers],[Vertex]:[Vertex Content Word Count]],0),FALSE)</f>
        <v>55</v>
      </c>
    </row>
    <row r="23" spans="1:3" ht="15">
      <c r="A23" s="79" t="s">
        <v>1467</v>
      </c>
      <c r="B23" s="87" t="s">
        <v>243</v>
      </c>
      <c r="C23" s="79">
        <f>VLOOKUP(GroupVertices[[#This Row],[Vertex]],Vertices[],MATCH("ID",Vertices[[#Headers],[Vertex]:[Vertex Content Word Count]],0),FALSE)</f>
        <v>54</v>
      </c>
    </row>
    <row r="24" spans="1:3" ht="15">
      <c r="A24" s="79" t="s">
        <v>1467</v>
      </c>
      <c r="B24" s="87" t="s">
        <v>242</v>
      </c>
      <c r="C24" s="79">
        <f>VLOOKUP(GroupVertices[[#This Row],[Vertex]],Vertices[],MATCH("ID",Vertices[[#Headers],[Vertex]:[Vertex Content Word Count]],0),FALSE)</f>
        <v>53</v>
      </c>
    </row>
    <row r="25" spans="1:3" ht="15">
      <c r="A25" s="79" t="s">
        <v>1467</v>
      </c>
      <c r="B25" s="87" t="s">
        <v>241</v>
      </c>
      <c r="C25" s="79">
        <f>VLOOKUP(GroupVertices[[#This Row],[Vertex]],Vertices[],MATCH("ID",Vertices[[#Headers],[Vertex]:[Vertex Content Word Count]],0),FALSE)</f>
        <v>52</v>
      </c>
    </row>
    <row r="26" spans="1:3" ht="15">
      <c r="A26" s="79" t="s">
        <v>1467</v>
      </c>
      <c r="B26" s="87" t="s">
        <v>240</v>
      </c>
      <c r="C26" s="79">
        <f>VLOOKUP(GroupVertices[[#This Row],[Vertex]],Vertices[],MATCH("ID",Vertices[[#Headers],[Vertex]:[Vertex Content Word Count]],0),FALSE)</f>
        <v>51</v>
      </c>
    </row>
    <row r="27" spans="1:3" ht="15">
      <c r="A27" s="79" t="s">
        <v>1467</v>
      </c>
      <c r="B27" s="87" t="s">
        <v>239</v>
      </c>
      <c r="C27" s="79">
        <f>VLOOKUP(GroupVertices[[#This Row],[Vertex]],Vertices[],MATCH("ID",Vertices[[#Headers],[Vertex]:[Vertex Content Word Count]],0),FALSE)</f>
        <v>50</v>
      </c>
    </row>
    <row r="28" spans="1:3" ht="15">
      <c r="A28" s="79" t="s">
        <v>1467</v>
      </c>
      <c r="B28" s="87" t="s">
        <v>238</v>
      </c>
      <c r="C28" s="79">
        <f>VLOOKUP(GroupVertices[[#This Row],[Vertex]],Vertices[],MATCH("ID",Vertices[[#Headers],[Vertex]:[Vertex Content Word Count]],0),FALSE)</f>
        <v>49</v>
      </c>
    </row>
    <row r="29" spans="1:3" ht="15">
      <c r="A29" s="79" t="s">
        <v>1467</v>
      </c>
      <c r="B29" s="87" t="s">
        <v>237</v>
      </c>
      <c r="C29" s="79">
        <f>VLOOKUP(GroupVertices[[#This Row],[Vertex]],Vertices[],MATCH("ID",Vertices[[#Headers],[Vertex]:[Vertex Content Word Count]],0),FALSE)</f>
        <v>41</v>
      </c>
    </row>
    <row r="30" spans="1:3" ht="15">
      <c r="A30" s="79" t="s">
        <v>1467</v>
      </c>
      <c r="B30" s="87" t="s">
        <v>236</v>
      </c>
      <c r="C30" s="79">
        <f>VLOOKUP(GroupVertices[[#This Row],[Vertex]],Vertices[],MATCH("ID",Vertices[[#Headers],[Vertex]:[Vertex Content Word Count]],0),FALSE)</f>
        <v>40</v>
      </c>
    </row>
    <row r="31" spans="1:3" ht="15">
      <c r="A31" s="79" t="s">
        <v>1467</v>
      </c>
      <c r="B31" s="87" t="s">
        <v>233</v>
      </c>
      <c r="C31" s="79">
        <f>VLOOKUP(GroupVertices[[#This Row],[Vertex]],Vertices[],MATCH("ID",Vertices[[#Headers],[Vertex]:[Vertex Content Word Count]],0),FALSE)</f>
        <v>38</v>
      </c>
    </row>
    <row r="32" spans="1:3" ht="15">
      <c r="A32" s="79" t="s">
        <v>1467</v>
      </c>
      <c r="B32" s="87" t="s">
        <v>232</v>
      </c>
      <c r="C32" s="79">
        <f>VLOOKUP(GroupVertices[[#This Row],[Vertex]],Vertices[],MATCH("ID",Vertices[[#Headers],[Vertex]:[Vertex Content Word Count]],0),FALSE)</f>
        <v>37</v>
      </c>
    </row>
    <row r="33" spans="1:3" ht="15">
      <c r="A33" s="79" t="s">
        <v>1467</v>
      </c>
      <c r="B33" s="87" t="s">
        <v>231</v>
      </c>
      <c r="C33" s="79">
        <f>VLOOKUP(GroupVertices[[#This Row],[Vertex]],Vertices[],MATCH("ID",Vertices[[#Headers],[Vertex]:[Vertex Content Word Count]],0),FALSE)</f>
        <v>31</v>
      </c>
    </row>
    <row r="34" spans="1:3" ht="15">
      <c r="A34" s="79" t="s">
        <v>1468</v>
      </c>
      <c r="B34" s="87" t="s">
        <v>1140</v>
      </c>
      <c r="C34" s="79">
        <f>VLOOKUP(GroupVertices[[#This Row],[Vertex]],Vertices[],MATCH("ID",Vertices[[#Headers],[Vertex]:[Vertex Content Word Count]],0),FALSE)</f>
        <v>80</v>
      </c>
    </row>
    <row r="35" spans="1:3" ht="15">
      <c r="A35" s="79" t="s">
        <v>1468</v>
      </c>
      <c r="B35" s="87" t="s">
        <v>1151</v>
      </c>
      <c r="C35" s="79">
        <f>VLOOKUP(GroupVertices[[#This Row],[Vertex]],Vertices[],MATCH("ID",Vertices[[#Headers],[Vertex]:[Vertex Content Word Count]],0),FALSE)</f>
        <v>47</v>
      </c>
    </row>
    <row r="36" spans="1:3" ht="15">
      <c r="A36" s="79" t="s">
        <v>1468</v>
      </c>
      <c r="B36" s="87" t="s">
        <v>1152</v>
      </c>
      <c r="C36" s="79">
        <f>VLOOKUP(GroupVertices[[#This Row],[Vertex]],Vertices[],MATCH("ID",Vertices[[#Headers],[Vertex]:[Vertex Content Word Count]],0),FALSE)</f>
        <v>48</v>
      </c>
    </row>
    <row r="37" spans="1:3" ht="15">
      <c r="A37" s="79" t="s">
        <v>1468</v>
      </c>
      <c r="B37" s="87" t="s">
        <v>1146</v>
      </c>
      <c r="C37" s="79">
        <f>VLOOKUP(GroupVertices[[#This Row],[Vertex]],Vertices[],MATCH("ID",Vertices[[#Headers],[Vertex]:[Vertex Content Word Count]],0),FALSE)</f>
        <v>12</v>
      </c>
    </row>
    <row r="38" spans="1:3" ht="15">
      <c r="A38" s="79" t="s">
        <v>1468</v>
      </c>
      <c r="B38" s="87" t="s">
        <v>1150</v>
      </c>
      <c r="C38" s="79">
        <f>VLOOKUP(GroupVertices[[#This Row],[Vertex]],Vertices[],MATCH("ID",Vertices[[#Headers],[Vertex]:[Vertex Content Word Count]],0),FALSE)</f>
        <v>46</v>
      </c>
    </row>
    <row r="39" spans="1:3" ht="15">
      <c r="A39" s="79" t="s">
        <v>1468</v>
      </c>
      <c r="B39" s="87" t="s">
        <v>1149</v>
      </c>
      <c r="C39" s="79">
        <f>VLOOKUP(GroupVertices[[#This Row],[Vertex]],Vertices[],MATCH("ID",Vertices[[#Headers],[Vertex]:[Vertex Content Word Count]],0),FALSE)</f>
        <v>45</v>
      </c>
    </row>
    <row r="40" spans="1:3" ht="15">
      <c r="A40" s="79" t="s">
        <v>1468</v>
      </c>
      <c r="B40" s="87" t="s">
        <v>1148</v>
      </c>
      <c r="C40" s="79">
        <f>VLOOKUP(GroupVertices[[#This Row],[Vertex]],Vertices[],MATCH("ID",Vertices[[#Headers],[Vertex]:[Vertex Content Word Count]],0),FALSE)</f>
        <v>43</v>
      </c>
    </row>
    <row r="41" spans="1:3" ht="15">
      <c r="A41" s="79" t="s">
        <v>1468</v>
      </c>
      <c r="B41" s="87" t="s">
        <v>1136</v>
      </c>
      <c r="C41" s="79">
        <f>VLOOKUP(GroupVertices[[#This Row],[Vertex]],Vertices[],MATCH("ID",Vertices[[#Headers],[Vertex]:[Vertex Content Word Count]],0),FALSE)</f>
        <v>44</v>
      </c>
    </row>
    <row r="42" spans="1:3" ht="15">
      <c r="A42" s="79" t="s">
        <v>1468</v>
      </c>
      <c r="B42" s="87" t="s">
        <v>1135</v>
      </c>
      <c r="C42" s="79">
        <f>VLOOKUP(GroupVertices[[#This Row],[Vertex]],Vertices[],MATCH("ID",Vertices[[#Headers],[Vertex]:[Vertex Content Word Count]],0),FALSE)</f>
        <v>42</v>
      </c>
    </row>
    <row r="43" spans="1:3" ht="15">
      <c r="A43" s="79" t="s">
        <v>1468</v>
      </c>
      <c r="B43" s="87" t="s">
        <v>1132</v>
      </c>
      <c r="C43" s="79">
        <f>VLOOKUP(GroupVertices[[#This Row],[Vertex]],Vertices[],MATCH("ID",Vertices[[#Headers],[Vertex]:[Vertex Content Word Count]],0),FALSE)</f>
        <v>10</v>
      </c>
    </row>
    <row r="44" spans="1:3" ht="15">
      <c r="A44" s="79" t="s">
        <v>1468</v>
      </c>
      <c r="B44" s="87" t="s">
        <v>1145</v>
      </c>
      <c r="C44" s="79">
        <f>VLOOKUP(GroupVertices[[#This Row],[Vertex]],Vertices[],MATCH("ID",Vertices[[#Headers],[Vertex]:[Vertex Content Word Count]],0),FALSE)</f>
        <v>11</v>
      </c>
    </row>
    <row r="45" spans="1:3" ht="15">
      <c r="A45" s="79" t="s">
        <v>1469</v>
      </c>
      <c r="B45" s="87" t="s">
        <v>258</v>
      </c>
      <c r="C45" s="79">
        <f>VLOOKUP(GroupVertices[[#This Row],[Vertex]],Vertices[],MATCH("ID",Vertices[[#Headers],[Vertex]:[Vertex Content Word Count]],0),FALSE)</f>
        <v>81</v>
      </c>
    </row>
    <row r="46" spans="1:3" ht="15">
      <c r="A46" s="79" t="s">
        <v>1469</v>
      </c>
      <c r="B46" s="87" t="s">
        <v>257</v>
      </c>
      <c r="C46" s="79">
        <f>VLOOKUP(GroupVertices[[#This Row],[Vertex]],Vertices[],MATCH("ID",Vertices[[#Headers],[Vertex]:[Vertex Content Word Count]],0),FALSE)</f>
        <v>19</v>
      </c>
    </row>
    <row r="47" spans="1:3" ht="15">
      <c r="A47" s="79" t="s">
        <v>1469</v>
      </c>
      <c r="B47" s="87" t="s">
        <v>228</v>
      </c>
      <c r="C47" s="79">
        <f>VLOOKUP(GroupVertices[[#This Row],[Vertex]],Vertices[],MATCH("ID",Vertices[[#Headers],[Vertex]:[Vertex Content Word Count]],0),FALSE)</f>
        <v>26</v>
      </c>
    </row>
    <row r="48" spans="1:3" ht="15">
      <c r="A48" s="79" t="s">
        <v>1469</v>
      </c>
      <c r="B48" s="87" t="s">
        <v>227</v>
      </c>
      <c r="C48" s="79">
        <f>VLOOKUP(GroupVertices[[#This Row],[Vertex]],Vertices[],MATCH("ID",Vertices[[#Headers],[Vertex]:[Vertex Content Word Count]],0),FALSE)</f>
        <v>25</v>
      </c>
    </row>
    <row r="49" spans="1:3" ht="15">
      <c r="A49" s="79" t="s">
        <v>1469</v>
      </c>
      <c r="B49" s="87" t="s">
        <v>226</v>
      </c>
      <c r="C49" s="79">
        <f>VLOOKUP(GroupVertices[[#This Row],[Vertex]],Vertices[],MATCH("ID",Vertices[[#Headers],[Vertex]:[Vertex Content Word Count]],0),FALSE)</f>
        <v>24</v>
      </c>
    </row>
    <row r="50" spans="1:3" ht="15">
      <c r="A50" s="79" t="s">
        <v>1469</v>
      </c>
      <c r="B50" s="87" t="s">
        <v>223</v>
      </c>
      <c r="C50" s="79">
        <f>VLOOKUP(GroupVertices[[#This Row],[Vertex]],Vertices[],MATCH("ID",Vertices[[#Headers],[Vertex]:[Vertex Content Word Count]],0),FALSE)</f>
        <v>22</v>
      </c>
    </row>
    <row r="51" spans="1:3" ht="15">
      <c r="A51" s="79" t="s">
        <v>1469</v>
      </c>
      <c r="B51" s="87" t="s">
        <v>222</v>
      </c>
      <c r="C51" s="79">
        <f>VLOOKUP(GroupVertices[[#This Row],[Vertex]],Vertices[],MATCH("ID",Vertices[[#Headers],[Vertex]:[Vertex Content Word Count]],0),FALSE)</f>
        <v>21</v>
      </c>
    </row>
    <row r="52" spans="1:3" ht="15">
      <c r="A52" s="79" t="s">
        <v>1469</v>
      </c>
      <c r="B52" s="87" t="s">
        <v>221</v>
      </c>
      <c r="C52" s="79">
        <f>VLOOKUP(GroupVertices[[#This Row],[Vertex]],Vertices[],MATCH("ID",Vertices[[#Headers],[Vertex]:[Vertex Content Word Count]],0),FALSE)</f>
        <v>20</v>
      </c>
    </row>
    <row r="53" spans="1:3" ht="15">
      <c r="A53" s="79" t="s">
        <v>1469</v>
      </c>
      <c r="B53" s="87" t="s">
        <v>220</v>
      </c>
      <c r="C53" s="79">
        <f>VLOOKUP(GroupVertices[[#This Row],[Vertex]],Vertices[],MATCH("ID",Vertices[[#Headers],[Vertex]:[Vertex Content Word Count]],0),FALSE)</f>
        <v>18</v>
      </c>
    </row>
    <row r="54" spans="1:3" ht="15">
      <c r="A54" s="79" t="s">
        <v>1470</v>
      </c>
      <c r="B54" s="87" t="s">
        <v>260</v>
      </c>
      <c r="C54" s="79">
        <f>VLOOKUP(GroupVertices[[#This Row],[Vertex]],Vertices[],MATCH("ID",Vertices[[#Headers],[Vertex]:[Vertex Content Word Count]],0),FALSE)</f>
        <v>78</v>
      </c>
    </row>
    <row r="55" spans="1:3" ht="15">
      <c r="A55" s="79" t="s">
        <v>1470</v>
      </c>
      <c r="B55" s="87" t="s">
        <v>2115</v>
      </c>
      <c r="C55" s="79">
        <f>VLOOKUP(GroupVertices[[#This Row],[Vertex]],Vertices[],MATCH("ID",Vertices[[#Headers],[Vertex]:[Vertex Content Word Count]],0),FALSE)</f>
        <v>111</v>
      </c>
    </row>
    <row r="56" spans="1:3" ht="15">
      <c r="A56" s="79" t="s">
        <v>1470</v>
      </c>
      <c r="B56" s="87" t="s">
        <v>262</v>
      </c>
      <c r="C56" s="79">
        <f>VLOOKUP(GroupVertices[[#This Row],[Vertex]],Vertices[],MATCH("ID",Vertices[[#Headers],[Vertex]:[Vertex Content Word Count]],0),FALSE)</f>
        <v>85</v>
      </c>
    </row>
    <row r="57" spans="1:3" ht="15">
      <c r="A57" s="79" t="s">
        <v>1470</v>
      </c>
      <c r="B57" s="87" t="s">
        <v>261</v>
      </c>
      <c r="C57" s="79">
        <f>VLOOKUP(GroupVertices[[#This Row],[Vertex]],Vertices[],MATCH("ID",Vertices[[#Headers],[Vertex]:[Vertex Content Word Count]],0),FALSE)</f>
        <v>77</v>
      </c>
    </row>
    <row r="58" spans="1:3" ht="15">
      <c r="A58" s="79" t="s">
        <v>1470</v>
      </c>
      <c r="B58" s="87" t="s">
        <v>280</v>
      </c>
      <c r="C58" s="79">
        <f>VLOOKUP(GroupVertices[[#This Row],[Vertex]],Vertices[],MATCH("ID",Vertices[[#Headers],[Vertex]:[Vertex Content Word Count]],0),FALSE)</f>
        <v>76</v>
      </c>
    </row>
    <row r="59" spans="1:3" ht="15">
      <c r="A59" s="79" t="s">
        <v>1470</v>
      </c>
      <c r="B59" s="87" t="s">
        <v>279</v>
      </c>
      <c r="C59" s="79">
        <f>VLOOKUP(GroupVertices[[#This Row],[Vertex]],Vertices[],MATCH("ID",Vertices[[#Headers],[Vertex]:[Vertex Content Word Count]],0),FALSE)</f>
        <v>75</v>
      </c>
    </row>
    <row r="60" spans="1:3" ht="15">
      <c r="A60" s="79" t="s">
        <v>1470</v>
      </c>
      <c r="B60" s="87" t="s">
        <v>255</v>
      </c>
      <c r="C60" s="79">
        <f>VLOOKUP(GroupVertices[[#This Row],[Vertex]],Vertices[],MATCH("ID",Vertices[[#Headers],[Vertex]:[Vertex Content Word Count]],0),FALSE)</f>
        <v>74</v>
      </c>
    </row>
    <row r="61" spans="1:3" ht="15">
      <c r="A61" s="79" t="s">
        <v>1471</v>
      </c>
      <c r="B61" s="87" t="s">
        <v>291</v>
      </c>
      <c r="C61" s="79">
        <f>VLOOKUP(GroupVertices[[#This Row],[Vertex]],Vertices[],MATCH("ID",Vertices[[#Headers],[Vertex]:[Vertex Content Word Count]],0),FALSE)</f>
        <v>104</v>
      </c>
    </row>
    <row r="62" spans="1:3" ht="15">
      <c r="A62" s="79" t="s">
        <v>1471</v>
      </c>
      <c r="B62" s="87" t="s">
        <v>290</v>
      </c>
      <c r="C62" s="79">
        <f>VLOOKUP(GroupVertices[[#This Row],[Vertex]],Vertices[],MATCH("ID",Vertices[[#Headers],[Vertex]:[Vertex Content Word Count]],0),FALSE)</f>
        <v>103</v>
      </c>
    </row>
    <row r="63" spans="1:3" ht="15">
      <c r="A63" s="79" t="s">
        <v>1471</v>
      </c>
      <c r="B63" s="87" t="s">
        <v>269</v>
      </c>
      <c r="C63" s="79">
        <f>VLOOKUP(GroupVertices[[#This Row],[Vertex]],Vertices[],MATCH("ID",Vertices[[#Headers],[Vertex]:[Vertex Content Word Count]],0),FALSE)</f>
        <v>98</v>
      </c>
    </row>
    <row r="64" spans="1:3" ht="15">
      <c r="A64" s="79" t="s">
        <v>1471</v>
      </c>
      <c r="B64" s="87" t="s">
        <v>289</v>
      </c>
      <c r="C64" s="79">
        <f>VLOOKUP(GroupVertices[[#This Row],[Vertex]],Vertices[],MATCH("ID",Vertices[[#Headers],[Vertex]:[Vertex Content Word Count]],0),FALSE)</f>
        <v>102</v>
      </c>
    </row>
    <row r="65" spans="1:3" ht="15">
      <c r="A65" s="79" t="s">
        <v>1471</v>
      </c>
      <c r="B65" s="87" t="s">
        <v>288</v>
      </c>
      <c r="C65" s="79">
        <f>VLOOKUP(GroupVertices[[#This Row],[Vertex]],Vertices[],MATCH("ID",Vertices[[#Headers],[Vertex]:[Vertex Content Word Count]],0),FALSE)</f>
        <v>101</v>
      </c>
    </row>
    <row r="66" spans="1:3" ht="15">
      <c r="A66" s="79" t="s">
        <v>1471</v>
      </c>
      <c r="B66" s="87" t="s">
        <v>287</v>
      </c>
      <c r="C66" s="79">
        <f>VLOOKUP(GroupVertices[[#This Row],[Vertex]],Vertices[],MATCH("ID",Vertices[[#Headers],[Vertex]:[Vertex Content Word Count]],0),FALSE)</f>
        <v>100</v>
      </c>
    </row>
    <row r="67" spans="1:3" ht="15">
      <c r="A67" s="79" t="s">
        <v>1471</v>
      </c>
      <c r="B67" s="87" t="s">
        <v>286</v>
      </c>
      <c r="C67" s="79">
        <f>VLOOKUP(GroupVertices[[#This Row],[Vertex]],Vertices[],MATCH("ID",Vertices[[#Headers],[Vertex]:[Vertex Content Word Count]],0),FALSE)</f>
        <v>99</v>
      </c>
    </row>
    <row r="68" spans="1:3" ht="15">
      <c r="A68" s="79" t="s">
        <v>1472</v>
      </c>
      <c r="B68" s="87" t="s">
        <v>1128</v>
      </c>
      <c r="C68" s="79">
        <f>VLOOKUP(GroupVertices[[#This Row],[Vertex]],Vertices[],MATCH("ID",Vertices[[#Headers],[Vertex]:[Vertex Content Word Count]],0),FALSE)</f>
        <v>3</v>
      </c>
    </row>
    <row r="69" spans="1:3" ht="15">
      <c r="A69" s="79" t="s">
        <v>1472</v>
      </c>
      <c r="B69" s="87" t="s">
        <v>1130</v>
      </c>
      <c r="C69" s="79">
        <f>VLOOKUP(GroupVertices[[#This Row],[Vertex]],Vertices[],MATCH("ID",Vertices[[#Headers],[Vertex]:[Vertex Content Word Count]],0),FALSE)</f>
        <v>6</v>
      </c>
    </row>
    <row r="70" spans="1:3" ht="15">
      <c r="A70" s="79" t="s">
        <v>1472</v>
      </c>
      <c r="B70" s="87" t="s">
        <v>1131</v>
      </c>
      <c r="C70" s="79">
        <f>VLOOKUP(GroupVertices[[#This Row],[Vertex]],Vertices[],MATCH("ID",Vertices[[#Headers],[Vertex]:[Vertex Content Word Count]],0),FALSE)</f>
        <v>7</v>
      </c>
    </row>
    <row r="71" spans="1:3" ht="15">
      <c r="A71" s="79" t="s">
        <v>1472</v>
      </c>
      <c r="B71" s="87" t="s">
        <v>217</v>
      </c>
      <c r="C71" s="79">
        <f>VLOOKUP(GroupVertices[[#This Row],[Vertex]],Vertices[],MATCH("ID",Vertices[[#Headers],[Vertex]:[Vertex Content Word Count]],0),FALSE)</f>
        <v>13</v>
      </c>
    </row>
    <row r="72" spans="1:3" ht="15">
      <c r="A72" s="79" t="s">
        <v>1472</v>
      </c>
      <c r="B72" s="87" t="s">
        <v>1142</v>
      </c>
      <c r="C72" s="79">
        <f>VLOOKUP(GroupVertices[[#This Row],[Vertex]],Vertices[],MATCH("ID",Vertices[[#Headers],[Vertex]:[Vertex Content Word Count]],0),FALSE)</f>
        <v>93</v>
      </c>
    </row>
    <row r="73" spans="1:3" ht="15">
      <c r="A73" s="79" t="s">
        <v>1472</v>
      </c>
      <c r="B73" s="87" t="s">
        <v>265</v>
      </c>
      <c r="C73" s="79">
        <f>VLOOKUP(GroupVertices[[#This Row],[Vertex]],Vertices[],MATCH("ID",Vertices[[#Headers],[Vertex]:[Vertex Content Word Count]],0),FALSE)</f>
        <v>94</v>
      </c>
    </row>
    <row r="74" spans="1:3" ht="15">
      <c r="A74" s="79" t="s">
        <v>1472</v>
      </c>
      <c r="B74" s="87" t="s">
        <v>272</v>
      </c>
      <c r="C74" s="79">
        <f>VLOOKUP(GroupVertices[[#This Row],[Vertex]],Vertices[],MATCH("ID",Vertices[[#Headers],[Vertex]:[Vertex Content Word Count]],0),FALSE)</f>
        <v>106</v>
      </c>
    </row>
    <row r="75" spans="1:3" ht="15">
      <c r="A75" s="79" t="s">
        <v>1473</v>
      </c>
      <c r="B75" s="87" t="s">
        <v>285</v>
      </c>
      <c r="C75" s="79">
        <f>VLOOKUP(GroupVertices[[#This Row],[Vertex]],Vertices[],MATCH("ID",Vertices[[#Headers],[Vertex]:[Vertex Content Word Count]],0),FALSE)</f>
        <v>92</v>
      </c>
    </row>
    <row r="76" spans="1:3" ht="15">
      <c r="A76" s="79" t="s">
        <v>1473</v>
      </c>
      <c r="B76" s="87" t="s">
        <v>284</v>
      </c>
      <c r="C76" s="79">
        <f>VLOOKUP(GroupVertices[[#This Row],[Vertex]],Vertices[],MATCH("ID",Vertices[[#Headers],[Vertex]:[Vertex Content Word Count]],0),FALSE)</f>
        <v>91</v>
      </c>
    </row>
    <row r="77" spans="1:3" ht="15">
      <c r="A77" s="79" t="s">
        <v>1473</v>
      </c>
      <c r="B77" s="87" t="s">
        <v>283</v>
      </c>
      <c r="C77" s="79">
        <f>VLOOKUP(GroupVertices[[#This Row],[Vertex]],Vertices[],MATCH("ID",Vertices[[#Headers],[Vertex]:[Vertex Content Word Count]],0),FALSE)</f>
        <v>90</v>
      </c>
    </row>
    <row r="78" spans="1:3" ht="15">
      <c r="A78" s="79" t="s">
        <v>1473</v>
      </c>
      <c r="B78" s="87" t="s">
        <v>264</v>
      </c>
      <c r="C78" s="79">
        <f>VLOOKUP(GroupVertices[[#This Row],[Vertex]],Vertices[],MATCH("ID",Vertices[[#Headers],[Vertex]:[Vertex Content Word Count]],0),FALSE)</f>
        <v>89</v>
      </c>
    </row>
    <row r="79" spans="1:3" ht="15">
      <c r="A79" s="79" t="s">
        <v>1474</v>
      </c>
      <c r="B79" s="87" t="s">
        <v>282</v>
      </c>
      <c r="C79" s="79">
        <f>VLOOKUP(GroupVertices[[#This Row],[Vertex]],Vertices[],MATCH("ID",Vertices[[#Headers],[Vertex]:[Vertex Content Word Count]],0),FALSE)</f>
        <v>88</v>
      </c>
    </row>
    <row r="80" spans="1:3" ht="15">
      <c r="A80" s="79" t="s">
        <v>1474</v>
      </c>
      <c r="B80" s="87" t="s">
        <v>281</v>
      </c>
      <c r="C80" s="79">
        <f>VLOOKUP(GroupVertices[[#This Row],[Vertex]],Vertices[],MATCH("ID",Vertices[[#Headers],[Vertex]:[Vertex Content Word Count]],0),FALSE)</f>
        <v>87</v>
      </c>
    </row>
    <row r="81" spans="1:3" ht="15">
      <c r="A81" s="79" t="s">
        <v>1474</v>
      </c>
      <c r="B81" s="87" t="s">
        <v>263</v>
      </c>
      <c r="C81" s="79">
        <f>VLOOKUP(GroupVertices[[#This Row],[Vertex]],Vertices[],MATCH("ID",Vertices[[#Headers],[Vertex]:[Vertex Content Word Count]],0),FALSE)</f>
        <v>86</v>
      </c>
    </row>
    <row r="82" spans="1:3" ht="15">
      <c r="A82" s="79" t="s">
        <v>1475</v>
      </c>
      <c r="B82" s="87" t="s">
        <v>1157</v>
      </c>
      <c r="C82" s="79">
        <f>VLOOKUP(GroupVertices[[#This Row],[Vertex]],Vertices[],MATCH("ID",Vertices[[#Headers],[Vertex]:[Vertex Content Word Count]],0),FALSE)</f>
        <v>72</v>
      </c>
    </row>
    <row r="83" spans="1:3" ht="15">
      <c r="A83" s="79" t="s">
        <v>1475</v>
      </c>
      <c r="B83" s="87" t="s">
        <v>1156</v>
      </c>
      <c r="C83" s="79">
        <f>VLOOKUP(GroupVertices[[#This Row],[Vertex]],Vertices[],MATCH("ID",Vertices[[#Headers],[Vertex]:[Vertex Content Word Count]],0),FALSE)</f>
        <v>71</v>
      </c>
    </row>
    <row r="84" spans="1:3" ht="15">
      <c r="A84" s="79" t="s">
        <v>1475</v>
      </c>
      <c r="B84" s="87" t="s">
        <v>1139</v>
      </c>
      <c r="C84" s="79">
        <f>VLOOKUP(GroupVertices[[#This Row],[Vertex]],Vertices[],MATCH("ID",Vertices[[#Headers],[Vertex]:[Vertex Content Word Count]],0),FALSE)</f>
        <v>70</v>
      </c>
    </row>
    <row r="85" spans="1:3" ht="15">
      <c r="A85" s="79" t="s">
        <v>1476</v>
      </c>
      <c r="B85" s="87" t="s">
        <v>1155</v>
      </c>
      <c r="C85" s="79">
        <f>VLOOKUP(GroupVertices[[#This Row],[Vertex]],Vertices[],MATCH("ID",Vertices[[#Headers],[Vertex]:[Vertex Content Word Count]],0),FALSE)</f>
        <v>66</v>
      </c>
    </row>
    <row r="86" spans="1:3" ht="15">
      <c r="A86" s="79" t="s">
        <v>1476</v>
      </c>
      <c r="B86" s="87" t="s">
        <v>1154</v>
      </c>
      <c r="C86" s="79">
        <f>VLOOKUP(GroupVertices[[#This Row],[Vertex]],Vertices[],MATCH("ID",Vertices[[#Headers],[Vertex]:[Vertex Content Word Count]],0),FALSE)</f>
        <v>65</v>
      </c>
    </row>
    <row r="87" spans="1:3" ht="15">
      <c r="A87" s="79" t="s">
        <v>1476</v>
      </c>
      <c r="B87" s="87" t="s">
        <v>1138</v>
      </c>
      <c r="C87" s="79">
        <f>VLOOKUP(GroupVertices[[#This Row],[Vertex]],Vertices[],MATCH("ID",Vertices[[#Headers],[Vertex]:[Vertex Content Word Count]],0),FALSE)</f>
        <v>64</v>
      </c>
    </row>
    <row r="88" spans="1:3" ht="15">
      <c r="A88" s="79" t="s">
        <v>1477</v>
      </c>
      <c r="B88" s="87" t="s">
        <v>235</v>
      </c>
      <c r="C88" s="79">
        <f>VLOOKUP(GroupVertices[[#This Row],[Vertex]],Vertices[],MATCH("ID",Vertices[[#Headers],[Vertex]:[Vertex Content Word Count]],0),FALSE)</f>
        <v>39</v>
      </c>
    </row>
    <row r="89" spans="1:3" ht="15">
      <c r="A89" s="79" t="s">
        <v>1477</v>
      </c>
      <c r="B89" s="87" t="s">
        <v>234</v>
      </c>
      <c r="C89" s="79">
        <f>VLOOKUP(GroupVertices[[#This Row],[Vertex]],Vertices[],MATCH("ID",Vertices[[#Headers],[Vertex]:[Vertex Content Word Count]],0),FALSE)</f>
        <v>28</v>
      </c>
    </row>
    <row r="90" spans="1:3" ht="15">
      <c r="A90" s="79" t="s">
        <v>1477</v>
      </c>
      <c r="B90" s="87" t="s">
        <v>229</v>
      </c>
      <c r="C90" s="79">
        <f>VLOOKUP(GroupVertices[[#This Row],[Vertex]],Vertices[],MATCH("ID",Vertices[[#Headers],[Vertex]:[Vertex Content Word Count]],0),FALSE)</f>
        <v>27</v>
      </c>
    </row>
    <row r="91" spans="1:3" ht="15">
      <c r="A91" s="79" t="s">
        <v>1478</v>
      </c>
      <c r="B91" s="87" t="s">
        <v>1134</v>
      </c>
      <c r="C91" s="79">
        <f>VLOOKUP(GroupVertices[[#This Row],[Vertex]],Vertices[],MATCH("ID",Vertices[[#Headers],[Vertex]:[Vertex Content Word Count]],0),FALSE)</f>
        <v>36</v>
      </c>
    </row>
    <row r="92" spans="1:3" ht="15">
      <c r="A92" s="79" t="s">
        <v>1478</v>
      </c>
      <c r="B92" s="87" t="s">
        <v>1147</v>
      </c>
      <c r="C92" s="79">
        <f>VLOOKUP(GroupVertices[[#This Row],[Vertex]],Vertices[],MATCH("ID",Vertices[[#Headers],[Vertex]:[Vertex Content Word Count]],0),FALSE)</f>
        <v>35</v>
      </c>
    </row>
    <row r="93" spans="1:3" ht="15">
      <c r="A93" s="79" t="s">
        <v>1478</v>
      </c>
      <c r="B93" s="87" t="s">
        <v>1133</v>
      </c>
      <c r="C93" s="79">
        <f>VLOOKUP(GroupVertices[[#This Row],[Vertex]],Vertices[],MATCH("ID",Vertices[[#Headers],[Vertex]:[Vertex Content Word Count]],0),FALSE)</f>
        <v>34</v>
      </c>
    </row>
    <row r="94" spans="1:3" ht="15">
      <c r="A94" s="79" t="s">
        <v>1479</v>
      </c>
      <c r="B94" s="87" t="s">
        <v>225</v>
      </c>
      <c r="C94" s="79">
        <f>VLOOKUP(GroupVertices[[#This Row],[Vertex]],Vertices[],MATCH("ID",Vertices[[#Headers],[Vertex]:[Vertex Content Word Count]],0),FALSE)</f>
        <v>23</v>
      </c>
    </row>
    <row r="95" spans="1:3" ht="15">
      <c r="A95" s="79" t="s">
        <v>1479</v>
      </c>
      <c r="B95" s="87" t="s">
        <v>224</v>
      </c>
      <c r="C95" s="79">
        <f>VLOOKUP(GroupVertices[[#This Row],[Vertex]],Vertices[],MATCH("ID",Vertices[[#Headers],[Vertex]:[Vertex Content Word Count]],0),FALSE)</f>
        <v>17</v>
      </c>
    </row>
    <row r="96" spans="1:3" ht="15">
      <c r="A96" s="79" t="s">
        <v>1479</v>
      </c>
      <c r="B96" s="87" t="s">
        <v>219</v>
      </c>
      <c r="C96" s="79">
        <f>VLOOKUP(GroupVertices[[#This Row],[Vertex]],Vertices[],MATCH("ID",Vertices[[#Headers],[Vertex]:[Vertex Content Word Count]],0),FALSE)</f>
        <v>16</v>
      </c>
    </row>
    <row r="97" spans="1:3" ht="15">
      <c r="A97" s="79" t="s">
        <v>1480</v>
      </c>
      <c r="B97" s="87" t="s">
        <v>1159</v>
      </c>
      <c r="C97" s="79">
        <f>VLOOKUP(GroupVertices[[#This Row],[Vertex]],Vertices[],MATCH("ID",Vertices[[#Headers],[Vertex]:[Vertex Content Word Count]],0),FALSE)</f>
        <v>110</v>
      </c>
    </row>
    <row r="98" spans="1:3" ht="15">
      <c r="A98" s="79" t="s">
        <v>1480</v>
      </c>
      <c r="B98" s="87" t="s">
        <v>1143</v>
      </c>
      <c r="C98" s="79">
        <f>VLOOKUP(GroupVertices[[#This Row],[Vertex]],Vertices[],MATCH("ID",Vertices[[#Headers],[Vertex]:[Vertex Content Word Count]],0),FALSE)</f>
        <v>109</v>
      </c>
    </row>
    <row r="99" spans="1:3" ht="15">
      <c r="A99" s="79" t="s">
        <v>1481</v>
      </c>
      <c r="B99" s="87" t="s">
        <v>1158</v>
      </c>
      <c r="C99" s="79">
        <f>VLOOKUP(GroupVertices[[#This Row],[Vertex]],Vertices[],MATCH("ID",Vertices[[#Headers],[Vertex]:[Vertex Content Word Count]],0),FALSE)</f>
        <v>83</v>
      </c>
    </row>
    <row r="100" spans="1:3" ht="15">
      <c r="A100" s="79" t="s">
        <v>1481</v>
      </c>
      <c r="B100" s="87" t="s">
        <v>1141</v>
      </c>
      <c r="C100" s="79">
        <f>VLOOKUP(GroupVertices[[#This Row],[Vertex]],Vertices[],MATCH("ID",Vertices[[#Headers],[Vertex]:[Vertex Content Word Count]],0),FALSE)</f>
        <v>82</v>
      </c>
    </row>
    <row r="101" spans="1:3" ht="15">
      <c r="A101" s="79" t="s">
        <v>1482</v>
      </c>
      <c r="B101" s="87" t="s">
        <v>1137</v>
      </c>
      <c r="C101" s="79">
        <f>VLOOKUP(GroupVertices[[#This Row],[Vertex]],Vertices[],MATCH("ID",Vertices[[#Headers],[Vertex]:[Vertex Content Word Count]],0),FALSE)</f>
        <v>59</v>
      </c>
    </row>
    <row r="102" spans="1:3" ht="15">
      <c r="A102" s="79" t="s">
        <v>1482</v>
      </c>
      <c r="B102" s="87" t="s">
        <v>1153</v>
      </c>
      <c r="C102" s="79">
        <f>VLOOKUP(GroupVertices[[#This Row],[Vertex]],Vertices[],MATCH("ID",Vertices[[#Headers],[Vertex]:[Vertex Content Word Count]],0),FALSE)</f>
        <v>60</v>
      </c>
    </row>
    <row r="103" spans="1:3" ht="15">
      <c r="A103" s="79" t="s">
        <v>1483</v>
      </c>
      <c r="B103" s="87" t="s">
        <v>277</v>
      </c>
      <c r="C103" s="79">
        <f>VLOOKUP(GroupVertices[[#This Row],[Vertex]],Vertices[],MATCH("ID",Vertices[[#Headers],[Vertex]:[Vertex Content Word Count]],0),FALSE)</f>
        <v>30</v>
      </c>
    </row>
    <row r="104" spans="1:3" ht="15">
      <c r="A104" s="79" t="s">
        <v>1483</v>
      </c>
      <c r="B104" s="87" t="s">
        <v>230</v>
      </c>
      <c r="C104" s="79">
        <f>VLOOKUP(GroupVertices[[#This Row],[Vertex]],Vertices[],MATCH("ID",Vertices[[#Headers],[Vertex]:[Vertex Content Word Count]],0),FALSE)</f>
        <v>29</v>
      </c>
    </row>
    <row r="105" spans="1:3" ht="15">
      <c r="A105" s="79" t="s">
        <v>1484</v>
      </c>
      <c r="B105" s="87" t="s">
        <v>276</v>
      </c>
      <c r="C105" s="79">
        <f>VLOOKUP(GroupVertices[[#This Row],[Vertex]],Vertices[],MATCH("ID",Vertices[[#Headers],[Vertex]:[Vertex Content Word Count]],0),FALSE)</f>
        <v>15</v>
      </c>
    </row>
    <row r="106" spans="1:3" ht="15">
      <c r="A106" s="79" t="s">
        <v>1484</v>
      </c>
      <c r="B106" s="87" t="s">
        <v>218</v>
      </c>
      <c r="C106" s="79">
        <f>VLOOKUP(GroupVertices[[#This Row],[Vertex]],Vertices[],MATCH("ID",Vertices[[#Headers],[Vertex]:[Vertex Content Word Count]],0),FALSE)</f>
        <v>14</v>
      </c>
    </row>
    <row r="107" spans="1:3" ht="15">
      <c r="A107" s="79" t="s">
        <v>1485</v>
      </c>
      <c r="B107" s="87" t="s">
        <v>216</v>
      </c>
      <c r="C107" s="79">
        <f>VLOOKUP(GroupVertices[[#This Row],[Vertex]],Vertices[],MATCH("ID",Vertices[[#Headers],[Vertex]:[Vertex Content Word Count]],0),FALSE)</f>
        <v>8</v>
      </c>
    </row>
    <row r="108" spans="1:3" ht="15">
      <c r="A108" s="79" t="s">
        <v>1485</v>
      </c>
      <c r="B108" s="87" t="s">
        <v>275</v>
      </c>
      <c r="C108" s="79">
        <f>VLOOKUP(GroupVertices[[#This Row],[Vertex]],Vertices[],MATCH("ID",Vertices[[#Headers],[Vertex]:[Vertex Content Word Count]],0),FALSE)</f>
        <v>9</v>
      </c>
    </row>
    <row r="109" spans="1:3" ht="15">
      <c r="A109" s="79" t="s">
        <v>1486</v>
      </c>
      <c r="B109" s="87" t="s">
        <v>1144</v>
      </c>
      <c r="C109" s="79">
        <f>VLOOKUP(GroupVertices[[#This Row],[Vertex]],Vertices[],MATCH("ID",Vertices[[#Headers],[Vertex]:[Vertex Content Word Count]],0),FALSE)</f>
        <v>5</v>
      </c>
    </row>
    <row r="110" spans="1:3" ht="15">
      <c r="A110" s="79" t="s">
        <v>1486</v>
      </c>
      <c r="B110" s="87" t="s">
        <v>1129</v>
      </c>
      <c r="C110" s="79">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2038</v>
      </c>
      <c r="B2" s="34" t="s">
        <v>1095</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75</v>
      </c>
      <c r="P2" s="37">
        <f>MIN(Vertices[PageRank])</f>
        <v>0.351687</v>
      </c>
      <c r="Q2" s="38">
        <f>COUNTIF(Vertices[PageRank],"&gt;= "&amp;P2)-COUNTIF(Vertices[PageRank],"&gt;="&amp;P3)</f>
        <v>21</v>
      </c>
      <c r="R2" s="37">
        <f>MIN(Vertices[Clustering Coefficient])</f>
        <v>0</v>
      </c>
      <c r="S2" s="43">
        <f>COUNTIF(Vertices[Clustering Coefficient],"&gt;= "&amp;R2)-COUNTIF(Vertices[Clustering Coefficient],"&gt;="&amp;R3)</f>
        <v>53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6"/>
      <c r="B3" s="136"/>
      <c r="D3" s="32">
        <f aca="true" t="shared" si="1" ref="D3:D26">D2+($D$50-$D$2)/BinDivisor</f>
        <v>0</v>
      </c>
      <c r="E3" s="3">
        <f>COUNTIF(Vertices[Degree],"&gt;= "&amp;D3)-COUNTIF(Vertices[Degree],"&gt;="&amp;D4)</f>
        <v>0</v>
      </c>
      <c r="F3" s="39">
        <f aca="true" t="shared" si="2" ref="F3:F26">F2+($F$50-$F$2)/BinDivisor</f>
        <v>0.6666666666666666</v>
      </c>
      <c r="G3" s="40">
        <f>COUNTIF(Vertices[In-Degree],"&gt;= "&amp;F3)-COUNTIF(Vertices[In-Degree],"&gt;="&amp;F4)</f>
        <v>17</v>
      </c>
      <c r="H3" s="39">
        <f aca="true" t="shared" si="3" ref="H3:H26">H2+($H$50-$H$2)/BinDivisor</f>
        <v>0.14583333333333334</v>
      </c>
      <c r="I3" s="40">
        <f>COUNTIF(Vertices[Out-Degree],"&gt;= "&amp;H3)-COUNTIF(Vertices[Out-Degree],"&gt;="&amp;H4)</f>
        <v>0</v>
      </c>
      <c r="J3" s="39">
        <f aca="true" t="shared" si="4" ref="J3:J26">J2+($J$50-$J$2)/BinDivisor</f>
        <v>26.1875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0.0026649583333333334</v>
      </c>
      <c r="O3" s="40">
        <f>COUNTIF(Vertices[Eigenvector Centrality],"&gt;= "&amp;N3)-COUNTIF(Vertices[Eigenvector Centrality],"&gt;="&amp;N4)</f>
        <v>2</v>
      </c>
      <c r="P3" s="39">
        <f aca="true" t="shared" si="7" ref="P3:P26">P2+($P$50-$P$2)/BinDivisor</f>
        <v>0.54324375</v>
      </c>
      <c r="Q3" s="40">
        <f>COUNTIF(Vertices[PageRank],"&gt;= "&amp;P3)-COUNTIF(Vertices[PageRank],"&gt;="&amp;P4)</f>
        <v>29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109</v>
      </c>
      <c r="D4" s="32">
        <f t="shared" si="1"/>
        <v>0</v>
      </c>
      <c r="E4" s="3">
        <f>COUNTIF(Vertices[Degree],"&gt;= "&amp;D4)-COUNTIF(Vertices[Degree],"&gt;="&amp;D5)</f>
        <v>0</v>
      </c>
      <c r="F4" s="37">
        <f t="shared" si="2"/>
        <v>1.3333333333333333</v>
      </c>
      <c r="G4" s="38">
        <f>COUNTIF(Vertices[In-Degree],"&gt;= "&amp;F4)-COUNTIF(Vertices[In-Degree],"&gt;="&amp;F5)</f>
        <v>0</v>
      </c>
      <c r="H4" s="37">
        <f t="shared" si="3"/>
        <v>0.2916666666666667</v>
      </c>
      <c r="I4" s="38">
        <f>COUNTIF(Vertices[Out-Degree],"&gt;= "&amp;H4)-COUNTIF(Vertices[Out-Degree],"&gt;="&amp;H5)</f>
        <v>0</v>
      </c>
      <c r="J4" s="37">
        <f t="shared" si="4"/>
        <v>52.375</v>
      </c>
      <c r="K4" s="38">
        <f>COUNTIF(Vertices[Betweenness Centrality],"&gt;= "&amp;J4)-COUNTIF(Vertices[Betweenness Centrality],"&gt;="&amp;J5)</f>
        <v>1</v>
      </c>
      <c r="L4" s="37">
        <f t="shared" si="5"/>
        <v>0.041666666666666664</v>
      </c>
      <c r="M4" s="38">
        <f>COUNTIF(Vertices[Closeness Centrality],"&gt;= "&amp;L4)-COUNTIF(Vertices[Closeness Centrality],"&gt;="&amp;L5)</f>
        <v>3</v>
      </c>
      <c r="N4" s="37">
        <f t="shared" si="6"/>
        <v>0.005329916666666667</v>
      </c>
      <c r="O4" s="38">
        <f>COUNTIF(Vertices[Eigenvector Centrality],"&gt;= "&amp;N4)-COUNTIF(Vertices[Eigenvector Centrality],"&gt;="&amp;N5)</f>
        <v>0</v>
      </c>
      <c r="P4" s="37">
        <f t="shared" si="7"/>
        <v>0.7348005000000001</v>
      </c>
      <c r="Q4" s="38">
        <f>COUNTIF(Vertices[PageRank],"&gt;= "&amp;P4)-COUNTIF(Vertices[PageRank],"&gt;="&amp;P5)</f>
        <v>10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36"/>
      <c r="B5" s="136"/>
      <c r="D5" s="32">
        <f t="shared" si="1"/>
        <v>0</v>
      </c>
      <c r="E5" s="3">
        <f>COUNTIF(Vertices[Degree],"&gt;= "&amp;D5)-COUNTIF(Vertices[Degree],"&gt;="&amp;D6)</f>
        <v>0</v>
      </c>
      <c r="F5" s="39">
        <f t="shared" si="2"/>
        <v>2</v>
      </c>
      <c r="G5" s="40">
        <f>COUNTIF(Vertices[In-Degree],"&gt;= "&amp;F5)-COUNTIF(Vertices[In-Degree],"&gt;="&amp;F6)</f>
        <v>11</v>
      </c>
      <c r="H5" s="39">
        <f t="shared" si="3"/>
        <v>0.4375</v>
      </c>
      <c r="I5" s="40">
        <f>COUNTIF(Vertices[Out-Degree],"&gt;= "&amp;H5)-COUNTIF(Vertices[Out-Degree],"&gt;="&amp;H6)</f>
        <v>0</v>
      </c>
      <c r="J5" s="39">
        <f t="shared" si="4"/>
        <v>78.5625</v>
      </c>
      <c r="K5" s="40">
        <f>COUNTIF(Vertices[Betweenness Centrality],"&gt;= "&amp;J5)-COUNTIF(Vertices[Betweenness Centrality],"&gt;="&amp;J6)</f>
        <v>0</v>
      </c>
      <c r="L5" s="39">
        <f t="shared" si="5"/>
        <v>0.0625</v>
      </c>
      <c r="M5" s="40">
        <f>COUNTIF(Vertices[Closeness Centrality],"&gt;= "&amp;L5)-COUNTIF(Vertices[Closeness Centrality],"&gt;="&amp;L6)</f>
        <v>7</v>
      </c>
      <c r="N5" s="39">
        <f t="shared" si="6"/>
        <v>0.007994875</v>
      </c>
      <c r="O5" s="40">
        <f>COUNTIF(Vertices[Eigenvector Centrality],"&gt;= "&amp;N5)-COUNTIF(Vertices[Eigenvector Centrality],"&gt;="&amp;N6)</f>
        <v>0</v>
      </c>
      <c r="P5" s="39">
        <f t="shared" si="7"/>
        <v>0.9263572500000001</v>
      </c>
      <c r="Q5" s="40">
        <f>COUNTIF(Vertices[PageRank],"&gt;= "&amp;P5)-COUNTIF(Vertices[PageRank],"&gt;="&amp;P6)</f>
        <v>22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137</v>
      </c>
      <c r="D6" s="32">
        <f t="shared" si="1"/>
        <v>0</v>
      </c>
      <c r="E6" s="3">
        <f>COUNTIF(Vertices[Degree],"&gt;= "&amp;D6)-COUNTIF(Vertices[Degree],"&gt;="&amp;D7)</f>
        <v>0</v>
      </c>
      <c r="F6" s="37">
        <f t="shared" si="2"/>
        <v>2.6666666666666665</v>
      </c>
      <c r="G6" s="38">
        <f>COUNTIF(Vertices[In-Degree],"&gt;= "&amp;F6)-COUNTIF(Vertices[In-Degree],"&gt;="&amp;F7)</f>
        <v>12</v>
      </c>
      <c r="H6" s="37">
        <f t="shared" si="3"/>
        <v>0.5833333333333334</v>
      </c>
      <c r="I6" s="38">
        <f>COUNTIF(Vertices[Out-Degree],"&gt;= "&amp;H6)-COUNTIF(Vertices[Out-Degree],"&gt;="&amp;H7)</f>
        <v>0</v>
      </c>
      <c r="J6" s="37">
        <f t="shared" si="4"/>
        <v>104.75</v>
      </c>
      <c r="K6" s="38">
        <f>COUNTIF(Vertices[Betweenness Centrality],"&gt;= "&amp;J6)-COUNTIF(Vertices[Betweenness Centrality],"&gt;="&amp;J7)</f>
        <v>0</v>
      </c>
      <c r="L6" s="37">
        <f t="shared" si="5"/>
        <v>0.08333333333333333</v>
      </c>
      <c r="M6" s="38">
        <f>COUNTIF(Vertices[Closeness Centrality],"&gt;= "&amp;L6)-COUNTIF(Vertices[Closeness Centrality],"&gt;="&amp;L7)</f>
        <v>2</v>
      </c>
      <c r="N6" s="37">
        <f t="shared" si="6"/>
        <v>0.010659833333333334</v>
      </c>
      <c r="O6" s="38">
        <f>COUNTIF(Vertices[Eigenvector Centrality],"&gt;= "&amp;N6)-COUNTIF(Vertices[Eigenvector Centrality],"&gt;="&amp;N7)</f>
        <v>0</v>
      </c>
      <c r="P6" s="37">
        <f t="shared" si="7"/>
        <v>1.117914</v>
      </c>
      <c r="Q6" s="38">
        <f>COUNTIF(Vertices[PageRank],"&gt;= "&amp;P6)-COUNTIF(Vertices[PageRank],"&gt;="&amp;P7)</f>
        <v>19</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137</v>
      </c>
      <c r="D7" s="32">
        <f t="shared" si="1"/>
        <v>0</v>
      </c>
      <c r="E7" s="3">
        <f>COUNTIF(Vertices[Degree],"&gt;= "&amp;D7)-COUNTIF(Vertices[Degree],"&gt;="&amp;D8)</f>
        <v>0</v>
      </c>
      <c r="F7" s="39">
        <f t="shared" si="2"/>
        <v>3.333333333333333</v>
      </c>
      <c r="G7" s="40">
        <f>COUNTIF(Vertices[In-Degree],"&gt;= "&amp;F7)-COUNTIF(Vertices[In-Degree],"&gt;="&amp;F8)</f>
        <v>0</v>
      </c>
      <c r="H7" s="39">
        <f t="shared" si="3"/>
        <v>0.7291666666666667</v>
      </c>
      <c r="I7" s="40">
        <f>COUNTIF(Vertices[Out-Degree],"&gt;= "&amp;H7)-COUNTIF(Vertices[Out-Degree],"&gt;="&amp;H8)</f>
        <v>0</v>
      </c>
      <c r="J7" s="39">
        <f t="shared" si="4"/>
        <v>130.9375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0.013324791666666667</v>
      </c>
      <c r="O7" s="40">
        <f>COUNTIF(Vertices[Eigenvector Centrality],"&gt;= "&amp;N7)-COUNTIF(Vertices[Eigenvector Centrality],"&gt;="&amp;N8)</f>
        <v>0</v>
      </c>
      <c r="P7" s="39">
        <f t="shared" si="7"/>
        <v>1.30947075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274</v>
      </c>
      <c r="D8" s="32">
        <f t="shared" si="1"/>
        <v>0</v>
      </c>
      <c r="E8" s="3">
        <f>COUNTIF(Vertices[Degree],"&gt;= "&amp;D8)-COUNTIF(Vertices[Degree],"&gt;="&amp;D9)</f>
        <v>0</v>
      </c>
      <c r="F8" s="37">
        <f t="shared" si="2"/>
        <v>3.9999999999999996</v>
      </c>
      <c r="G8" s="38">
        <f>COUNTIF(Vertices[In-Degree],"&gt;= "&amp;F8)-COUNTIF(Vertices[In-Degree],"&gt;="&amp;F9)</f>
        <v>5</v>
      </c>
      <c r="H8" s="37">
        <f t="shared" si="3"/>
        <v>0.8750000000000001</v>
      </c>
      <c r="I8" s="38">
        <f>COUNTIF(Vertices[Out-Degree],"&gt;= "&amp;H8)-COUNTIF(Vertices[Out-Degree],"&gt;="&amp;H9)</f>
        <v>51</v>
      </c>
      <c r="J8" s="37">
        <f t="shared" si="4"/>
        <v>157.125</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0.01598975</v>
      </c>
      <c r="O8" s="38">
        <f>COUNTIF(Vertices[Eigenvector Centrality],"&gt;= "&amp;N8)-COUNTIF(Vertices[Eigenvector Centrality],"&gt;="&amp;N9)</f>
        <v>11</v>
      </c>
      <c r="P8" s="37">
        <f t="shared" si="7"/>
        <v>1.5010275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36"/>
      <c r="B9" s="136"/>
      <c r="D9" s="32">
        <f t="shared" si="1"/>
        <v>0</v>
      </c>
      <c r="E9" s="3">
        <f>COUNTIF(Vertices[Degree],"&gt;= "&amp;D9)-COUNTIF(Vertices[Degree],"&gt;="&amp;D10)</f>
        <v>0</v>
      </c>
      <c r="F9" s="39">
        <f t="shared" si="2"/>
        <v>4.666666666666666</v>
      </c>
      <c r="G9" s="40">
        <f>COUNTIF(Vertices[In-Degree],"&gt;= "&amp;F9)-COUNTIF(Vertices[In-Degree],"&gt;="&amp;F10)</f>
        <v>2</v>
      </c>
      <c r="H9" s="39">
        <f t="shared" si="3"/>
        <v>1.0208333333333335</v>
      </c>
      <c r="I9" s="40">
        <f>COUNTIF(Vertices[Out-Degree],"&gt;= "&amp;H9)-COUNTIF(Vertices[Out-Degree],"&gt;="&amp;H10)</f>
        <v>0</v>
      </c>
      <c r="J9" s="39">
        <f t="shared" si="4"/>
        <v>183.3125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0.018654708333333332</v>
      </c>
      <c r="O9" s="40">
        <f>COUNTIF(Vertices[Eigenvector Centrality],"&gt;= "&amp;N9)-COUNTIF(Vertices[Eigenvector Centrality],"&gt;="&amp;N10)</f>
        <v>0</v>
      </c>
      <c r="P9" s="39">
        <f t="shared" si="7"/>
        <v>1.69258425</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2039</v>
      </c>
      <c r="B10" s="34">
        <v>5</v>
      </c>
      <c r="D10" s="32">
        <f t="shared" si="1"/>
        <v>0</v>
      </c>
      <c r="E10" s="3">
        <f>COUNTIF(Vertices[Degree],"&gt;= "&amp;D10)-COUNTIF(Vertices[Degree],"&gt;="&amp;D11)</f>
        <v>0</v>
      </c>
      <c r="F10" s="37">
        <f t="shared" si="2"/>
        <v>5.333333333333333</v>
      </c>
      <c r="G10" s="38">
        <f>COUNTIF(Vertices[In-Degree],"&gt;= "&amp;F10)-COUNTIF(Vertices[In-Degree],"&gt;="&amp;F11)</f>
        <v>0</v>
      </c>
      <c r="H10" s="37">
        <f t="shared" si="3"/>
        <v>1.1666666666666667</v>
      </c>
      <c r="I10" s="38">
        <f>COUNTIF(Vertices[Out-Degree],"&gt;= "&amp;H10)-COUNTIF(Vertices[Out-Degree],"&gt;="&amp;H11)</f>
        <v>0</v>
      </c>
      <c r="J10" s="37">
        <f t="shared" si="4"/>
        <v>209.5</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0.021319666666666667</v>
      </c>
      <c r="O10" s="38">
        <f>COUNTIF(Vertices[Eigenvector Centrality],"&gt;= "&amp;N10)-COUNTIF(Vertices[Eigenvector Centrality],"&gt;="&amp;N11)</f>
        <v>0</v>
      </c>
      <c r="P10" s="37">
        <f t="shared" si="7"/>
        <v>1.8841409999999998</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36"/>
      <c r="B11" s="136"/>
      <c r="D11" s="32">
        <f t="shared" si="1"/>
        <v>0</v>
      </c>
      <c r="E11" s="3">
        <f>COUNTIF(Vertices[Degree],"&gt;= "&amp;D11)-COUNTIF(Vertices[Degree],"&gt;="&amp;D12)</f>
        <v>0</v>
      </c>
      <c r="F11" s="39">
        <f t="shared" si="2"/>
        <v>6</v>
      </c>
      <c r="G11" s="40">
        <f>COUNTIF(Vertices[In-Degree],"&gt;= "&amp;F11)-COUNTIF(Vertices[In-Degree],"&gt;="&amp;F12)</f>
        <v>1</v>
      </c>
      <c r="H11" s="39">
        <f t="shared" si="3"/>
        <v>1.3125</v>
      </c>
      <c r="I11" s="40">
        <f>COUNTIF(Vertices[Out-Degree],"&gt;= "&amp;H11)-COUNTIF(Vertices[Out-Degree],"&gt;="&amp;H12)</f>
        <v>0</v>
      </c>
      <c r="J11" s="39">
        <f t="shared" si="4"/>
        <v>235.6875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0.023984625000000002</v>
      </c>
      <c r="O11" s="40">
        <f>COUNTIF(Vertices[Eigenvector Centrality],"&gt;= "&amp;N11)-COUNTIF(Vertices[Eigenvector Centrality],"&gt;="&amp;N12)</f>
        <v>0</v>
      </c>
      <c r="P11" s="39">
        <f t="shared" si="7"/>
        <v>2.07569775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292</v>
      </c>
      <c r="B12" s="34">
        <v>96</v>
      </c>
      <c r="D12" s="32">
        <f t="shared" si="1"/>
        <v>0</v>
      </c>
      <c r="E12" s="3">
        <f>COUNTIF(Vertices[Degree],"&gt;= "&amp;D12)-COUNTIF(Vertices[Degree],"&gt;="&amp;D13)</f>
        <v>0</v>
      </c>
      <c r="F12" s="37">
        <f t="shared" si="2"/>
        <v>6.666666666666667</v>
      </c>
      <c r="G12" s="38">
        <f>COUNTIF(Vertices[In-Degree],"&gt;= "&amp;F12)-COUNTIF(Vertices[In-Degree],"&gt;="&amp;F13)</f>
        <v>2</v>
      </c>
      <c r="H12" s="37">
        <f t="shared" si="3"/>
        <v>1.4583333333333333</v>
      </c>
      <c r="I12" s="38">
        <f>COUNTIF(Vertices[Out-Degree],"&gt;= "&amp;H12)-COUNTIF(Vertices[Out-Degree],"&gt;="&amp;H13)</f>
        <v>0</v>
      </c>
      <c r="J12" s="37">
        <f t="shared" si="4"/>
        <v>261.875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0.026649583333333338</v>
      </c>
      <c r="O12" s="38">
        <f>COUNTIF(Vertices[Eigenvector Centrality],"&gt;= "&amp;N12)-COUNTIF(Vertices[Eigenvector Centrality],"&gt;="&amp;N13)</f>
        <v>0</v>
      </c>
      <c r="P12" s="37">
        <f t="shared" si="7"/>
        <v>2.2672545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178</v>
      </c>
      <c r="B13" s="34">
        <v>32</v>
      </c>
      <c r="D13" s="32">
        <f t="shared" si="1"/>
        <v>0</v>
      </c>
      <c r="E13" s="3">
        <f>COUNTIF(Vertices[Degree],"&gt;= "&amp;D13)-COUNTIF(Vertices[Degree],"&gt;="&amp;D14)</f>
        <v>0</v>
      </c>
      <c r="F13" s="39">
        <f t="shared" si="2"/>
        <v>7.333333333333334</v>
      </c>
      <c r="G13" s="40">
        <f>COUNTIF(Vertices[In-Degree],"&gt;= "&amp;F13)-COUNTIF(Vertices[In-Degree],"&gt;="&amp;F14)</f>
        <v>0</v>
      </c>
      <c r="H13" s="39">
        <f t="shared" si="3"/>
        <v>1.6041666666666665</v>
      </c>
      <c r="I13" s="40">
        <f>COUNTIF(Vertices[Out-Degree],"&gt;= "&amp;H13)-COUNTIF(Vertices[Out-Degree],"&gt;="&amp;H14)</f>
        <v>0</v>
      </c>
      <c r="J13" s="39">
        <f t="shared" si="4"/>
        <v>288.0625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0.029314541666666673</v>
      </c>
      <c r="O13" s="40">
        <f>COUNTIF(Vertices[Eigenvector Centrality],"&gt;= "&amp;N13)-COUNTIF(Vertices[Eigenvector Centrality],"&gt;="&amp;N14)</f>
        <v>18</v>
      </c>
      <c r="P13" s="39">
        <f t="shared" si="7"/>
        <v>2.45881125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293</v>
      </c>
      <c r="B14" s="34">
        <v>64</v>
      </c>
      <c r="D14" s="32">
        <f t="shared" si="1"/>
        <v>0</v>
      </c>
      <c r="E14" s="3">
        <f>COUNTIF(Vertices[Degree],"&gt;= "&amp;D14)-COUNTIF(Vertices[Degree],"&gt;="&amp;D15)</f>
        <v>0</v>
      </c>
      <c r="F14" s="37">
        <f t="shared" si="2"/>
        <v>8</v>
      </c>
      <c r="G14" s="38">
        <f>COUNTIF(Vertices[In-Degree],"&gt;= "&amp;F14)-COUNTIF(Vertices[In-Degree],"&gt;="&amp;F15)</f>
        <v>0</v>
      </c>
      <c r="H14" s="37">
        <f t="shared" si="3"/>
        <v>1.7499999999999998</v>
      </c>
      <c r="I14" s="38">
        <f>COUNTIF(Vertices[Out-Degree],"&gt;= "&amp;H14)-COUNTIF(Vertices[Out-Degree],"&gt;="&amp;H15)</f>
        <v>0</v>
      </c>
      <c r="J14" s="37">
        <f t="shared" si="4"/>
        <v>314.25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0.03197950000000001</v>
      </c>
      <c r="O14" s="38">
        <f>COUNTIF(Vertices[Eigenvector Centrality],"&gt;= "&amp;N14)-COUNTIF(Vertices[Eigenvector Centrality],"&gt;="&amp;N15)</f>
        <v>0</v>
      </c>
      <c r="P14" s="37">
        <f t="shared" si="7"/>
        <v>2.6503680000000003</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294</v>
      </c>
      <c r="B15" s="34">
        <v>50</v>
      </c>
      <c r="D15" s="32">
        <f t="shared" si="1"/>
        <v>0</v>
      </c>
      <c r="E15" s="3">
        <f>COUNTIF(Vertices[Degree],"&gt;= "&amp;D15)-COUNTIF(Vertices[Degree],"&gt;="&amp;D16)</f>
        <v>0</v>
      </c>
      <c r="F15" s="39">
        <f t="shared" si="2"/>
        <v>8.666666666666666</v>
      </c>
      <c r="G15" s="40">
        <f>COUNTIF(Vertices[In-Degree],"&gt;= "&amp;F15)-COUNTIF(Vertices[In-Degree],"&gt;="&amp;F16)</f>
        <v>1</v>
      </c>
      <c r="H15" s="39">
        <f t="shared" si="3"/>
        <v>1.895833333333333</v>
      </c>
      <c r="I15" s="40">
        <f>COUNTIF(Vertices[Out-Degree],"&gt;= "&amp;H15)-COUNTIF(Vertices[Out-Degree],"&gt;="&amp;H16)</f>
        <v>31</v>
      </c>
      <c r="J15" s="39">
        <f t="shared" si="4"/>
        <v>340.4375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0.03464445833333334</v>
      </c>
      <c r="O15" s="40">
        <f>COUNTIF(Vertices[Eigenvector Centrality],"&gt;= "&amp;N15)-COUNTIF(Vertices[Eigenvector Centrality],"&gt;="&amp;N16)</f>
        <v>1</v>
      </c>
      <c r="P15" s="39">
        <f t="shared" si="7"/>
        <v>2.8419247500000004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295</v>
      </c>
      <c r="B16" s="34">
        <v>32</v>
      </c>
      <c r="D16" s="32">
        <f t="shared" si="1"/>
        <v>0</v>
      </c>
      <c r="E16" s="3">
        <f>COUNTIF(Vertices[Degree],"&gt;= "&amp;D16)-COUNTIF(Vertices[Degree],"&gt;="&amp;D17)</f>
        <v>0</v>
      </c>
      <c r="F16" s="37">
        <f t="shared" si="2"/>
        <v>9.333333333333332</v>
      </c>
      <c r="G16" s="38">
        <f>COUNTIF(Vertices[In-Degree],"&gt;= "&amp;F16)-COUNTIF(Vertices[In-Degree],"&gt;="&amp;F17)</f>
        <v>0</v>
      </c>
      <c r="H16" s="37">
        <f t="shared" si="3"/>
        <v>2.0416666666666665</v>
      </c>
      <c r="I16" s="38">
        <f>COUNTIF(Vertices[Out-Degree],"&gt;= "&amp;H16)-COUNTIF(Vertices[Out-Degree],"&gt;="&amp;H17)</f>
        <v>0</v>
      </c>
      <c r="J16" s="37">
        <f t="shared" si="4"/>
        <v>366.625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0.03730941666666668</v>
      </c>
      <c r="O16" s="38">
        <f>COUNTIF(Vertices[Eigenvector Centrality],"&gt;= "&amp;N16)-COUNTIF(Vertices[Eigenvector Centrality],"&gt;="&amp;N17)</f>
        <v>0</v>
      </c>
      <c r="P16" s="37">
        <f t="shared" si="7"/>
        <v>3.0334815000000006</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36"/>
      <c r="B17" s="136"/>
      <c r="D17" s="32">
        <f t="shared" si="1"/>
        <v>0</v>
      </c>
      <c r="E17" s="3">
        <f>COUNTIF(Vertices[Degree],"&gt;= "&amp;D17)-COUNTIF(Vertices[Degree],"&gt;="&amp;D18)</f>
        <v>0</v>
      </c>
      <c r="F17" s="39">
        <f t="shared" si="2"/>
        <v>9.999999999999998</v>
      </c>
      <c r="G17" s="40">
        <f>COUNTIF(Vertices[In-Degree],"&gt;= "&amp;F17)-COUNTIF(Vertices[In-Degree],"&gt;="&amp;F18)</f>
        <v>0</v>
      </c>
      <c r="H17" s="39">
        <f t="shared" si="3"/>
        <v>2.1875</v>
      </c>
      <c r="I17" s="40">
        <f>COUNTIF(Vertices[Out-Degree],"&gt;= "&amp;H17)-COUNTIF(Vertices[Out-Degree],"&gt;="&amp;H18)</f>
        <v>0</v>
      </c>
      <c r="J17" s="39">
        <f t="shared" si="4"/>
        <v>392.8125</v>
      </c>
      <c r="K17" s="40">
        <f>COUNTIF(Vertices[Betweenness Centrality],"&gt;= "&amp;J17)-COUNTIF(Vertices[Betweenness Centrality],"&gt;="&amp;J18)</f>
        <v>0</v>
      </c>
      <c r="L17" s="39">
        <f t="shared" si="5"/>
        <v>0.31249999999999994</v>
      </c>
      <c r="M17" s="40">
        <f>COUNTIF(Vertices[Closeness Centrality],"&gt;= "&amp;L17)-COUNTIF(Vertices[Closeness Centrality],"&gt;="&amp;L18)</f>
        <v>8</v>
      </c>
      <c r="N17" s="39">
        <f t="shared" si="6"/>
        <v>0.03997437500000001</v>
      </c>
      <c r="O17" s="40">
        <f>COUNTIF(Vertices[Eigenvector Centrality],"&gt;= "&amp;N17)-COUNTIF(Vertices[Eigenvector Centrality],"&gt;="&amp;N18)</f>
        <v>0</v>
      </c>
      <c r="P17" s="39">
        <f t="shared" si="7"/>
        <v>3.2250382500000008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10.666666666666664</v>
      </c>
      <c r="G18" s="38">
        <f>COUNTIF(Vertices[In-Degree],"&gt;= "&amp;F18)-COUNTIF(Vertices[In-Degree],"&gt;="&amp;F19)</f>
        <v>0</v>
      </c>
      <c r="H18" s="37">
        <f t="shared" si="3"/>
        <v>2.3333333333333335</v>
      </c>
      <c r="I18" s="38">
        <f>COUNTIF(Vertices[Out-Degree],"&gt;= "&amp;H18)-COUNTIF(Vertices[Out-Degree],"&gt;="&amp;H19)</f>
        <v>0</v>
      </c>
      <c r="J18" s="37">
        <f t="shared" si="4"/>
        <v>419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0.04263933333333335</v>
      </c>
      <c r="O18" s="38">
        <f>COUNTIF(Vertices[Eigenvector Centrality],"&gt;= "&amp;N18)-COUNTIF(Vertices[Eigenvector Centrality],"&gt;="&amp;N19)</f>
        <v>0</v>
      </c>
      <c r="P18" s="37">
        <f t="shared" si="7"/>
        <v>3.416595000000001</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36"/>
      <c r="B19" s="136"/>
      <c r="D19" s="32">
        <f t="shared" si="1"/>
        <v>0</v>
      </c>
      <c r="E19" s="3">
        <f>COUNTIF(Vertices[Degree],"&gt;= "&amp;D19)-COUNTIF(Vertices[Degree],"&gt;="&amp;D20)</f>
        <v>0</v>
      </c>
      <c r="F19" s="39">
        <f t="shared" si="2"/>
        <v>11.33333333333333</v>
      </c>
      <c r="G19" s="40">
        <f>COUNTIF(Vertices[In-Degree],"&gt;= "&amp;F19)-COUNTIF(Vertices[In-Degree],"&gt;="&amp;F20)</f>
        <v>0</v>
      </c>
      <c r="H19" s="39">
        <f t="shared" si="3"/>
        <v>2.479166666666667</v>
      </c>
      <c r="I19" s="40">
        <f>COUNTIF(Vertices[Out-Degree],"&gt;= "&amp;H19)-COUNTIF(Vertices[Out-Degree],"&gt;="&amp;H20)</f>
        <v>0</v>
      </c>
      <c r="J19" s="39">
        <f t="shared" si="4"/>
        <v>445.1875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0.045304291666666684</v>
      </c>
      <c r="O19" s="40">
        <f>COUNTIF(Vertices[Eigenvector Centrality],"&gt;= "&amp;N19)-COUNTIF(Vertices[Eigenvector Centrality],"&gt;="&amp;N20)</f>
        <v>0</v>
      </c>
      <c r="P19" s="39">
        <f t="shared" si="7"/>
        <v>3.608151750000001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0.087248322147651</v>
      </c>
      <c r="D20" s="32">
        <f t="shared" si="1"/>
        <v>0</v>
      </c>
      <c r="E20" s="3">
        <f>COUNTIF(Vertices[Degree],"&gt;= "&amp;D20)-COUNTIF(Vertices[Degree],"&gt;="&amp;D21)</f>
        <v>0</v>
      </c>
      <c r="F20" s="37">
        <f t="shared" si="2"/>
        <v>11.999999999999996</v>
      </c>
      <c r="G20" s="38">
        <f>COUNTIF(Vertices[In-Degree],"&gt;= "&amp;F20)-COUNTIF(Vertices[In-Degree],"&gt;="&amp;F21)</f>
        <v>0</v>
      </c>
      <c r="H20" s="37">
        <f t="shared" si="3"/>
        <v>2.6250000000000004</v>
      </c>
      <c r="I20" s="38">
        <f>COUNTIF(Vertices[Out-Degree],"&gt;= "&amp;H20)-COUNTIF(Vertices[Out-Degree],"&gt;="&amp;H21)</f>
        <v>0</v>
      </c>
      <c r="J20" s="37">
        <f t="shared" si="4"/>
        <v>471.375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0.04796925000000002</v>
      </c>
      <c r="O20" s="38">
        <f>COUNTIF(Vertices[Eigenvector Centrality],"&gt;= "&amp;N20)-COUNTIF(Vertices[Eigenvector Centrality],"&gt;="&amp;N21)</f>
        <v>0</v>
      </c>
      <c r="P20" s="37">
        <f t="shared" si="7"/>
        <v>3.7997085000000013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0.16049382716049382</v>
      </c>
      <c r="D21" s="32">
        <f t="shared" si="1"/>
        <v>0</v>
      </c>
      <c r="E21" s="3">
        <f>COUNTIF(Vertices[Degree],"&gt;= "&amp;D21)-COUNTIF(Vertices[Degree],"&gt;="&amp;D22)</f>
        <v>0</v>
      </c>
      <c r="F21" s="39">
        <f t="shared" si="2"/>
        <v>12.666666666666663</v>
      </c>
      <c r="G21" s="40">
        <f>COUNTIF(Vertices[In-Degree],"&gt;= "&amp;F21)-COUNTIF(Vertices[In-Degree],"&gt;="&amp;F22)</f>
        <v>0</v>
      </c>
      <c r="H21" s="39">
        <f t="shared" si="3"/>
        <v>2.770833333333334</v>
      </c>
      <c r="I21" s="40">
        <f>COUNTIF(Vertices[Out-Degree],"&gt;= "&amp;H21)-COUNTIF(Vertices[Out-Degree],"&gt;="&amp;H22)</f>
        <v>0</v>
      </c>
      <c r="J21" s="39">
        <f t="shared" si="4"/>
        <v>497.5625</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0.050634208333333354</v>
      </c>
      <c r="O21" s="40">
        <f>COUNTIF(Vertices[Eigenvector Centrality],"&gt;= "&amp;N21)-COUNTIF(Vertices[Eigenvector Centrality],"&gt;="&amp;N22)</f>
        <v>0</v>
      </c>
      <c r="P21" s="39">
        <f t="shared" si="7"/>
        <v>3.9912652500000014</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36"/>
      <c r="B22" s="136"/>
      <c r="D22" s="32">
        <f t="shared" si="1"/>
        <v>0</v>
      </c>
      <c r="E22" s="3">
        <f>COUNTIF(Vertices[Degree],"&gt;= "&amp;D22)-COUNTIF(Vertices[Degree],"&gt;="&amp;D23)</f>
        <v>0</v>
      </c>
      <c r="F22" s="37">
        <f t="shared" si="2"/>
        <v>13.333333333333329</v>
      </c>
      <c r="G22" s="38">
        <f>COUNTIF(Vertices[In-Degree],"&gt;= "&amp;F22)-COUNTIF(Vertices[In-Degree],"&gt;="&amp;F23)</f>
        <v>0</v>
      </c>
      <c r="H22" s="37">
        <f t="shared" si="3"/>
        <v>2.9166666666666674</v>
      </c>
      <c r="I22" s="38">
        <f>COUNTIF(Vertices[Out-Degree],"&gt;= "&amp;H22)-COUNTIF(Vertices[Out-Degree],"&gt;="&amp;H23)</f>
        <v>5</v>
      </c>
      <c r="J22" s="37">
        <f t="shared" si="4"/>
        <v>523.75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0.05329916666666669</v>
      </c>
      <c r="O22" s="38">
        <f>COUNTIF(Vertices[Eigenvector Centrality],"&gt;= "&amp;N22)-COUNTIF(Vertices[Eigenvector Centrality],"&gt;="&amp;N23)</f>
        <v>0</v>
      </c>
      <c r="P22" s="37">
        <f t="shared" si="7"/>
        <v>4.182822000000002</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25</v>
      </c>
      <c r="D23" s="32">
        <f t="shared" si="1"/>
        <v>0</v>
      </c>
      <c r="E23" s="3">
        <f>COUNTIF(Vertices[Degree],"&gt;= "&amp;D23)-COUNTIF(Vertices[Degree],"&gt;="&amp;D24)</f>
        <v>0</v>
      </c>
      <c r="F23" s="39">
        <f t="shared" si="2"/>
        <v>13.999999999999995</v>
      </c>
      <c r="G23" s="40">
        <f>COUNTIF(Vertices[In-Degree],"&gt;= "&amp;F23)-COUNTIF(Vertices[In-Degree],"&gt;="&amp;F24)</f>
        <v>0</v>
      </c>
      <c r="H23" s="39">
        <f t="shared" si="3"/>
        <v>3.062500000000001</v>
      </c>
      <c r="I23" s="40">
        <f>COUNTIF(Vertices[Out-Degree],"&gt;= "&amp;H23)-COUNTIF(Vertices[Out-Degree],"&gt;="&amp;H24)</f>
        <v>0</v>
      </c>
      <c r="J23" s="39">
        <f t="shared" si="4"/>
        <v>549.9375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0.055964125000000024</v>
      </c>
      <c r="O23" s="40">
        <f>COUNTIF(Vertices[Eigenvector Centrality],"&gt;= "&amp;N23)-COUNTIF(Vertices[Eigenvector Centrality],"&gt;="&amp;N24)</f>
        <v>0</v>
      </c>
      <c r="P23" s="39">
        <f t="shared" si="7"/>
        <v>4.374378750000002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14.66666666666666</v>
      </c>
      <c r="G24" s="38">
        <f>COUNTIF(Vertices[In-Degree],"&gt;= "&amp;F24)-COUNTIF(Vertices[In-Degree],"&gt;="&amp;F25)</f>
        <v>0</v>
      </c>
      <c r="H24" s="37">
        <f t="shared" si="3"/>
        <v>3.2083333333333344</v>
      </c>
      <c r="I24" s="38">
        <f>COUNTIF(Vertices[Out-Degree],"&gt;= "&amp;H24)-COUNTIF(Vertices[Out-Degree],"&gt;="&amp;H25)</f>
        <v>0</v>
      </c>
      <c r="J24" s="37">
        <f t="shared" si="4"/>
        <v>576.125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0.05862908333333336</v>
      </c>
      <c r="O24" s="38">
        <f>COUNTIF(Vertices[Eigenvector Centrality],"&gt;= "&amp;N24)-COUNTIF(Vertices[Eigenvector Centrality],"&gt;="&amp;N25)</f>
        <v>0</v>
      </c>
      <c r="P24" s="37">
        <f t="shared" si="7"/>
        <v>4.565935500000002</v>
      </c>
      <c r="Q24" s="38">
        <f>COUNTIF(Vertices[PageRank],"&gt;= "&amp;P24)-COUNTIF(Vertices[PageRank],"&gt;="&amp;P25)</f>
        <v>0</v>
      </c>
      <c r="R24" s="37">
        <f t="shared" si="8"/>
        <v>0.45833333333333315</v>
      </c>
      <c r="S24" s="43">
        <f>COUNTIF(Vertices[Clustering Coefficient],"&gt;= "&amp;R24)-COUNTIF(Vertices[Clustering Coefficient],"&gt;="&amp;R25)</f>
        <v>2</v>
      </c>
      <c r="T24" s="37" t="e">
        <f ca="1" t="shared" si="9"/>
        <v>#REF!</v>
      </c>
      <c r="U24" s="38" t="e">
        <f ca="1" t="shared" si="0"/>
        <v>#REF!</v>
      </c>
    </row>
    <row r="25" spans="1:21" ht="15">
      <c r="A25" s="34" t="s">
        <v>154</v>
      </c>
      <c r="B25" s="34">
        <v>41</v>
      </c>
      <c r="D25" s="32">
        <f t="shared" si="1"/>
        <v>0</v>
      </c>
      <c r="E25" s="3">
        <f>COUNTIF(Vertices[Degree],"&gt;= "&amp;D25)-COUNTIF(Vertices[Degree],"&gt;="&amp;D26)</f>
        <v>0</v>
      </c>
      <c r="F25" s="39">
        <f t="shared" si="2"/>
        <v>15.333333333333327</v>
      </c>
      <c r="G25" s="40">
        <f>COUNTIF(Vertices[In-Degree],"&gt;= "&amp;F25)-COUNTIF(Vertices[In-Degree],"&gt;="&amp;F26)</f>
        <v>0</v>
      </c>
      <c r="H25" s="39">
        <f t="shared" si="3"/>
        <v>3.354166666666668</v>
      </c>
      <c r="I25" s="40">
        <f>COUNTIF(Vertices[Out-Degree],"&gt;= "&amp;H25)-COUNTIF(Vertices[Out-Degree],"&gt;="&amp;H26)</f>
        <v>0</v>
      </c>
      <c r="J25" s="39">
        <f t="shared" si="4"/>
        <v>602.3125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0.061294041666666695</v>
      </c>
      <c r="O25" s="40">
        <f>COUNTIF(Vertices[Eigenvector Centrality],"&gt;= "&amp;N25)-COUNTIF(Vertices[Eigenvector Centrality],"&gt;="&amp;N26)</f>
        <v>0</v>
      </c>
      <c r="P25" s="39">
        <f t="shared" si="7"/>
        <v>4.757492250000002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77</v>
      </c>
      <c r="D26" s="32">
        <f t="shared" si="1"/>
        <v>0</v>
      </c>
      <c r="E26" s="3">
        <f>COUNTIF(Vertices[Degree],"&gt;= "&amp;D26)-COUNTIF(Vertices[Degree],"&gt;="&amp;D28)</f>
        <v>0</v>
      </c>
      <c r="F26" s="37">
        <f t="shared" si="2"/>
        <v>15.999999999999993</v>
      </c>
      <c r="G26" s="38">
        <f>COUNTIF(Vertices[In-Degree],"&gt;= "&amp;F26)-COUNTIF(Vertices[In-Degree],"&gt;="&amp;F28)</f>
        <v>0</v>
      </c>
      <c r="H26" s="37">
        <f t="shared" si="3"/>
        <v>3.5000000000000013</v>
      </c>
      <c r="I26" s="38">
        <f>COUNTIF(Vertices[Out-Degree],"&gt;= "&amp;H26)-COUNTIF(Vertices[Out-Degree],"&gt;="&amp;H28)</f>
        <v>0</v>
      </c>
      <c r="J26" s="37">
        <f t="shared" si="4"/>
        <v>628.5</v>
      </c>
      <c r="K26" s="38">
        <f>COUNTIF(Vertices[Betweenness Centrality],"&gt;= "&amp;J26)-COUNTIF(Vertices[Betweenness Centrality],"&gt;="&amp;J28)</f>
        <v>0</v>
      </c>
      <c r="L26" s="37">
        <f t="shared" si="5"/>
        <v>0.4999999999999998</v>
      </c>
      <c r="M26" s="38">
        <f>COUNTIF(Vertices[Closeness Centrality],"&gt;= "&amp;L26)-COUNTIF(Vertices[Closeness Centrality],"&gt;="&amp;L28)</f>
        <v>12</v>
      </c>
      <c r="N26" s="37">
        <f t="shared" si="6"/>
        <v>0.06395900000000003</v>
      </c>
      <c r="O26" s="38">
        <f>COUNTIF(Vertices[Eigenvector Centrality],"&gt;= "&amp;N26)-COUNTIF(Vertices[Eigenvector Centrality],"&gt;="&amp;N28)</f>
        <v>0</v>
      </c>
      <c r="P26" s="37">
        <f t="shared" si="7"/>
        <v>4.949049000000002</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36"/>
      <c r="B27" s="136"/>
      <c r="D27" s="32"/>
      <c r="E27" s="3">
        <f>COUNTIF(Vertices[Degree],"&gt;= "&amp;D27)-COUNTIF(Vertices[Degree],"&gt;="&amp;D28)</f>
        <v>0</v>
      </c>
      <c r="F27" s="62"/>
      <c r="G27" s="63">
        <f>COUNTIF(Vertices[In-Degree],"&gt;= "&amp;F27)-COUNTIF(Vertices[In-Degree],"&gt;="&amp;F28)</f>
        <v>-2</v>
      </c>
      <c r="H27" s="62"/>
      <c r="I27" s="63">
        <f>COUNTIF(Vertices[Out-Degree],"&gt;= "&amp;H27)-COUNTIF(Vertices[Out-Degree],"&gt;="&amp;H28)</f>
        <v>-11</v>
      </c>
      <c r="J27" s="62"/>
      <c r="K27" s="63">
        <f>COUNTIF(Vertices[Betweenness Centrality],"&gt;= "&amp;J27)-COUNTIF(Vertices[Betweenness Centrality],"&gt;="&amp;J28)</f>
        <v>-1</v>
      </c>
      <c r="L27" s="62"/>
      <c r="M27" s="63">
        <f>COUNTIF(Vertices[Closeness Centrality],"&gt;= "&amp;L27)-COUNTIF(Vertices[Closeness Centrality],"&gt;="&amp;L28)</f>
        <v>-14</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-31</v>
      </c>
      <c r="T27" s="62"/>
      <c r="U27" s="63">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16.66666666666666</v>
      </c>
      <c r="G28" s="40">
        <f>COUNTIF(Vertices[In-Degree],"&gt;= "&amp;F28)-COUNTIF(Vertices[In-Degree],"&gt;="&amp;F42)</f>
        <v>0</v>
      </c>
      <c r="H28" s="39">
        <f>H26+($H$50-$H$2)/BinDivisor</f>
        <v>3.645833333333335</v>
      </c>
      <c r="I28" s="40">
        <f>COUNTIF(Vertices[Out-Degree],"&gt;= "&amp;H28)-COUNTIF(Vertices[Out-Degree],"&gt;="&amp;H42)</f>
        <v>0</v>
      </c>
      <c r="J28" s="39">
        <f>J26+($J$50-$J$2)/BinDivisor</f>
        <v>654.6875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0.06662395833333336</v>
      </c>
      <c r="O28" s="40">
        <f>COUNTIF(Vertices[Eigenvector Centrality],"&gt;= "&amp;N28)-COUNTIF(Vertices[Eigenvector Centrality],"&gt;="&amp;N42)</f>
        <v>0</v>
      </c>
      <c r="P28" s="39">
        <f>P26+($P$50-$P$2)/BinDivisor</f>
        <v>5.140605750000002</v>
      </c>
      <c r="Q28" s="40">
        <f>COUNTIF(Vertices[PageRank],"&gt;= "&amp;P28)-COUNTIF(Vertices[PageRank],"&gt;="&amp;P42)</f>
        <v>0</v>
      </c>
      <c r="R28" s="39">
        <f>R26+($R$50-$R$2)/BinDivisor</f>
        <v>0.5208333333333331</v>
      </c>
      <c r="S28" s="44">
        <f>COUNTIF(Vertices[Clustering Coefficient],"&gt;= "&amp;R28)-COUNTIF(Vertices[Clustering Coefficient],"&gt;="&amp;R42)</f>
        <v>3</v>
      </c>
      <c r="T28" s="39" t="e">
        <f ca="1">T26+($T$50-$T$2)/BinDivisor</f>
        <v>#REF!</v>
      </c>
      <c r="U28" s="40" t="e">
        <f ca="1">COUNTIF(INDIRECT(DynamicFilterSourceColumnRange),"&gt;= "&amp;T28)-COUNTIF(INDIRECT(DynamicFilterSourceColumnRange),"&gt;="&amp;T42)</f>
        <v>#REF!</v>
      </c>
    </row>
    <row r="29" spans="1:21" ht="15">
      <c r="A29" s="34" t="s">
        <v>157</v>
      </c>
      <c r="B29" s="34">
        <v>2.253367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6"/>
      <c r="B30" s="136"/>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0.013761467889908258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2040</v>
      </c>
      <c r="B32" s="34">
        <v>0.526463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6"/>
      <c r="B33" s="136"/>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2041</v>
      </c>
      <c r="B34" s="34" t="s">
        <v>2055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6"/>
      <c r="B35" s="136"/>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2042</v>
      </c>
      <c r="B36" s="34" t="s">
        <v>2755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6"/>
      <c r="B37" s="136"/>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2043</v>
      </c>
      <c r="B38" s="34" t="s">
        <v>2108</v>
      </c>
      <c r="D38" s="32"/>
      <c r="E38" s="3">
        <f>COUNTIF(Vertices[Degree],"&gt;= "&amp;D38)-COUNTIF(Vertices[Degree],"&gt;="&amp;D42)</f>
        <v>0</v>
      </c>
      <c r="F38" s="62"/>
      <c r="G38" s="63">
        <f>COUNTIF(Vertices[In-Degree],"&gt;= "&amp;F38)-COUNTIF(Vertices[In-Degree],"&gt;="&amp;F42)</f>
        <v>-2</v>
      </c>
      <c r="H38" s="62"/>
      <c r="I38" s="63">
        <f>COUNTIF(Vertices[Out-Degree],"&gt;= "&amp;H38)-COUNTIF(Vertices[Out-Degree],"&gt;="&amp;H42)</f>
        <v>-11</v>
      </c>
      <c r="J38" s="62"/>
      <c r="K38" s="63">
        <f>COUNTIF(Vertices[Betweenness Centrality],"&gt;= "&amp;J38)-COUNTIF(Vertices[Betweenness Centrality],"&gt;="&amp;J42)</f>
        <v>-1</v>
      </c>
      <c r="L38" s="62"/>
      <c r="M38" s="63">
        <f>COUNTIF(Vertices[Closeness Centrality],"&gt;= "&amp;L38)-COUNTIF(Vertices[Closeness Centrality],"&gt;="&amp;L42)</f>
        <v>-14</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-28</v>
      </c>
      <c r="T38" s="62"/>
      <c r="U38" s="63">
        <f ca="1">COUNTIF(Vertices[Clustering Coefficient],"&gt;= "&amp;T38)-COUNTIF(Vertices[Clustering Coefficient],"&gt;="&amp;T42)</f>
        <v>0</v>
      </c>
    </row>
    <row r="39" spans="1:21" ht="15">
      <c r="A39" s="34" t="s">
        <v>2044</v>
      </c>
      <c r="B39" s="34" t="s">
        <v>2109</v>
      </c>
      <c r="D39" s="32"/>
      <c r="E39" s="3">
        <f>COUNTIF(Vertices[Degree],"&gt;= "&amp;D39)-COUNTIF(Vertices[Degree],"&gt;="&amp;D42)</f>
        <v>0</v>
      </c>
      <c r="F39" s="62"/>
      <c r="G39" s="63">
        <f>COUNTIF(Vertices[In-Degree],"&gt;= "&amp;F39)-COUNTIF(Vertices[In-Degree],"&gt;="&amp;F42)</f>
        <v>-2</v>
      </c>
      <c r="H39" s="62"/>
      <c r="I39" s="63">
        <f>COUNTIF(Vertices[Out-Degree],"&gt;= "&amp;H39)-COUNTIF(Vertices[Out-Degree],"&gt;="&amp;H42)</f>
        <v>-11</v>
      </c>
      <c r="J39" s="62"/>
      <c r="K39" s="63">
        <f>COUNTIF(Vertices[Betweenness Centrality],"&gt;= "&amp;J39)-COUNTIF(Vertices[Betweenness Centrality],"&gt;="&amp;J42)</f>
        <v>-1</v>
      </c>
      <c r="L39" s="62"/>
      <c r="M39" s="63">
        <f>COUNTIF(Vertices[Closeness Centrality],"&gt;= "&amp;L39)-COUNTIF(Vertices[Closeness Centrality],"&gt;="&amp;L42)</f>
        <v>-14</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-28</v>
      </c>
      <c r="T39" s="62"/>
      <c r="U39" s="63">
        <f ca="1">COUNTIF(Vertices[Clustering Coefficient],"&gt;= "&amp;T39)-COUNTIF(Vertices[Clustering Coefficient],"&gt;="&amp;T42)</f>
        <v>0</v>
      </c>
    </row>
    <row r="40" spans="1:21" ht="409.6">
      <c r="A40" s="34" t="s">
        <v>2045</v>
      </c>
      <c r="B40" s="52" t="s">
        <v>2110</v>
      </c>
      <c r="D40" s="32"/>
      <c r="E40" s="3">
        <f>COUNTIF(Vertices[Degree],"&gt;= "&amp;D40)-COUNTIF(Vertices[Degree],"&gt;="&amp;D42)</f>
        <v>0</v>
      </c>
      <c r="F40" s="62"/>
      <c r="G40" s="63">
        <f>COUNTIF(Vertices[In-Degree],"&gt;= "&amp;F40)-COUNTIF(Vertices[In-Degree],"&gt;="&amp;F42)</f>
        <v>-2</v>
      </c>
      <c r="H40" s="62"/>
      <c r="I40" s="63">
        <f>COUNTIF(Vertices[Out-Degree],"&gt;= "&amp;H40)-COUNTIF(Vertices[Out-Degree],"&gt;="&amp;H42)</f>
        <v>-11</v>
      </c>
      <c r="J40" s="62"/>
      <c r="K40" s="63">
        <f>COUNTIF(Vertices[Betweenness Centrality],"&gt;= "&amp;J40)-COUNTIF(Vertices[Betweenness Centrality],"&gt;="&amp;J42)</f>
        <v>-1</v>
      </c>
      <c r="L40" s="62"/>
      <c r="M40" s="63">
        <f>COUNTIF(Vertices[Closeness Centrality],"&gt;= "&amp;L40)-COUNTIF(Vertices[Closeness Centrality],"&gt;="&amp;L42)</f>
        <v>-14</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-28</v>
      </c>
      <c r="T40" s="62"/>
      <c r="U40" s="63">
        <f ca="1">COUNTIF(Vertices[Clustering Coefficient],"&gt;= "&amp;T40)-COUNTIF(Vertices[Clustering Coefficient],"&gt;="&amp;T42)</f>
        <v>0</v>
      </c>
    </row>
    <row r="41" spans="1:21" ht="15">
      <c r="A41" s="34" t="s">
        <v>2046</v>
      </c>
      <c r="B41" s="34" t="s">
        <v>2111</v>
      </c>
      <c r="D41" s="32"/>
      <c r="E41" s="3">
        <f>COUNTIF(Vertices[Degree],"&gt;= "&amp;D41)-COUNTIF(Vertices[Degree],"&gt;="&amp;D42)</f>
        <v>0</v>
      </c>
      <c r="F41" s="62"/>
      <c r="G41" s="63">
        <f>COUNTIF(Vertices[In-Degree],"&gt;= "&amp;F41)-COUNTIF(Vertices[In-Degree],"&gt;="&amp;F42)</f>
        <v>-2</v>
      </c>
      <c r="H41" s="62"/>
      <c r="I41" s="63">
        <f>COUNTIF(Vertices[Out-Degree],"&gt;= "&amp;H41)-COUNTIF(Vertices[Out-Degree],"&gt;="&amp;H42)</f>
        <v>-11</v>
      </c>
      <c r="J41" s="62"/>
      <c r="K41" s="63">
        <f>COUNTIF(Vertices[Betweenness Centrality],"&gt;= "&amp;J41)-COUNTIF(Vertices[Betweenness Centrality],"&gt;="&amp;J42)</f>
        <v>-1</v>
      </c>
      <c r="L41" s="62"/>
      <c r="M41" s="63">
        <f>COUNTIF(Vertices[Closeness Centrality],"&gt;= "&amp;L41)-COUNTIF(Vertices[Closeness Centrality],"&gt;="&amp;L42)</f>
        <v>-14</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-28</v>
      </c>
      <c r="T41" s="62"/>
      <c r="U41" s="63">
        <f ca="1">COUNTIF(Vertices[Clustering Coefficient],"&gt;= "&amp;T41)-COUNTIF(Vertices[Clustering Coefficient],"&gt;="&amp;T42)</f>
        <v>0</v>
      </c>
    </row>
    <row r="42" spans="1:21" ht="15">
      <c r="A42" s="34" t="s">
        <v>2047</v>
      </c>
      <c r="B42" s="34" t="s">
        <v>2112</v>
      </c>
      <c r="D42" s="32">
        <f>D28+($D$50-$D$2)/BinDivisor</f>
        <v>0</v>
      </c>
      <c r="E42" s="3">
        <f>COUNTIF(Vertices[Degree],"&gt;= "&amp;D42)-COUNTIF(Vertices[Degree],"&gt;="&amp;D43)</f>
        <v>0</v>
      </c>
      <c r="F42" s="37">
        <f>F28+($F$50-$F$2)/BinDivisor</f>
        <v>17.33333333333333</v>
      </c>
      <c r="G42" s="38">
        <f>COUNTIF(Vertices[In-Degree],"&gt;= "&amp;F42)-COUNTIF(Vertices[In-Degree],"&gt;="&amp;F43)</f>
        <v>0</v>
      </c>
      <c r="H42" s="37">
        <f>H28+($H$50-$H$2)/BinDivisor</f>
        <v>3.7916666666666683</v>
      </c>
      <c r="I42" s="38">
        <f>COUNTIF(Vertices[Out-Degree],"&gt;= "&amp;H42)-COUNTIF(Vertices[Out-Degree],"&gt;="&amp;H43)</f>
        <v>0</v>
      </c>
      <c r="J42" s="37">
        <f>J28+($J$50-$J$2)/BinDivisor</f>
        <v>680.875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0.06928891666666669</v>
      </c>
      <c r="O42" s="38">
        <f>COUNTIF(Vertices[Eigenvector Centrality],"&gt;= "&amp;N42)-COUNTIF(Vertices[Eigenvector Centrality],"&gt;="&amp;N43)</f>
        <v>0</v>
      </c>
      <c r="P42" s="37">
        <f>P28+($P$50-$P$2)/BinDivisor</f>
        <v>5.332162500000003</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2048</v>
      </c>
      <c r="B43" s="34" t="s">
        <v>1466</v>
      </c>
      <c r="D43" s="32">
        <f aca="true" t="shared" si="10" ref="D43:D49">D42+($D$50-$D$2)/BinDivisor</f>
        <v>0</v>
      </c>
      <c r="E43" s="3">
        <f>COUNTIF(Vertices[Degree],"&gt;= "&amp;D43)-COUNTIF(Vertices[Degree],"&gt;="&amp;D44)</f>
        <v>0</v>
      </c>
      <c r="F43" s="39">
        <f aca="true" t="shared" si="11" ref="F43:F49">F42+($F$50-$F$2)/BinDivisor</f>
        <v>17.999999999999996</v>
      </c>
      <c r="G43" s="40">
        <f>COUNTIF(Vertices[In-Degree],"&gt;= "&amp;F43)-COUNTIF(Vertices[In-Degree],"&gt;="&amp;F44)</f>
        <v>0</v>
      </c>
      <c r="H43" s="39">
        <f aca="true" t="shared" si="12" ref="H43:H49">H42+($H$50-$H$2)/BinDivisor</f>
        <v>3.9375000000000018</v>
      </c>
      <c r="I43" s="40">
        <f>COUNTIF(Vertices[Out-Degree],"&gt;= "&amp;H43)-COUNTIF(Vertices[Out-Degree],"&gt;="&amp;H44)</f>
        <v>3</v>
      </c>
      <c r="J43" s="39">
        <f aca="true" t="shared" si="13" ref="J43:J49">J42+($J$50-$J$2)/BinDivisor</f>
        <v>707.0625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0.07195387500000001</v>
      </c>
      <c r="O43" s="40">
        <f>COUNTIF(Vertices[Eigenvector Centrality],"&gt;= "&amp;N43)-COUNTIF(Vertices[Eigenvector Centrality],"&gt;="&amp;N44)</f>
        <v>0</v>
      </c>
      <c r="P43" s="39">
        <f aca="true" t="shared" si="16" ref="P43:P49">P42+($P$50-$P$2)/BinDivisor</f>
        <v>5.523719250000003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2049</v>
      </c>
      <c r="B44" s="34" t="s">
        <v>1466</v>
      </c>
      <c r="D44" s="32">
        <f t="shared" si="10"/>
        <v>0</v>
      </c>
      <c r="E44" s="3">
        <f>COUNTIF(Vertices[Degree],"&gt;= "&amp;D44)-COUNTIF(Vertices[Degree],"&gt;="&amp;D45)</f>
        <v>0</v>
      </c>
      <c r="F44" s="37">
        <f t="shared" si="11"/>
        <v>18.666666666666664</v>
      </c>
      <c r="G44" s="38">
        <f>COUNTIF(Vertices[In-Degree],"&gt;= "&amp;F44)-COUNTIF(Vertices[In-Degree],"&gt;="&amp;F45)</f>
        <v>0</v>
      </c>
      <c r="H44" s="37">
        <f t="shared" si="12"/>
        <v>4.083333333333335</v>
      </c>
      <c r="I44" s="38">
        <f>COUNTIF(Vertices[Out-Degree],"&gt;= "&amp;H44)-COUNTIF(Vertices[Out-Degree],"&gt;="&amp;H45)</f>
        <v>0</v>
      </c>
      <c r="J44" s="37">
        <f t="shared" si="13"/>
        <v>733.25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0.07461883333333334</v>
      </c>
      <c r="O44" s="38">
        <f>COUNTIF(Vertices[Eigenvector Centrality],"&gt;= "&amp;N44)-COUNTIF(Vertices[Eigenvector Centrality],"&gt;="&amp;N45)</f>
        <v>0</v>
      </c>
      <c r="P44" s="37">
        <f t="shared" si="16"/>
        <v>5.715276000000003</v>
      </c>
      <c r="Q44" s="38">
        <f>COUNTIF(Vertices[PageRank],"&gt;= "&amp;P44)-COUNTIF(Vertices[PageRank],"&gt;="&amp;P45)</f>
        <v>1</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2050</v>
      </c>
      <c r="B45" s="34" t="s">
        <v>1466</v>
      </c>
      <c r="D45" s="32">
        <f t="shared" si="10"/>
        <v>0</v>
      </c>
      <c r="E45" s="3">
        <f>COUNTIF(Vertices[Degree],"&gt;= "&amp;D45)-COUNTIF(Vertices[Degree],"&gt;="&amp;D46)</f>
        <v>0</v>
      </c>
      <c r="F45" s="39">
        <f t="shared" si="11"/>
        <v>19.333333333333332</v>
      </c>
      <c r="G45" s="40">
        <f>COUNTIF(Vertices[In-Degree],"&gt;= "&amp;F45)-COUNTIF(Vertices[In-Degree],"&gt;="&amp;F46)</f>
        <v>0</v>
      </c>
      <c r="H45" s="39">
        <f t="shared" si="12"/>
        <v>4.229166666666668</v>
      </c>
      <c r="I45" s="40">
        <f>COUNTIF(Vertices[Out-Degree],"&gt;= "&amp;H45)-COUNTIF(Vertices[Out-Degree],"&gt;="&amp;H46)</f>
        <v>0</v>
      </c>
      <c r="J45" s="39">
        <f t="shared" si="13"/>
        <v>759.4375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0.07728379166666667</v>
      </c>
      <c r="O45" s="40">
        <f>COUNTIF(Vertices[Eigenvector Centrality],"&gt;= "&amp;N45)-COUNTIF(Vertices[Eigenvector Centrality],"&gt;="&amp;N46)</f>
        <v>0</v>
      </c>
      <c r="P45" s="39">
        <f t="shared" si="16"/>
        <v>5.906832750000003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2051</v>
      </c>
      <c r="B46" s="34"/>
      <c r="D46" s="32">
        <f t="shared" si="10"/>
        <v>0</v>
      </c>
      <c r="E46" s="3">
        <f>COUNTIF(Vertices[Degree],"&gt;= "&amp;D46)-COUNTIF(Vertices[Degree],"&gt;="&amp;D47)</f>
        <v>0</v>
      </c>
      <c r="F46" s="37">
        <f t="shared" si="11"/>
        <v>20</v>
      </c>
      <c r="G46" s="38">
        <f>COUNTIF(Vertices[In-Degree],"&gt;= "&amp;F46)-COUNTIF(Vertices[In-Degree],"&gt;="&amp;F47)</f>
        <v>0</v>
      </c>
      <c r="H46" s="37">
        <f t="shared" si="12"/>
        <v>4.375000000000001</v>
      </c>
      <c r="I46" s="38">
        <f>COUNTIF(Vertices[Out-Degree],"&gt;= "&amp;H46)-COUNTIF(Vertices[Out-Degree],"&gt;="&amp;H47)</f>
        <v>0</v>
      </c>
      <c r="J46" s="37">
        <f t="shared" si="13"/>
        <v>785.625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0.07994875</v>
      </c>
      <c r="O46" s="38">
        <f>COUNTIF(Vertices[Eigenvector Centrality],"&gt;= "&amp;N46)-COUNTIF(Vertices[Eigenvector Centrality],"&gt;="&amp;N47)</f>
        <v>0</v>
      </c>
      <c r="P46" s="37">
        <f t="shared" si="16"/>
        <v>6.098389500000003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20.666666666666668</v>
      </c>
      <c r="G47" s="40">
        <f>COUNTIF(Vertices[In-Degree],"&gt;= "&amp;F47)-COUNTIF(Vertices[In-Degree],"&gt;="&amp;F48)</f>
        <v>1</v>
      </c>
      <c r="H47" s="39">
        <f t="shared" si="12"/>
        <v>4.520833333333334</v>
      </c>
      <c r="I47" s="40">
        <f>COUNTIF(Vertices[Out-Degree],"&gt;= "&amp;H47)-COUNTIF(Vertices[Out-Degree],"&gt;="&amp;H48)</f>
        <v>0</v>
      </c>
      <c r="J47" s="39">
        <f t="shared" si="13"/>
        <v>811.8125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0.08261370833333333</v>
      </c>
      <c r="O47" s="40">
        <f>COUNTIF(Vertices[Eigenvector Centrality],"&gt;= "&amp;N47)-COUNTIF(Vertices[Eigenvector Centrality],"&gt;="&amp;N48)</f>
        <v>0</v>
      </c>
      <c r="P47" s="39">
        <f t="shared" si="16"/>
        <v>6.289946250000003</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1:21" ht="15">
      <c r="A48" s="34" t="s">
        <v>2052</v>
      </c>
      <c r="B48" s="34" t="s">
        <v>646</v>
      </c>
      <c r="D48" s="32">
        <f t="shared" si="10"/>
        <v>0</v>
      </c>
      <c r="E48" s="3">
        <f>COUNTIF(Vertices[Degree],"&gt;= "&amp;D48)-COUNTIF(Vertices[Degree],"&gt;="&amp;D49)</f>
        <v>0</v>
      </c>
      <c r="F48" s="37">
        <f t="shared" si="11"/>
        <v>21.333333333333336</v>
      </c>
      <c r="G48" s="38">
        <f>COUNTIF(Vertices[In-Degree],"&gt;= "&amp;F48)-COUNTIF(Vertices[In-Degree],"&gt;="&amp;F49)</f>
        <v>0</v>
      </c>
      <c r="H48" s="37">
        <f t="shared" si="12"/>
        <v>4.666666666666667</v>
      </c>
      <c r="I48" s="38">
        <f>COUNTIF(Vertices[Out-Degree],"&gt;= "&amp;H48)-COUNTIF(Vertices[Out-Degree],"&gt;="&amp;H49)</f>
        <v>0</v>
      </c>
      <c r="J48" s="37">
        <f t="shared" si="13"/>
        <v>838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0.08527866666666666</v>
      </c>
      <c r="O48" s="38">
        <f>COUNTIF(Vertices[Eigenvector Centrality],"&gt;= "&amp;N48)-COUNTIF(Vertices[Eigenvector Centrality],"&gt;="&amp;N49)</f>
        <v>0</v>
      </c>
      <c r="P48" s="37">
        <f t="shared" si="16"/>
        <v>6.481503000000004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2053</v>
      </c>
      <c r="B49" s="34"/>
      <c r="D49" s="32">
        <f t="shared" si="10"/>
        <v>0</v>
      </c>
      <c r="E49" s="3">
        <f>COUNTIF(Vertices[Degree],"&gt;= "&amp;D49)-COUNTIF(Vertices[Degree],"&gt;="&amp;#REF!)</f>
        <v>0</v>
      </c>
      <c r="F49" s="39">
        <f t="shared" si="11"/>
        <v>22.000000000000004</v>
      </c>
      <c r="G49" s="40">
        <f>COUNTIF(Vertices[In-Degree],"&gt;= "&amp;F49)-COUNTIF(Vertices[In-Degree],"&gt;="&amp;#REF!)</f>
        <v>1</v>
      </c>
      <c r="H49" s="39">
        <f t="shared" si="12"/>
        <v>4.8125</v>
      </c>
      <c r="I49" s="40">
        <f>COUNTIF(Vertices[Out-Degree],"&gt;= "&amp;H49)-COUNTIF(Vertices[Out-Degree],"&gt;="&amp;#REF!)</f>
        <v>8</v>
      </c>
      <c r="J49" s="39">
        <f t="shared" si="13"/>
        <v>864.1875</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0.08794362499999998</v>
      </c>
      <c r="O49" s="40">
        <f>COUNTIF(Vertices[Eigenvector Centrality],"&gt;= "&amp;N49)-COUNTIF(Vertices[Eigenvector Centrality],"&gt;="&amp;#REF!)</f>
        <v>2</v>
      </c>
      <c r="P49" s="39">
        <f t="shared" si="16"/>
        <v>6.673059750000004</v>
      </c>
      <c r="Q49" s="40">
        <f>COUNTIF(Vertices[PageRank],"&gt;= "&amp;P49)-COUNTIF(Vertices[PageRank],"&gt;="&amp;#REF!)</f>
        <v>1</v>
      </c>
      <c r="R49" s="39">
        <f t="shared" si="17"/>
        <v>0.6875000000000001</v>
      </c>
      <c r="S49" s="44">
        <f>COUNTIF(Vertices[Clustering Coefficient],"&gt;= "&amp;R49)-COUNTIF(Vertices[Clustering Coefficient],"&gt;="&amp;#REF!)</f>
        <v>24</v>
      </c>
      <c r="T49" s="39" t="e">
        <f ca="1" t="shared" si="18"/>
        <v>#REF!</v>
      </c>
      <c r="U49" s="40" t="e">
        <f ca="1">COUNTIF(INDIRECT(DynamicFilterSourceColumnRange),"&gt;= "&amp;T49)-COUNTIF(INDIRECT(DynamicFilterSourceColumnRange),"&gt;="&amp;#REF!)</f>
        <v>#REF!</v>
      </c>
    </row>
    <row r="50" spans="1:21" ht="15">
      <c r="A50" s="34" t="s">
        <v>2054</v>
      </c>
      <c r="B50" s="34"/>
      <c r="D50" s="32">
        <f>MAX(Vertices[Degree])</f>
        <v>0</v>
      </c>
      <c r="E50" s="3">
        <f>COUNTIF(Vertices[Degree],"&gt;= "&amp;D50)-COUNTIF(Vertices[Degree],"&gt;="&amp;#REF!)</f>
        <v>0</v>
      </c>
      <c r="F50" s="41">
        <f>MAX(Vertices[In-Degree])</f>
        <v>32</v>
      </c>
      <c r="G50" s="42">
        <f>COUNTIF(Vertices[In-Degree],"&gt;= "&amp;F50)-COUNTIF(Vertices[In-Degree],"&gt;="&amp;#REF!)</f>
        <v>1</v>
      </c>
      <c r="H50" s="41">
        <f>MAX(Vertices[Out-Degree])</f>
        <v>7</v>
      </c>
      <c r="I50" s="42">
        <f>COUNTIF(Vertices[Out-Degree],"&gt;= "&amp;H50)-COUNTIF(Vertices[Out-Degree],"&gt;="&amp;#REF!)</f>
        <v>1</v>
      </c>
      <c r="J50" s="41">
        <f>MAX(Vertices[Betweenness Centrality])</f>
        <v>1257</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0.127918</v>
      </c>
      <c r="O50" s="42">
        <f>COUNTIF(Vertices[Eigenvector Centrality],"&gt;= "&amp;N50)-COUNTIF(Vertices[Eigenvector Centrality],"&gt;="&amp;#REF!)</f>
        <v>1</v>
      </c>
      <c r="P50" s="41">
        <f>MAX(Vertices[PageRank])</f>
        <v>9.546411</v>
      </c>
      <c r="Q50" s="42">
        <f>COUNTIF(Vertices[PageRank],"&gt;= "&amp;P50)-COUNTIF(Vertices[PageRank],"&gt;="&amp;#REF!)</f>
        <v>1</v>
      </c>
      <c r="R50" s="41">
        <f>MAX(Vertices[Clustering Coefficient])</f>
        <v>1</v>
      </c>
      <c r="S50" s="45">
        <f>COUNTIF(Vertices[Clustering Coefficient],"&gt;= "&amp;R50)-COUNTIF(Vertices[Clustering Coefficient],"&gt;="&amp;#REF!)</f>
        <v>22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32</v>
      </c>
    </row>
    <row r="82" spans="1:2" ht="15">
      <c r="A82" s="33" t="s">
        <v>90</v>
      </c>
      <c r="B82" s="47">
        <f>_xlfn.IFERROR(AVERAGE(Vertices[In-Degree]),NoMetricMessage)</f>
        <v>1.7155963302752293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1.7155963302752293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1257</v>
      </c>
    </row>
    <row r="110" spans="1:2" ht="15">
      <c r="A110" s="33" t="s">
        <v>102</v>
      </c>
      <c r="B110" s="47">
        <f>_xlfn.IFERROR(AVERAGE(Vertices[Betweenness Centrality]),NoMetricMessage)</f>
        <v>24.055045889908254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0.24123188073394491</v>
      </c>
    </row>
    <row r="125" spans="1:2" ht="15">
      <c r="A125" s="33" t="s">
        <v>109</v>
      </c>
      <c r="B125" s="47">
        <f>_xlfn.IFERROR(MEDIAN(Vertices[Closeness Centrality]),NoMetricMessage)</f>
        <v>0.076923</v>
      </c>
    </row>
    <row r="136" spans="1:2" ht="15">
      <c r="A136" s="33" t="s">
        <v>112</v>
      </c>
      <c r="B136" s="47">
        <f>IF(COUNT(Vertices[Eigenvector Centrality])&gt;0,N2,NoMetricMessage)</f>
        <v>0</v>
      </c>
    </row>
    <row r="137" spans="1:2" ht="15">
      <c r="A137" s="33" t="s">
        <v>113</v>
      </c>
      <c r="B137" s="47">
        <f>IF(COUNT(Vertices[Eigenvector Centrality])&gt;0,N50,NoMetricMessage)</f>
        <v>0.127918</v>
      </c>
    </row>
    <row r="138" spans="1:2" ht="15">
      <c r="A138" s="33" t="s">
        <v>114</v>
      </c>
      <c r="B138" s="47">
        <f>_xlfn.IFERROR(AVERAGE(Vertices[Eigenvector Centrality]),NoMetricMessage)</f>
        <v>0.009174330275229355</v>
      </c>
    </row>
    <row r="139" spans="1:2" ht="15">
      <c r="A139" s="33" t="s">
        <v>115</v>
      </c>
      <c r="B139" s="47">
        <f>_xlfn.IFERROR(MEDIAN(Vertices[Eigenvector Centrality]),NoMetricMessage)</f>
        <v>0</v>
      </c>
    </row>
    <row r="150" spans="1:2" ht="15">
      <c r="A150" s="33" t="s">
        <v>140</v>
      </c>
      <c r="B150" s="47">
        <f>IF(COUNT(Vertices[PageRank])&gt;0,P2,NoMetricMessage)</f>
        <v>0.351687</v>
      </c>
    </row>
    <row r="151" spans="1:2" ht="15">
      <c r="A151" s="33" t="s">
        <v>141</v>
      </c>
      <c r="B151" s="47">
        <f>IF(COUNT(Vertices[PageRank])&gt;0,P50,NoMetricMessage)</f>
        <v>9.546411</v>
      </c>
    </row>
    <row r="152" spans="1:2" ht="15">
      <c r="A152" s="33" t="s">
        <v>142</v>
      </c>
      <c r="B152" s="47">
        <f>_xlfn.IFERROR(AVERAGE(Vertices[PageRank]),NoMetricMessage)</f>
        <v>0.9999948990825687</v>
      </c>
    </row>
    <row r="153" spans="1:2" ht="15">
      <c r="A153" s="33" t="s">
        <v>143</v>
      </c>
      <c r="B153" s="47">
        <f>_xlfn.IFERROR(MEDIAN(Vertices[PageRank]),NoMetricMessage)</f>
        <v>0.875908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0.34991438718133006</v>
      </c>
    </row>
    <row r="167" spans="1:2" ht="15">
      <c r="A167" s="33" t="s">
        <v>121</v>
      </c>
      <c r="B167" s="47">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1096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2753</v>
      </c>
    </row>
    <row r="8" spans="1:11" ht="409.6">
      <c r="A8"/>
      <c r="B8">
        <v>2</v>
      </c>
      <c r="C8">
        <v>2</v>
      </c>
      <c r="D8" t="s">
        <v>61</v>
      </c>
      <c r="E8" t="s">
        <v>61</v>
      </c>
      <c r="H8" t="s">
        <v>73</v>
      </c>
      <c r="J8" t="s">
        <v>175</v>
      </c>
      <c r="K8" s="13" t="s">
        <v>2107</v>
      </c>
    </row>
    <row r="9" spans="1:11" ht="409.6">
      <c r="A9"/>
      <c r="B9">
        <v>3</v>
      </c>
      <c r="C9">
        <v>4</v>
      </c>
      <c r="D9" t="s">
        <v>62</v>
      </c>
      <c r="E9" t="s">
        <v>62</v>
      </c>
      <c r="H9" t="s">
        <v>74</v>
      </c>
      <c r="J9" t="s">
        <v>1097</v>
      </c>
      <c r="K9" s="13" t="s">
        <v>1098</v>
      </c>
    </row>
    <row r="10" spans="1:11" ht="409.6">
      <c r="A10"/>
      <c r="B10">
        <v>4</v>
      </c>
      <c r="D10" t="s">
        <v>63</v>
      </c>
      <c r="E10" t="s">
        <v>63</v>
      </c>
      <c r="H10" t="s">
        <v>75</v>
      </c>
      <c r="J10" t="s">
        <v>1099</v>
      </c>
      <c r="K10" s="13" t="s">
        <v>1100</v>
      </c>
    </row>
    <row r="11" spans="1:11" ht="409.6">
      <c r="A11"/>
      <c r="B11">
        <v>5</v>
      </c>
      <c r="D11" t="s">
        <v>46</v>
      </c>
      <c r="E11">
        <v>1</v>
      </c>
      <c r="H11" t="s">
        <v>76</v>
      </c>
      <c r="J11" t="s">
        <v>1101</v>
      </c>
      <c r="K11" s="13" t="s">
        <v>1102</v>
      </c>
    </row>
    <row r="12" spans="1:11" ht="409.6">
      <c r="A12"/>
      <c r="B12"/>
      <c r="D12" t="s">
        <v>64</v>
      </c>
      <c r="E12">
        <v>2</v>
      </c>
      <c r="H12">
        <v>0</v>
      </c>
      <c r="J12" t="s">
        <v>1103</v>
      </c>
      <c r="K12" s="13" t="s">
        <v>1104</v>
      </c>
    </row>
    <row r="13" spans="1:11" ht="15">
      <c r="A13"/>
      <c r="B13"/>
      <c r="D13">
        <v>1</v>
      </c>
      <c r="E13">
        <v>3</v>
      </c>
      <c r="H13">
        <v>1</v>
      </c>
      <c r="J13" t="s">
        <v>1105</v>
      </c>
      <c r="K13" t="s">
        <v>1106</v>
      </c>
    </row>
    <row r="14" spans="4:11" ht="15">
      <c r="D14">
        <v>2</v>
      </c>
      <c r="E14">
        <v>4</v>
      </c>
      <c r="H14">
        <v>2</v>
      </c>
      <c r="J14" t="s">
        <v>1107</v>
      </c>
      <c r="K14" t="s">
        <v>1108</v>
      </c>
    </row>
    <row r="15" spans="4:11" ht="15">
      <c r="D15">
        <v>3</v>
      </c>
      <c r="E15">
        <v>5</v>
      </c>
      <c r="H15">
        <v>3</v>
      </c>
      <c r="J15" t="s">
        <v>1109</v>
      </c>
      <c r="K15" t="s">
        <v>1110</v>
      </c>
    </row>
    <row r="16" spans="4:11" ht="15">
      <c r="D16">
        <v>4</v>
      </c>
      <c r="E16">
        <v>6</v>
      </c>
      <c r="H16">
        <v>4</v>
      </c>
      <c r="J16" t="s">
        <v>1111</v>
      </c>
      <c r="K16" t="s">
        <v>1112</v>
      </c>
    </row>
    <row r="17" spans="4:11" ht="15">
      <c r="D17">
        <v>5</v>
      </c>
      <c r="E17">
        <v>7</v>
      </c>
      <c r="H17">
        <v>5</v>
      </c>
      <c r="J17" t="s">
        <v>1113</v>
      </c>
      <c r="K17" t="s">
        <v>1114</v>
      </c>
    </row>
    <row r="18" spans="4:11" ht="15">
      <c r="D18">
        <v>6</v>
      </c>
      <c r="E18">
        <v>8</v>
      </c>
      <c r="H18">
        <v>6</v>
      </c>
      <c r="J18" t="s">
        <v>1115</v>
      </c>
      <c r="K18" t="s">
        <v>1116</v>
      </c>
    </row>
    <row r="19" spans="4:11" ht="15">
      <c r="D19">
        <v>7</v>
      </c>
      <c r="E19">
        <v>9</v>
      </c>
      <c r="H19">
        <v>7</v>
      </c>
      <c r="J19" t="s">
        <v>1117</v>
      </c>
      <c r="K19" t="s">
        <v>1118</v>
      </c>
    </row>
    <row r="20" spans="4:11" ht="15">
      <c r="D20">
        <v>8</v>
      </c>
      <c r="H20">
        <v>8</v>
      </c>
      <c r="J20" t="s">
        <v>1119</v>
      </c>
      <c r="K20" t="s">
        <v>1120</v>
      </c>
    </row>
    <row r="21" spans="4:11" ht="15">
      <c r="D21">
        <v>9</v>
      </c>
      <c r="H21">
        <v>9</v>
      </c>
      <c r="J21" t="s">
        <v>1121</v>
      </c>
      <c r="K21" t="s">
        <v>1122</v>
      </c>
    </row>
    <row r="22" spans="4:11" ht="15">
      <c r="D22">
        <v>10</v>
      </c>
      <c r="J22" t="s">
        <v>1123</v>
      </c>
      <c r="K22" t="s">
        <v>1124</v>
      </c>
    </row>
    <row r="23" spans="4:11" ht="409.6">
      <c r="D23">
        <v>11</v>
      </c>
      <c r="J23" t="s">
        <v>1125</v>
      </c>
      <c r="K23" s="13" t="s">
        <v>2113</v>
      </c>
    </row>
    <row r="24" spans="10:11" ht="409.6">
      <c r="J24" t="s">
        <v>1126</v>
      </c>
      <c r="K24" s="13" t="s">
        <v>2754</v>
      </c>
    </row>
    <row r="25" spans="10:11" ht="409.6">
      <c r="J25" t="s">
        <v>1127</v>
      </c>
      <c r="K25" s="13" t="s">
        <v>2114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D61A0-C135-4E52-8D92-7E2BD030848A}">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1503</v>
      </c>
      <c r="B1" s="13" t="s">
        <v>1506</v>
      </c>
      <c r="C1" s="13" t="s">
        <v>1507</v>
      </c>
      <c r="D1" s="13" t="s">
        <v>1509</v>
      </c>
      <c r="E1" s="13" t="s">
        <v>1508</v>
      </c>
      <c r="F1" s="13" t="s">
        <v>1512</v>
      </c>
      <c r="G1" s="13" t="s">
        <v>1511</v>
      </c>
      <c r="H1" s="13" t="s">
        <v>1514</v>
      </c>
      <c r="I1" s="13" t="s">
        <v>1513</v>
      </c>
      <c r="J1" s="13" t="s">
        <v>1516</v>
      </c>
      <c r="K1" s="13" t="s">
        <v>1515</v>
      </c>
      <c r="L1" s="13" t="s">
        <v>1518</v>
      </c>
      <c r="M1" s="13" t="s">
        <v>1517</v>
      </c>
      <c r="N1" s="13" t="s">
        <v>1520</v>
      </c>
      <c r="O1" s="79" t="s">
        <v>1519</v>
      </c>
      <c r="P1" s="79" t="s">
        <v>1522</v>
      </c>
      <c r="Q1" s="13" t="s">
        <v>1521</v>
      </c>
      <c r="R1" s="13" t="s">
        <v>1524</v>
      </c>
      <c r="S1" s="13" t="s">
        <v>1523</v>
      </c>
      <c r="T1" s="13" t="s">
        <v>1526</v>
      </c>
      <c r="U1" s="79" t="s">
        <v>1525</v>
      </c>
      <c r="V1" s="79" t="s">
        <v>1527</v>
      </c>
    </row>
    <row r="2" spans="1:22" ht="15">
      <c r="A2" s="83" t="s">
        <v>317</v>
      </c>
      <c r="B2" s="79">
        <v>3</v>
      </c>
      <c r="C2" s="83" t="s">
        <v>324</v>
      </c>
      <c r="D2" s="79">
        <v>1</v>
      </c>
      <c r="E2" s="83" t="s">
        <v>1504</v>
      </c>
      <c r="F2" s="79">
        <v>2</v>
      </c>
      <c r="G2" s="83" t="s">
        <v>317</v>
      </c>
      <c r="H2" s="79">
        <v>1</v>
      </c>
      <c r="I2" s="83" t="s">
        <v>322</v>
      </c>
      <c r="J2" s="79">
        <v>1</v>
      </c>
      <c r="K2" s="83" t="s">
        <v>2185</v>
      </c>
      <c r="L2" s="79">
        <v>1</v>
      </c>
      <c r="M2" s="83" t="s">
        <v>1177</v>
      </c>
      <c r="N2" s="79">
        <v>1</v>
      </c>
      <c r="O2" s="79"/>
      <c r="P2" s="79"/>
      <c r="Q2" s="83" t="s">
        <v>2186</v>
      </c>
      <c r="R2" s="79">
        <v>1</v>
      </c>
      <c r="S2" s="83" t="s">
        <v>2179</v>
      </c>
      <c r="T2" s="79">
        <v>1</v>
      </c>
      <c r="U2" s="79"/>
      <c r="V2" s="79"/>
    </row>
    <row r="3" spans="1:22" ht="15">
      <c r="A3" s="83" t="s">
        <v>319</v>
      </c>
      <c r="B3" s="79">
        <v>3</v>
      </c>
      <c r="C3" s="83" t="s">
        <v>326</v>
      </c>
      <c r="D3" s="79">
        <v>1</v>
      </c>
      <c r="E3" s="83" t="s">
        <v>1505</v>
      </c>
      <c r="F3" s="79">
        <v>1</v>
      </c>
      <c r="G3" s="79"/>
      <c r="H3" s="79"/>
      <c r="I3" s="83" t="s">
        <v>317</v>
      </c>
      <c r="J3" s="79">
        <v>1</v>
      </c>
      <c r="K3" s="79"/>
      <c r="L3" s="79"/>
      <c r="M3" s="83" t="s">
        <v>1178</v>
      </c>
      <c r="N3" s="79">
        <v>1</v>
      </c>
      <c r="O3" s="79"/>
      <c r="P3" s="79"/>
      <c r="Q3" s="79"/>
      <c r="R3" s="79"/>
      <c r="S3" s="79"/>
      <c r="T3" s="79"/>
      <c r="U3" s="79"/>
      <c r="V3" s="79"/>
    </row>
    <row r="4" spans="1:22" ht="15">
      <c r="A4" s="83" t="s">
        <v>1504</v>
      </c>
      <c r="B4" s="79">
        <v>2</v>
      </c>
      <c r="C4" s="83" t="s">
        <v>327</v>
      </c>
      <c r="D4" s="79">
        <v>1</v>
      </c>
      <c r="E4" s="83" t="s">
        <v>1510</v>
      </c>
      <c r="F4" s="79">
        <v>1</v>
      </c>
      <c r="G4" s="79"/>
      <c r="H4" s="79"/>
      <c r="I4" s="79"/>
      <c r="J4" s="79"/>
      <c r="K4" s="79"/>
      <c r="L4" s="79"/>
      <c r="M4" s="83" t="s">
        <v>318</v>
      </c>
      <c r="N4" s="79">
        <v>1</v>
      </c>
      <c r="O4" s="79"/>
      <c r="P4" s="79"/>
      <c r="Q4" s="79"/>
      <c r="R4" s="79"/>
      <c r="S4" s="79"/>
      <c r="T4" s="79"/>
      <c r="U4" s="79"/>
      <c r="V4" s="79"/>
    </row>
    <row r="5" spans="1:22" ht="15">
      <c r="A5" s="83" t="s">
        <v>1181</v>
      </c>
      <c r="B5" s="79">
        <v>2</v>
      </c>
      <c r="C5" s="83" t="s">
        <v>2187</v>
      </c>
      <c r="D5" s="79">
        <v>1</v>
      </c>
      <c r="E5" s="83" t="s">
        <v>2184</v>
      </c>
      <c r="F5" s="79">
        <v>1</v>
      </c>
      <c r="G5" s="79"/>
      <c r="H5" s="79"/>
      <c r="I5" s="79"/>
      <c r="J5" s="79"/>
      <c r="K5" s="79"/>
      <c r="L5" s="79"/>
      <c r="M5" s="83" t="s">
        <v>1187</v>
      </c>
      <c r="N5" s="79">
        <v>1</v>
      </c>
      <c r="O5" s="79"/>
      <c r="P5" s="79"/>
      <c r="Q5" s="79"/>
      <c r="R5" s="79"/>
      <c r="S5" s="79"/>
      <c r="T5" s="79"/>
      <c r="U5" s="79"/>
      <c r="V5" s="79"/>
    </row>
    <row r="6" spans="1:22" ht="15">
      <c r="A6" s="83" t="s">
        <v>1188</v>
      </c>
      <c r="B6" s="79">
        <v>1</v>
      </c>
      <c r="C6" s="83" t="s">
        <v>323</v>
      </c>
      <c r="D6" s="79">
        <v>1</v>
      </c>
      <c r="E6" s="83" t="s">
        <v>2183</v>
      </c>
      <c r="F6" s="79">
        <v>1</v>
      </c>
      <c r="G6" s="79"/>
      <c r="H6" s="79"/>
      <c r="I6" s="79"/>
      <c r="J6" s="79"/>
      <c r="K6" s="79"/>
      <c r="L6" s="79"/>
      <c r="M6" s="83" t="s">
        <v>325</v>
      </c>
      <c r="N6" s="79">
        <v>1</v>
      </c>
      <c r="O6" s="79"/>
      <c r="P6" s="79"/>
      <c r="Q6" s="79"/>
      <c r="R6" s="79"/>
      <c r="S6" s="79"/>
      <c r="T6" s="79"/>
      <c r="U6" s="79"/>
      <c r="V6" s="79"/>
    </row>
    <row r="7" spans="1:22" ht="15">
      <c r="A7" s="83" t="s">
        <v>325</v>
      </c>
      <c r="B7" s="79">
        <v>1</v>
      </c>
      <c r="C7" s="79"/>
      <c r="D7" s="79"/>
      <c r="E7" s="83" t="s">
        <v>1182</v>
      </c>
      <c r="F7" s="79">
        <v>1</v>
      </c>
      <c r="G7" s="79"/>
      <c r="H7" s="79"/>
      <c r="I7" s="79"/>
      <c r="J7" s="79"/>
      <c r="K7" s="79"/>
      <c r="L7" s="79"/>
      <c r="M7" s="79"/>
      <c r="N7" s="79"/>
      <c r="O7" s="79"/>
      <c r="P7" s="79"/>
      <c r="Q7" s="79"/>
      <c r="R7" s="79"/>
      <c r="S7" s="79"/>
      <c r="T7" s="79"/>
      <c r="U7" s="79"/>
      <c r="V7" s="79"/>
    </row>
    <row r="8" spans="1:22" ht="15">
      <c r="A8" s="83" t="s">
        <v>2185</v>
      </c>
      <c r="B8" s="79">
        <v>1</v>
      </c>
      <c r="C8" s="79"/>
      <c r="D8" s="79"/>
      <c r="E8" s="83" t="s">
        <v>1179</v>
      </c>
      <c r="F8" s="79">
        <v>1</v>
      </c>
      <c r="G8" s="79"/>
      <c r="H8" s="79"/>
      <c r="I8" s="79"/>
      <c r="J8" s="79"/>
      <c r="K8" s="79"/>
      <c r="L8" s="79"/>
      <c r="M8" s="79"/>
      <c r="N8" s="79"/>
      <c r="O8" s="79"/>
      <c r="P8" s="79"/>
      <c r="Q8" s="79"/>
      <c r="R8" s="79"/>
      <c r="S8" s="79"/>
      <c r="T8" s="79"/>
      <c r="U8" s="79"/>
      <c r="V8" s="79"/>
    </row>
    <row r="9" spans="1:22" ht="15">
      <c r="A9" s="83" t="s">
        <v>323</v>
      </c>
      <c r="B9" s="79">
        <v>1</v>
      </c>
      <c r="C9" s="79"/>
      <c r="D9" s="79"/>
      <c r="E9" s="83" t="s">
        <v>2182</v>
      </c>
      <c r="F9" s="79">
        <v>1</v>
      </c>
      <c r="G9" s="79"/>
      <c r="H9" s="79"/>
      <c r="I9" s="79"/>
      <c r="J9" s="79"/>
      <c r="K9" s="79"/>
      <c r="L9" s="79"/>
      <c r="M9" s="79"/>
      <c r="N9" s="79"/>
      <c r="O9" s="79"/>
      <c r="P9" s="79"/>
      <c r="Q9" s="79"/>
      <c r="R9" s="79"/>
      <c r="S9" s="79"/>
      <c r="T9" s="79"/>
      <c r="U9" s="79"/>
      <c r="V9" s="79"/>
    </row>
    <row r="10" spans="1:22" ht="15">
      <c r="A10" s="83" t="s">
        <v>1187</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2186</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1532</v>
      </c>
      <c r="B14" s="13" t="s">
        <v>1506</v>
      </c>
      <c r="C14" s="13" t="s">
        <v>1534</v>
      </c>
      <c r="D14" s="13" t="s">
        <v>1509</v>
      </c>
      <c r="E14" s="13" t="s">
        <v>1535</v>
      </c>
      <c r="F14" s="13" t="s">
        <v>1512</v>
      </c>
      <c r="G14" s="13" t="s">
        <v>1536</v>
      </c>
      <c r="H14" s="13" t="s">
        <v>1514</v>
      </c>
      <c r="I14" s="13" t="s">
        <v>1537</v>
      </c>
      <c r="J14" s="13" t="s">
        <v>1516</v>
      </c>
      <c r="K14" s="13" t="s">
        <v>1538</v>
      </c>
      <c r="L14" s="13" t="s">
        <v>1518</v>
      </c>
      <c r="M14" s="13" t="s">
        <v>1539</v>
      </c>
      <c r="N14" s="13" t="s">
        <v>1520</v>
      </c>
      <c r="O14" s="79" t="s">
        <v>1540</v>
      </c>
      <c r="P14" s="79" t="s">
        <v>1522</v>
      </c>
      <c r="Q14" s="13" t="s">
        <v>1541</v>
      </c>
      <c r="R14" s="13" t="s">
        <v>1524</v>
      </c>
      <c r="S14" s="13" t="s">
        <v>1542</v>
      </c>
      <c r="T14" s="13" t="s">
        <v>1526</v>
      </c>
      <c r="U14" s="79" t="s">
        <v>1543</v>
      </c>
      <c r="V14" s="79" t="s">
        <v>1527</v>
      </c>
    </row>
    <row r="15" spans="1:22" ht="15">
      <c r="A15" s="79" t="s">
        <v>332</v>
      </c>
      <c r="B15" s="79">
        <v>9</v>
      </c>
      <c r="C15" s="79" t="s">
        <v>332</v>
      </c>
      <c r="D15" s="79">
        <v>2</v>
      </c>
      <c r="E15" s="79" t="s">
        <v>332</v>
      </c>
      <c r="F15" s="79">
        <v>3</v>
      </c>
      <c r="G15" s="79" t="s">
        <v>328</v>
      </c>
      <c r="H15" s="79">
        <v>1</v>
      </c>
      <c r="I15" s="79" t="s">
        <v>328</v>
      </c>
      <c r="J15" s="79">
        <v>2</v>
      </c>
      <c r="K15" s="79" t="s">
        <v>332</v>
      </c>
      <c r="L15" s="79">
        <v>1</v>
      </c>
      <c r="M15" s="79" t="s">
        <v>1189</v>
      </c>
      <c r="N15" s="79">
        <v>1</v>
      </c>
      <c r="O15" s="79"/>
      <c r="P15" s="79"/>
      <c r="Q15" s="79" t="s">
        <v>332</v>
      </c>
      <c r="R15" s="79">
        <v>1</v>
      </c>
      <c r="S15" s="79" t="s">
        <v>2189</v>
      </c>
      <c r="T15" s="79">
        <v>1</v>
      </c>
      <c r="U15" s="79"/>
      <c r="V15" s="79"/>
    </row>
    <row r="16" spans="1:22" ht="15">
      <c r="A16" s="79" t="s">
        <v>331</v>
      </c>
      <c r="B16" s="79">
        <v>6</v>
      </c>
      <c r="C16" s="79" t="s">
        <v>334</v>
      </c>
      <c r="D16" s="79">
        <v>1</v>
      </c>
      <c r="E16" s="79" t="s">
        <v>1533</v>
      </c>
      <c r="F16" s="79">
        <v>2</v>
      </c>
      <c r="G16" s="79"/>
      <c r="H16" s="79"/>
      <c r="I16" s="79"/>
      <c r="J16" s="79"/>
      <c r="K16" s="79"/>
      <c r="L16" s="79"/>
      <c r="M16" s="79" t="s">
        <v>1190</v>
      </c>
      <c r="N16" s="79">
        <v>1</v>
      </c>
      <c r="O16" s="79"/>
      <c r="P16" s="79"/>
      <c r="Q16" s="79"/>
      <c r="R16" s="79"/>
      <c r="S16" s="79"/>
      <c r="T16" s="79"/>
      <c r="U16" s="79"/>
      <c r="V16" s="79"/>
    </row>
    <row r="17" spans="1:22" ht="15">
      <c r="A17" s="79" t="s">
        <v>328</v>
      </c>
      <c r="B17" s="79">
        <v>6</v>
      </c>
      <c r="C17" s="79" t="s">
        <v>331</v>
      </c>
      <c r="D17" s="79">
        <v>1</v>
      </c>
      <c r="E17" s="79" t="s">
        <v>331</v>
      </c>
      <c r="F17" s="79">
        <v>1</v>
      </c>
      <c r="G17" s="79"/>
      <c r="H17" s="79"/>
      <c r="I17" s="79"/>
      <c r="J17" s="79"/>
      <c r="K17" s="79"/>
      <c r="L17" s="79"/>
      <c r="M17" s="79" t="s">
        <v>329</v>
      </c>
      <c r="N17" s="79">
        <v>1</v>
      </c>
      <c r="O17" s="79"/>
      <c r="P17" s="79"/>
      <c r="Q17" s="79"/>
      <c r="R17" s="79"/>
      <c r="S17" s="79"/>
      <c r="T17" s="79"/>
      <c r="U17" s="79"/>
      <c r="V17" s="79"/>
    </row>
    <row r="18" spans="1:22" ht="15">
      <c r="A18" s="79" t="s">
        <v>330</v>
      </c>
      <c r="B18" s="79">
        <v>3</v>
      </c>
      <c r="C18" s="79" t="s">
        <v>333</v>
      </c>
      <c r="D18" s="79">
        <v>1</v>
      </c>
      <c r="E18" s="79" t="s">
        <v>2191</v>
      </c>
      <c r="F18" s="79">
        <v>1</v>
      </c>
      <c r="G18" s="79"/>
      <c r="H18" s="79"/>
      <c r="I18" s="79"/>
      <c r="J18" s="79"/>
      <c r="K18" s="79"/>
      <c r="L18" s="79"/>
      <c r="M18" s="79" t="s">
        <v>1196</v>
      </c>
      <c r="N18" s="79">
        <v>1</v>
      </c>
      <c r="O18" s="79"/>
      <c r="P18" s="79"/>
      <c r="Q18" s="79"/>
      <c r="R18" s="79"/>
      <c r="S18" s="79"/>
      <c r="T18" s="79"/>
      <c r="U18" s="79"/>
      <c r="V18" s="79"/>
    </row>
    <row r="19" spans="1:22" ht="15">
      <c r="A19" s="79" t="s">
        <v>1533</v>
      </c>
      <c r="B19" s="79">
        <v>2</v>
      </c>
      <c r="C19" s="79"/>
      <c r="D19" s="79"/>
      <c r="E19" s="79" t="s">
        <v>1192</v>
      </c>
      <c r="F19" s="79">
        <v>1</v>
      </c>
      <c r="G19" s="79"/>
      <c r="H19" s="79"/>
      <c r="I19" s="79"/>
      <c r="J19" s="79"/>
      <c r="K19" s="79"/>
      <c r="L19" s="79"/>
      <c r="M19" s="79" t="s">
        <v>332</v>
      </c>
      <c r="N19" s="79">
        <v>1</v>
      </c>
      <c r="O19" s="79"/>
      <c r="P19" s="79"/>
      <c r="Q19" s="79"/>
      <c r="R19" s="79"/>
      <c r="S19" s="79"/>
      <c r="T19" s="79"/>
      <c r="U19" s="79"/>
      <c r="V19" s="79"/>
    </row>
    <row r="20" spans="1:22" ht="15">
      <c r="A20" s="79" t="s">
        <v>1197</v>
      </c>
      <c r="B20" s="79">
        <v>1</v>
      </c>
      <c r="C20" s="79"/>
      <c r="D20" s="79"/>
      <c r="E20" s="79" t="s">
        <v>1191</v>
      </c>
      <c r="F20" s="79">
        <v>1</v>
      </c>
      <c r="G20" s="79"/>
      <c r="H20" s="79"/>
      <c r="I20" s="79"/>
      <c r="J20" s="79"/>
      <c r="K20" s="79"/>
      <c r="L20" s="79"/>
      <c r="M20" s="79"/>
      <c r="N20" s="79"/>
      <c r="O20" s="79"/>
      <c r="P20" s="79"/>
      <c r="Q20" s="79"/>
      <c r="R20" s="79"/>
      <c r="S20" s="79"/>
      <c r="T20" s="79"/>
      <c r="U20" s="79"/>
      <c r="V20" s="79"/>
    </row>
    <row r="21" spans="1:22" ht="15">
      <c r="A21" s="79" t="s">
        <v>333</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1196</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2188</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1195</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1546</v>
      </c>
      <c r="B27" s="13" t="s">
        <v>1506</v>
      </c>
      <c r="C27" s="13" t="s">
        <v>1555</v>
      </c>
      <c r="D27" s="13" t="s">
        <v>1509</v>
      </c>
      <c r="E27" s="13" t="s">
        <v>1557</v>
      </c>
      <c r="F27" s="13" t="s">
        <v>1512</v>
      </c>
      <c r="G27" s="13" t="s">
        <v>1558</v>
      </c>
      <c r="H27" s="13" t="s">
        <v>1514</v>
      </c>
      <c r="I27" s="13" t="s">
        <v>1561</v>
      </c>
      <c r="J27" s="13" t="s">
        <v>1516</v>
      </c>
      <c r="K27" s="79" t="s">
        <v>1562</v>
      </c>
      <c r="L27" s="79" t="s">
        <v>1518</v>
      </c>
      <c r="M27" s="13" t="s">
        <v>1566</v>
      </c>
      <c r="N27" s="13" t="s">
        <v>1520</v>
      </c>
      <c r="O27" s="79" t="s">
        <v>1568</v>
      </c>
      <c r="P27" s="79" t="s">
        <v>1522</v>
      </c>
      <c r="Q27" s="13" t="s">
        <v>1569</v>
      </c>
      <c r="R27" s="13" t="s">
        <v>1524</v>
      </c>
      <c r="S27" s="79" t="s">
        <v>1570</v>
      </c>
      <c r="T27" s="79" t="s">
        <v>1526</v>
      </c>
      <c r="U27" s="79" t="s">
        <v>1571</v>
      </c>
      <c r="V27" s="79" t="s">
        <v>1527</v>
      </c>
    </row>
    <row r="28" spans="1:22" ht="15">
      <c r="A28" s="79" t="s">
        <v>338</v>
      </c>
      <c r="B28" s="79">
        <v>36</v>
      </c>
      <c r="C28" s="79" t="s">
        <v>338</v>
      </c>
      <c r="D28" s="79">
        <v>19</v>
      </c>
      <c r="E28" s="79" t="s">
        <v>1551</v>
      </c>
      <c r="F28" s="79">
        <v>1</v>
      </c>
      <c r="G28" s="79" t="s">
        <v>338</v>
      </c>
      <c r="H28" s="79">
        <v>10</v>
      </c>
      <c r="I28" s="79" t="s">
        <v>338</v>
      </c>
      <c r="J28" s="79">
        <v>2</v>
      </c>
      <c r="K28" s="79"/>
      <c r="L28" s="79"/>
      <c r="M28" s="79" t="s">
        <v>338</v>
      </c>
      <c r="N28" s="79">
        <v>3</v>
      </c>
      <c r="O28" s="79"/>
      <c r="P28" s="79"/>
      <c r="Q28" s="79" t="s">
        <v>2193</v>
      </c>
      <c r="R28" s="79">
        <v>1</v>
      </c>
      <c r="S28" s="79"/>
      <c r="T28" s="79"/>
      <c r="U28" s="79"/>
      <c r="V28" s="79"/>
    </row>
    <row r="29" spans="1:22" ht="15">
      <c r="A29" s="79" t="s">
        <v>344</v>
      </c>
      <c r="B29" s="79">
        <v>26</v>
      </c>
      <c r="C29" s="79" t="s">
        <v>344</v>
      </c>
      <c r="D29" s="79">
        <v>13</v>
      </c>
      <c r="E29" s="79" t="s">
        <v>1552</v>
      </c>
      <c r="F29" s="79">
        <v>1</v>
      </c>
      <c r="G29" s="79" t="s">
        <v>344</v>
      </c>
      <c r="H29" s="79">
        <v>10</v>
      </c>
      <c r="I29" s="79" t="s">
        <v>341</v>
      </c>
      <c r="J29" s="79">
        <v>2</v>
      </c>
      <c r="K29" s="79"/>
      <c r="L29" s="79"/>
      <c r="M29" s="79" t="s">
        <v>344</v>
      </c>
      <c r="N29" s="79">
        <v>2</v>
      </c>
      <c r="O29" s="79"/>
      <c r="P29" s="79"/>
      <c r="Q29" s="79"/>
      <c r="R29" s="79"/>
      <c r="S29" s="79"/>
      <c r="T29" s="79"/>
      <c r="U29" s="79"/>
      <c r="V29" s="79"/>
    </row>
    <row r="30" spans="1:22" ht="15">
      <c r="A30" s="79" t="s">
        <v>1547</v>
      </c>
      <c r="B30" s="79">
        <v>11</v>
      </c>
      <c r="C30" s="79" t="s">
        <v>1547</v>
      </c>
      <c r="D30" s="79">
        <v>10</v>
      </c>
      <c r="E30" s="79" t="s">
        <v>1553</v>
      </c>
      <c r="F30" s="79">
        <v>1</v>
      </c>
      <c r="G30" s="79" t="s">
        <v>1547</v>
      </c>
      <c r="H30" s="79">
        <v>1</v>
      </c>
      <c r="I30" s="79" t="s">
        <v>1915</v>
      </c>
      <c r="J30" s="79">
        <v>1</v>
      </c>
      <c r="K30" s="79"/>
      <c r="L30" s="79"/>
      <c r="M30" s="79" t="s">
        <v>1563</v>
      </c>
      <c r="N30" s="79">
        <v>1</v>
      </c>
      <c r="O30" s="79"/>
      <c r="P30" s="79"/>
      <c r="Q30" s="79"/>
      <c r="R30" s="79"/>
      <c r="S30" s="79"/>
      <c r="T30" s="79"/>
      <c r="U30" s="79"/>
      <c r="V30" s="79"/>
    </row>
    <row r="31" spans="1:22" ht="15">
      <c r="A31" s="79" t="s">
        <v>341</v>
      </c>
      <c r="B31" s="79">
        <v>2</v>
      </c>
      <c r="C31" s="79" t="s">
        <v>1556</v>
      </c>
      <c r="D31" s="79">
        <v>1</v>
      </c>
      <c r="E31" s="79"/>
      <c r="F31" s="79"/>
      <c r="G31" s="79" t="s">
        <v>1559</v>
      </c>
      <c r="H31" s="79">
        <v>1</v>
      </c>
      <c r="I31" s="79" t="s">
        <v>2442</v>
      </c>
      <c r="J31" s="79">
        <v>1</v>
      </c>
      <c r="K31" s="79"/>
      <c r="L31" s="79"/>
      <c r="M31" s="79" t="s">
        <v>1564</v>
      </c>
      <c r="N31" s="79">
        <v>1</v>
      </c>
      <c r="O31" s="79"/>
      <c r="P31" s="79"/>
      <c r="Q31" s="79"/>
      <c r="R31" s="79"/>
      <c r="S31" s="79"/>
      <c r="T31" s="79"/>
      <c r="U31" s="79"/>
      <c r="V31" s="79"/>
    </row>
    <row r="32" spans="1:22" ht="15">
      <c r="A32" s="79" t="s">
        <v>1915</v>
      </c>
      <c r="B32" s="79">
        <v>1</v>
      </c>
      <c r="C32" s="79" t="s">
        <v>2194</v>
      </c>
      <c r="D32" s="79">
        <v>1</v>
      </c>
      <c r="E32" s="79"/>
      <c r="F32" s="79"/>
      <c r="G32" s="79" t="s">
        <v>1560</v>
      </c>
      <c r="H32" s="79">
        <v>1</v>
      </c>
      <c r="I32" s="79" t="s">
        <v>2115</v>
      </c>
      <c r="J32" s="79">
        <v>1</v>
      </c>
      <c r="K32" s="79"/>
      <c r="L32" s="79"/>
      <c r="M32" s="79" t="s">
        <v>1565</v>
      </c>
      <c r="N32" s="79">
        <v>1</v>
      </c>
      <c r="O32" s="79"/>
      <c r="P32" s="79"/>
      <c r="Q32" s="79"/>
      <c r="R32" s="79"/>
      <c r="S32" s="79"/>
      <c r="T32" s="79"/>
      <c r="U32" s="79"/>
      <c r="V32" s="79"/>
    </row>
    <row r="33" spans="1:22" ht="15">
      <c r="A33" s="79" t="s">
        <v>2442</v>
      </c>
      <c r="B33" s="79">
        <v>1</v>
      </c>
      <c r="C33" s="79"/>
      <c r="D33" s="79"/>
      <c r="E33" s="79"/>
      <c r="F33" s="79"/>
      <c r="G33" s="79"/>
      <c r="H33" s="79"/>
      <c r="I33" s="79" t="s">
        <v>1554</v>
      </c>
      <c r="J33" s="79">
        <v>1</v>
      </c>
      <c r="K33" s="79"/>
      <c r="L33" s="79"/>
      <c r="M33" s="79" t="s">
        <v>1550</v>
      </c>
      <c r="N33" s="79">
        <v>1</v>
      </c>
      <c r="O33" s="79"/>
      <c r="P33" s="79"/>
      <c r="Q33" s="79"/>
      <c r="R33" s="79"/>
      <c r="S33" s="79"/>
      <c r="T33" s="79"/>
      <c r="U33" s="79"/>
      <c r="V33" s="79"/>
    </row>
    <row r="34" spans="1:22" ht="15">
      <c r="A34" s="79" t="s">
        <v>2115</v>
      </c>
      <c r="B34" s="79">
        <v>1</v>
      </c>
      <c r="C34" s="79"/>
      <c r="D34" s="79"/>
      <c r="E34" s="79"/>
      <c r="F34" s="79"/>
      <c r="G34" s="79"/>
      <c r="H34" s="79"/>
      <c r="I34" s="79" t="s">
        <v>1567</v>
      </c>
      <c r="J34" s="79">
        <v>1</v>
      </c>
      <c r="K34" s="79"/>
      <c r="L34" s="79"/>
      <c r="M34" s="79"/>
      <c r="N34" s="79"/>
      <c r="O34" s="79"/>
      <c r="P34" s="79"/>
      <c r="Q34" s="79"/>
      <c r="R34" s="79"/>
      <c r="S34" s="79"/>
      <c r="T34" s="79"/>
      <c r="U34" s="79"/>
      <c r="V34" s="79"/>
    </row>
    <row r="35" spans="1:22" ht="15">
      <c r="A35" s="79" t="s">
        <v>1548</v>
      </c>
      <c r="B35" s="79">
        <v>1</v>
      </c>
      <c r="C35" s="79"/>
      <c r="D35" s="79"/>
      <c r="E35" s="79"/>
      <c r="F35" s="79"/>
      <c r="G35" s="79"/>
      <c r="H35" s="79"/>
      <c r="I35" s="79"/>
      <c r="J35" s="79"/>
      <c r="K35" s="79"/>
      <c r="L35" s="79"/>
      <c r="M35" s="79"/>
      <c r="N35" s="79"/>
      <c r="O35" s="79"/>
      <c r="P35" s="79"/>
      <c r="Q35" s="79"/>
      <c r="R35" s="79"/>
      <c r="S35" s="79"/>
      <c r="T35" s="79"/>
      <c r="U35" s="79"/>
      <c r="V35" s="79"/>
    </row>
    <row r="36" spans="1:22" ht="15">
      <c r="A36" s="79" t="s">
        <v>1549</v>
      </c>
      <c r="B36" s="79">
        <v>1</v>
      </c>
      <c r="C36" s="79"/>
      <c r="D36" s="79"/>
      <c r="E36" s="79"/>
      <c r="F36" s="79"/>
      <c r="G36" s="79"/>
      <c r="H36" s="79"/>
      <c r="I36" s="79"/>
      <c r="J36" s="79"/>
      <c r="K36" s="79"/>
      <c r="L36" s="79"/>
      <c r="M36" s="79"/>
      <c r="N36" s="79"/>
      <c r="O36" s="79"/>
      <c r="P36" s="79"/>
      <c r="Q36" s="79"/>
      <c r="R36" s="79"/>
      <c r="S36" s="79"/>
      <c r="T36" s="79"/>
      <c r="U36" s="79"/>
      <c r="V36" s="79"/>
    </row>
    <row r="37" spans="1:22" ht="15">
      <c r="A37" s="79" t="s">
        <v>1550</v>
      </c>
      <c r="B37" s="79">
        <v>1</v>
      </c>
      <c r="C37" s="79"/>
      <c r="D37" s="79"/>
      <c r="E37" s="79"/>
      <c r="F37" s="79"/>
      <c r="G37" s="79"/>
      <c r="H37" s="79"/>
      <c r="I37" s="79"/>
      <c r="J37" s="79"/>
      <c r="K37" s="79"/>
      <c r="L37" s="79"/>
      <c r="M37" s="79"/>
      <c r="N37" s="79"/>
      <c r="O37" s="79"/>
      <c r="P37" s="79"/>
      <c r="Q37" s="79"/>
      <c r="R37" s="79"/>
      <c r="S37" s="79"/>
      <c r="T37" s="79"/>
      <c r="U37" s="79"/>
      <c r="V37" s="79"/>
    </row>
    <row r="40" spans="1:22" ht="14.4" customHeight="1">
      <c r="A40" s="13" t="s">
        <v>1575</v>
      </c>
      <c r="B40" s="13" t="s">
        <v>1506</v>
      </c>
      <c r="C40" s="13" t="s">
        <v>1585</v>
      </c>
      <c r="D40" s="13" t="s">
        <v>1509</v>
      </c>
      <c r="E40" s="13" t="s">
        <v>1591</v>
      </c>
      <c r="F40" s="13" t="s">
        <v>1512</v>
      </c>
      <c r="G40" s="13" t="s">
        <v>1600</v>
      </c>
      <c r="H40" s="13" t="s">
        <v>1514</v>
      </c>
      <c r="I40" s="13" t="s">
        <v>1610</v>
      </c>
      <c r="J40" s="13" t="s">
        <v>1516</v>
      </c>
      <c r="K40" s="13" t="s">
        <v>1611</v>
      </c>
      <c r="L40" s="13" t="s">
        <v>1518</v>
      </c>
      <c r="M40" s="13" t="s">
        <v>1615</v>
      </c>
      <c r="N40" s="13" t="s">
        <v>1520</v>
      </c>
      <c r="O40" s="13" t="s">
        <v>1622</v>
      </c>
      <c r="P40" s="13" t="s">
        <v>1522</v>
      </c>
      <c r="Q40" s="13" t="s">
        <v>1623</v>
      </c>
      <c r="R40" s="13" t="s">
        <v>1524</v>
      </c>
      <c r="S40" s="13" t="s">
        <v>1624</v>
      </c>
      <c r="T40" s="13" t="s">
        <v>1526</v>
      </c>
      <c r="U40" s="13" t="s">
        <v>1626</v>
      </c>
      <c r="V40" s="13" t="s">
        <v>1527</v>
      </c>
    </row>
    <row r="41" spans="1:22" ht="15">
      <c r="A41" s="87" t="s">
        <v>1576</v>
      </c>
      <c r="B41" s="87">
        <v>2</v>
      </c>
      <c r="C41" s="87" t="s">
        <v>1582</v>
      </c>
      <c r="D41" s="87">
        <v>30</v>
      </c>
      <c r="E41" s="87" t="s">
        <v>1151</v>
      </c>
      <c r="F41" s="87">
        <v>16</v>
      </c>
      <c r="G41" s="87" t="s">
        <v>1601</v>
      </c>
      <c r="H41" s="87">
        <v>10</v>
      </c>
      <c r="I41" s="87" t="s">
        <v>1581</v>
      </c>
      <c r="J41" s="87">
        <v>8</v>
      </c>
      <c r="K41" s="87" t="s">
        <v>287</v>
      </c>
      <c r="L41" s="87">
        <v>8</v>
      </c>
      <c r="M41" s="87" t="s">
        <v>344</v>
      </c>
      <c r="N41" s="87">
        <v>3</v>
      </c>
      <c r="O41" s="87" t="s">
        <v>1581</v>
      </c>
      <c r="P41" s="87">
        <v>3</v>
      </c>
      <c r="Q41" s="87" t="s">
        <v>281</v>
      </c>
      <c r="R41" s="87">
        <v>2</v>
      </c>
      <c r="S41" s="87" t="s">
        <v>1625</v>
      </c>
      <c r="T41" s="87">
        <v>3</v>
      </c>
      <c r="U41" s="87" t="s">
        <v>1625</v>
      </c>
      <c r="V41" s="87">
        <v>10</v>
      </c>
    </row>
    <row r="42" spans="1:22" ht="15">
      <c r="A42" s="87" t="s">
        <v>1577</v>
      </c>
      <c r="B42" s="87">
        <v>12</v>
      </c>
      <c r="C42" s="87" t="s">
        <v>1583</v>
      </c>
      <c r="D42" s="87">
        <v>28</v>
      </c>
      <c r="E42" s="87" t="s">
        <v>1148</v>
      </c>
      <c r="F42" s="87">
        <v>15</v>
      </c>
      <c r="G42" s="87" t="s">
        <v>1602</v>
      </c>
      <c r="H42" s="87">
        <v>9</v>
      </c>
      <c r="I42" s="87" t="s">
        <v>280</v>
      </c>
      <c r="J42" s="87">
        <v>6</v>
      </c>
      <c r="K42" s="87" t="s">
        <v>288</v>
      </c>
      <c r="L42" s="87">
        <v>7</v>
      </c>
      <c r="M42" s="87" t="s">
        <v>1582</v>
      </c>
      <c r="N42" s="87">
        <v>2</v>
      </c>
      <c r="O42" s="87" t="s">
        <v>284</v>
      </c>
      <c r="P42" s="87">
        <v>2</v>
      </c>
      <c r="Q42" s="87"/>
      <c r="R42" s="87"/>
      <c r="S42" s="87" t="s">
        <v>1156</v>
      </c>
      <c r="T42" s="87">
        <v>2</v>
      </c>
      <c r="U42" s="87" t="s">
        <v>1833</v>
      </c>
      <c r="V42" s="87">
        <v>10</v>
      </c>
    </row>
    <row r="43" spans="1:22" ht="15">
      <c r="A43" s="87" t="s">
        <v>1578</v>
      </c>
      <c r="B43" s="87">
        <v>0</v>
      </c>
      <c r="C43" s="87" t="s">
        <v>1584</v>
      </c>
      <c r="D43" s="87">
        <v>27</v>
      </c>
      <c r="E43" s="87" t="s">
        <v>1149</v>
      </c>
      <c r="F43" s="87">
        <v>13</v>
      </c>
      <c r="G43" s="87" t="s">
        <v>1581</v>
      </c>
      <c r="H43" s="87">
        <v>9</v>
      </c>
      <c r="I43" s="87" t="s">
        <v>338</v>
      </c>
      <c r="J43" s="87">
        <v>6</v>
      </c>
      <c r="K43" s="87" t="s">
        <v>289</v>
      </c>
      <c r="L43" s="87">
        <v>5</v>
      </c>
      <c r="M43" s="87" t="s">
        <v>1601</v>
      </c>
      <c r="N43" s="87">
        <v>2</v>
      </c>
      <c r="O43" s="87" t="s">
        <v>283</v>
      </c>
      <c r="P43" s="87">
        <v>2</v>
      </c>
      <c r="Q43" s="87"/>
      <c r="R43" s="87"/>
      <c r="S43" s="87" t="s">
        <v>1833</v>
      </c>
      <c r="T43" s="87">
        <v>2</v>
      </c>
      <c r="U43" s="87" t="s">
        <v>1154</v>
      </c>
      <c r="V43" s="87">
        <v>8</v>
      </c>
    </row>
    <row r="44" spans="1:22" ht="15">
      <c r="A44" s="87" t="s">
        <v>1579</v>
      </c>
      <c r="B44" s="87">
        <v>3537</v>
      </c>
      <c r="C44" s="87" t="s">
        <v>278</v>
      </c>
      <c r="D44" s="87">
        <v>25</v>
      </c>
      <c r="E44" s="87" t="s">
        <v>1833</v>
      </c>
      <c r="F44" s="87">
        <v>13</v>
      </c>
      <c r="G44" s="87" t="s">
        <v>1603</v>
      </c>
      <c r="H44" s="87">
        <v>9</v>
      </c>
      <c r="I44" s="87" t="s">
        <v>1616</v>
      </c>
      <c r="J44" s="87">
        <v>6</v>
      </c>
      <c r="K44" s="87" t="s">
        <v>286</v>
      </c>
      <c r="L44" s="87">
        <v>5</v>
      </c>
      <c r="M44" s="87" t="s">
        <v>1612</v>
      </c>
      <c r="N44" s="87">
        <v>2</v>
      </c>
      <c r="O44" s="87" t="s">
        <v>1625</v>
      </c>
      <c r="P44" s="87">
        <v>2</v>
      </c>
      <c r="Q44" s="87"/>
      <c r="R44" s="87"/>
      <c r="S44" s="87" t="s">
        <v>1977</v>
      </c>
      <c r="T44" s="87">
        <v>2</v>
      </c>
      <c r="U44" s="87" t="s">
        <v>1155</v>
      </c>
      <c r="V44" s="87">
        <v>8</v>
      </c>
    </row>
    <row r="45" spans="1:22" ht="15">
      <c r="A45" s="87" t="s">
        <v>1580</v>
      </c>
      <c r="B45" s="87">
        <v>3551</v>
      </c>
      <c r="C45" s="87" t="s">
        <v>344</v>
      </c>
      <c r="D45" s="87">
        <v>19</v>
      </c>
      <c r="E45" s="87" t="s">
        <v>1581</v>
      </c>
      <c r="F45" s="87">
        <v>12</v>
      </c>
      <c r="G45" s="87" t="s">
        <v>1604</v>
      </c>
      <c r="H45" s="87">
        <v>9</v>
      </c>
      <c r="I45" s="87" t="s">
        <v>344</v>
      </c>
      <c r="J45" s="87">
        <v>6</v>
      </c>
      <c r="K45" s="87" t="s">
        <v>291</v>
      </c>
      <c r="L45" s="87">
        <v>5</v>
      </c>
      <c r="M45" s="87" t="s">
        <v>1613</v>
      </c>
      <c r="N45" s="87">
        <v>2</v>
      </c>
      <c r="O45" s="87"/>
      <c r="P45" s="87"/>
      <c r="Q45" s="87"/>
      <c r="R45" s="87"/>
      <c r="S45" s="87" t="s">
        <v>1936</v>
      </c>
      <c r="T45" s="87">
        <v>2</v>
      </c>
      <c r="U45" s="87" t="s">
        <v>1581</v>
      </c>
      <c r="V45" s="87">
        <v>7</v>
      </c>
    </row>
    <row r="46" spans="1:22" ht="15">
      <c r="A46" s="87" t="s">
        <v>1581</v>
      </c>
      <c r="B46" s="87">
        <v>71</v>
      </c>
      <c r="C46" s="87" t="s">
        <v>1586</v>
      </c>
      <c r="D46" s="87">
        <v>18</v>
      </c>
      <c r="E46" s="87" t="s">
        <v>1625</v>
      </c>
      <c r="F46" s="87">
        <v>12</v>
      </c>
      <c r="G46" s="87" t="s">
        <v>1605</v>
      </c>
      <c r="H46" s="87">
        <v>9</v>
      </c>
      <c r="I46" s="87" t="s">
        <v>1617</v>
      </c>
      <c r="J46" s="87">
        <v>6</v>
      </c>
      <c r="K46" s="87" t="s">
        <v>1833</v>
      </c>
      <c r="L46" s="87">
        <v>4</v>
      </c>
      <c r="M46" s="87" t="s">
        <v>1581</v>
      </c>
      <c r="N46" s="87">
        <v>2</v>
      </c>
      <c r="O46" s="87"/>
      <c r="P46" s="87"/>
      <c r="Q46" s="87"/>
      <c r="R46" s="87"/>
      <c r="S46" s="87" t="s">
        <v>1581</v>
      </c>
      <c r="T46" s="87">
        <v>2</v>
      </c>
      <c r="U46" s="87" t="s">
        <v>2445</v>
      </c>
      <c r="V46" s="87">
        <v>7</v>
      </c>
    </row>
    <row r="47" spans="1:22" ht="15">
      <c r="A47" s="87" t="s">
        <v>1833</v>
      </c>
      <c r="B47" s="87">
        <v>56</v>
      </c>
      <c r="C47" s="87" t="s">
        <v>1837</v>
      </c>
      <c r="D47" s="87">
        <v>18</v>
      </c>
      <c r="E47" s="87" t="s">
        <v>1146</v>
      </c>
      <c r="F47" s="87">
        <v>11</v>
      </c>
      <c r="G47" s="87" t="s">
        <v>1606</v>
      </c>
      <c r="H47" s="87">
        <v>9</v>
      </c>
      <c r="I47" s="87" t="s">
        <v>1618</v>
      </c>
      <c r="J47" s="87">
        <v>5</v>
      </c>
      <c r="K47" s="87" t="s">
        <v>290</v>
      </c>
      <c r="L47" s="87">
        <v>3</v>
      </c>
      <c r="M47" s="87" t="s">
        <v>1614</v>
      </c>
      <c r="N47" s="87">
        <v>2</v>
      </c>
      <c r="O47" s="87"/>
      <c r="P47" s="87"/>
      <c r="Q47" s="87"/>
      <c r="R47" s="87"/>
      <c r="S47" s="87"/>
      <c r="T47" s="87"/>
      <c r="U47" s="87" t="s">
        <v>1938</v>
      </c>
      <c r="V47" s="87">
        <v>7</v>
      </c>
    </row>
    <row r="48" spans="1:22" ht="15">
      <c r="A48" s="87" t="s">
        <v>344</v>
      </c>
      <c r="B48" s="87">
        <v>43</v>
      </c>
      <c r="C48" s="87" t="s">
        <v>1587</v>
      </c>
      <c r="D48" s="87">
        <v>17</v>
      </c>
      <c r="E48" s="87" t="s">
        <v>1150</v>
      </c>
      <c r="F48" s="87">
        <v>9</v>
      </c>
      <c r="G48" s="87" t="s">
        <v>1607</v>
      </c>
      <c r="H48" s="87">
        <v>9</v>
      </c>
      <c r="I48" s="87" t="s">
        <v>261</v>
      </c>
      <c r="J48" s="87">
        <v>5</v>
      </c>
      <c r="K48" s="87" t="s">
        <v>269</v>
      </c>
      <c r="L48" s="87">
        <v>3</v>
      </c>
      <c r="M48" s="87"/>
      <c r="N48" s="87"/>
      <c r="O48" s="87"/>
      <c r="P48" s="87"/>
      <c r="Q48" s="87"/>
      <c r="R48" s="87"/>
      <c r="S48" s="87"/>
      <c r="T48" s="87"/>
      <c r="U48" s="87" t="s">
        <v>2446</v>
      </c>
      <c r="V48" s="87">
        <v>5</v>
      </c>
    </row>
    <row r="49" spans="1:22" ht="15">
      <c r="A49" s="87" t="s">
        <v>1582</v>
      </c>
      <c r="B49" s="87">
        <v>37</v>
      </c>
      <c r="C49" s="87" t="s">
        <v>1588</v>
      </c>
      <c r="D49" s="87">
        <v>17</v>
      </c>
      <c r="E49" s="87" t="s">
        <v>1592</v>
      </c>
      <c r="F49" s="87">
        <v>5</v>
      </c>
      <c r="G49" s="87" t="s">
        <v>1608</v>
      </c>
      <c r="H49" s="87">
        <v>9</v>
      </c>
      <c r="I49" s="87" t="s">
        <v>1619</v>
      </c>
      <c r="J49" s="87">
        <v>5</v>
      </c>
      <c r="K49" s="87" t="s">
        <v>1581</v>
      </c>
      <c r="L49" s="87">
        <v>3</v>
      </c>
      <c r="M49" s="87"/>
      <c r="N49" s="87"/>
      <c r="O49" s="87"/>
      <c r="P49" s="87"/>
      <c r="Q49" s="87"/>
      <c r="R49" s="87"/>
      <c r="S49" s="87"/>
      <c r="T49" s="87"/>
      <c r="U49" s="87" t="s">
        <v>2447</v>
      </c>
      <c r="V49" s="87">
        <v>5</v>
      </c>
    </row>
    <row r="50" spans="1:22" ht="15">
      <c r="A50" s="87" t="s">
        <v>1625</v>
      </c>
      <c r="B50" s="87">
        <v>33</v>
      </c>
      <c r="C50" s="87" t="s">
        <v>1589</v>
      </c>
      <c r="D50" s="87">
        <v>17</v>
      </c>
      <c r="E50" s="87" t="s">
        <v>1621</v>
      </c>
      <c r="F50" s="87">
        <v>4</v>
      </c>
      <c r="G50" s="87" t="s">
        <v>1609</v>
      </c>
      <c r="H50" s="87">
        <v>9</v>
      </c>
      <c r="I50" s="87" t="s">
        <v>1620</v>
      </c>
      <c r="J50" s="87">
        <v>5</v>
      </c>
      <c r="K50" s="87" t="s">
        <v>1847</v>
      </c>
      <c r="L50" s="87">
        <v>2</v>
      </c>
      <c r="M50" s="87"/>
      <c r="N50" s="87"/>
      <c r="O50" s="87"/>
      <c r="P50" s="87"/>
      <c r="Q50" s="87"/>
      <c r="R50" s="87"/>
      <c r="S50" s="87"/>
      <c r="T50" s="87"/>
      <c r="U50" s="87" t="s">
        <v>2448</v>
      </c>
      <c r="V50" s="87">
        <v>4</v>
      </c>
    </row>
    <row r="53" spans="1:22" ht="14.4" customHeight="1">
      <c r="A53" s="13" t="s">
        <v>1633</v>
      </c>
      <c r="B53" s="13" t="s">
        <v>1506</v>
      </c>
      <c r="C53" s="13" t="s">
        <v>1644</v>
      </c>
      <c r="D53" s="13" t="s">
        <v>1509</v>
      </c>
      <c r="E53" s="13" t="s">
        <v>1645</v>
      </c>
      <c r="F53" s="13" t="s">
        <v>1512</v>
      </c>
      <c r="G53" s="13" t="s">
        <v>1652</v>
      </c>
      <c r="H53" s="13" t="s">
        <v>1514</v>
      </c>
      <c r="I53" s="13" t="s">
        <v>1663</v>
      </c>
      <c r="J53" s="13" t="s">
        <v>1516</v>
      </c>
      <c r="K53" s="13" t="s">
        <v>1664</v>
      </c>
      <c r="L53" s="13" t="s">
        <v>1518</v>
      </c>
      <c r="M53" s="13" t="s">
        <v>1666</v>
      </c>
      <c r="N53" s="13" t="s">
        <v>1520</v>
      </c>
      <c r="O53" s="13" t="s">
        <v>1677</v>
      </c>
      <c r="P53" s="13" t="s">
        <v>1522</v>
      </c>
      <c r="Q53" s="79" t="s">
        <v>1678</v>
      </c>
      <c r="R53" s="79" t="s">
        <v>1524</v>
      </c>
      <c r="S53" s="79" t="s">
        <v>1679</v>
      </c>
      <c r="T53" s="79" t="s">
        <v>1526</v>
      </c>
      <c r="U53" s="13" t="s">
        <v>1680</v>
      </c>
      <c r="V53" s="13" t="s">
        <v>1527</v>
      </c>
    </row>
    <row r="54" spans="1:22" ht="15">
      <c r="A54" s="87" t="s">
        <v>2460</v>
      </c>
      <c r="B54" s="87">
        <v>19</v>
      </c>
      <c r="C54" s="87" t="s">
        <v>1634</v>
      </c>
      <c r="D54" s="87">
        <v>17</v>
      </c>
      <c r="E54" s="87" t="s">
        <v>1651</v>
      </c>
      <c r="F54" s="87">
        <v>15</v>
      </c>
      <c r="G54" s="87" t="s">
        <v>1653</v>
      </c>
      <c r="H54" s="87">
        <v>9</v>
      </c>
      <c r="I54" s="87" t="s">
        <v>1667</v>
      </c>
      <c r="J54" s="87">
        <v>5</v>
      </c>
      <c r="K54" s="87" t="s">
        <v>2464</v>
      </c>
      <c r="L54" s="87">
        <v>7</v>
      </c>
      <c r="M54" s="87" t="s">
        <v>1665</v>
      </c>
      <c r="N54" s="87">
        <v>2</v>
      </c>
      <c r="O54" s="87" t="s">
        <v>2471</v>
      </c>
      <c r="P54" s="87">
        <v>2</v>
      </c>
      <c r="Q54" s="87"/>
      <c r="R54" s="87"/>
      <c r="S54" s="87"/>
      <c r="T54" s="87"/>
      <c r="U54" s="87" t="s">
        <v>2472</v>
      </c>
      <c r="V54" s="87">
        <v>4</v>
      </c>
    </row>
    <row r="55" spans="1:22" ht="15">
      <c r="A55" s="87" t="s">
        <v>1634</v>
      </c>
      <c r="B55" s="87">
        <v>17</v>
      </c>
      <c r="C55" s="87" t="s">
        <v>1635</v>
      </c>
      <c r="D55" s="87">
        <v>17</v>
      </c>
      <c r="E55" s="87" t="s">
        <v>1650</v>
      </c>
      <c r="F55" s="87">
        <v>13</v>
      </c>
      <c r="G55" s="87" t="s">
        <v>1654</v>
      </c>
      <c r="H55" s="87">
        <v>9</v>
      </c>
      <c r="I55" s="87" t="s">
        <v>1668</v>
      </c>
      <c r="J55" s="87">
        <v>5</v>
      </c>
      <c r="K55" s="87" t="s">
        <v>2465</v>
      </c>
      <c r="L55" s="87">
        <v>4</v>
      </c>
      <c r="M55" s="87"/>
      <c r="N55" s="87"/>
      <c r="O55" s="87"/>
      <c r="P55" s="87"/>
      <c r="Q55" s="87"/>
      <c r="R55" s="87"/>
      <c r="S55" s="87"/>
      <c r="T55" s="87"/>
      <c r="U55" s="87" t="s">
        <v>2473</v>
      </c>
      <c r="V55" s="87">
        <v>4</v>
      </c>
    </row>
    <row r="56" spans="1:22" ht="15">
      <c r="A56" s="87" t="s">
        <v>1635</v>
      </c>
      <c r="B56" s="87">
        <v>17</v>
      </c>
      <c r="C56" s="87" t="s">
        <v>1636</v>
      </c>
      <c r="D56" s="87">
        <v>17</v>
      </c>
      <c r="E56" s="87" t="s">
        <v>1649</v>
      </c>
      <c r="F56" s="87">
        <v>9</v>
      </c>
      <c r="G56" s="87" t="s">
        <v>1655</v>
      </c>
      <c r="H56" s="87">
        <v>9</v>
      </c>
      <c r="I56" s="87" t="s">
        <v>1669</v>
      </c>
      <c r="J56" s="87">
        <v>5</v>
      </c>
      <c r="K56" s="87" t="s">
        <v>2466</v>
      </c>
      <c r="L56" s="87">
        <v>4</v>
      </c>
      <c r="M56" s="87"/>
      <c r="N56" s="87"/>
      <c r="O56" s="87"/>
      <c r="P56" s="87"/>
      <c r="Q56" s="87"/>
      <c r="R56" s="87"/>
      <c r="S56" s="87"/>
      <c r="T56" s="87"/>
      <c r="U56" s="87" t="s">
        <v>2474</v>
      </c>
      <c r="V56" s="87">
        <v>3</v>
      </c>
    </row>
    <row r="57" spans="1:22" ht="15">
      <c r="A57" s="87" t="s">
        <v>1636</v>
      </c>
      <c r="B57" s="87">
        <v>17</v>
      </c>
      <c r="C57" s="87" t="s">
        <v>1637</v>
      </c>
      <c r="D57" s="87">
        <v>17</v>
      </c>
      <c r="E57" s="87" t="s">
        <v>1648</v>
      </c>
      <c r="F57" s="87">
        <v>5</v>
      </c>
      <c r="G57" s="87" t="s">
        <v>1656</v>
      </c>
      <c r="H57" s="87">
        <v>9</v>
      </c>
      <c r="I57" s="87" t="s">
        <v>1670</v>
      </c>
      <c r="J57" s="87">
        <v>5</v>
      </c>
      <c r="K57" s="87" t="s">
        <v>2467</v>
      </c>
      <c r="L57" s="87">
        <v>3</v>
      </c>
      <c r="M57" s="87"/>
      <c r="N57" s="87"/>
      <c r="O57" s="87"/>
      <c r="P57" s="87"/>
      <c r="Q57" s="87"/>
      <c r="R57" s="87"/>
      <c r="S57" s="87"/>
      <c r="T57" s="87"/>
      <c r="U57" s="87" t="s">
        <v>2475</v>
      </c>
      <c r="V57" s="87">
        <v>3</v>
      </c>
    </row>
    <row r="58" spans="1:22" ht="15">
      <c r="A58" s="87" t="s">
        <v>1637</v>
      </c>
      <c r="B58" s="87">
        <v>17</v>
      </c>
      <c r="C58" s="87" t="s">
        <v>1638</v>
      </c>
      <c r="D58" s="87">
        <v>17</v>
      </c>
      <c r="E58" s="87" t="s">
        <v>2460</v>
      </c>
      <c r="F58" s="87">
        <v>3</v>
      </c>
      <c r="G58" s="87" t="s">
        <v>1657</v>
      </c>
      <c r="H58" s="87">
        <v>9</v>
      </c>
      <c r="I58" s="87" t="s">
        <v>1671</v>
      </c>
      <c r="J58" s="87">
        <v>5</v>
      </c>
      <c r="K58" s="87" t="s">
        <v>2468</v>
      </c>
      <c r="L58" s="87">
        <v>2</v>
      </c>
      <c r="M58" s="87"/>
      <c r="N58" s="87"/>
      <c r="O58" s="87"/>
      <c r="P58" s="87"/>
      <c r="Q58" s="87"/>
      <c r="R58" s="87"/>
      <c r="S58" s="87"/>
      <c r="T58" s="87"/>
      <c r="U58" s="87" t="s">
        <v>2476</v>
      </c>
      <c r="V58" s="87">
        <v>3</v>
      </c>
    </row>
    <row r="59" spans="1:22" ht="15">
      <c r="A59" s="87" t="s">
        <v>1638</v>
      </c>
      <c r="B59" s="87">
        <v>17</v>
      </c>
      <c r="C59" s="87" t="s">
        <v>1639</v>
      </c>
      <c r="D59" s="87">
        <v>17</v>
      </c>
      <c r="E59" s="87" t="s">
        <v>1646</v>
      </c>
      <c r="F59" s="87">
        <v>2</v>
      </c>
      <c r="G59" s="87" t="s">
        <v>1658</v>
      </c>
      <c r="H59" s="87">
        <v>9</v>
      </c>
      <c r="I59" s="87" t="s">
        <v>1672</v>
      </c>
      <c r="J59" s="87">
        <v>5</v>
      </c>
      <c r="K59" s="87" t="s">
        <v>2469</v>
      </c>
      <c r="L59" s="87">
        <v>2</v>
      </c>
      <c r="M59" s="87"/>
      <c r="N59" s="87"/>
      <c r="O59" s="87"/>
      <c r="P59" s="87"/>
      <c r="Q59" s="87"/>
      <c r="R59" s="87"/>
      <c r="S59" s="87"/>
      <c r="T59" s="87"/>
      <c r="U59" s="87" t="s">
        <v>2477</v>
      </c>
      <c r="V59" s="87">
        <v>2</v>
      </c>
    </row>
    <row r="60" spans="1:22" ht="15">
      <c r="A60" s="87" t="s">
        <v>1639</v>
      </c>
      <c r="B60" s="87">
        <v>17</v>
      </c>
      <c r="C60" s="87" t="s">
        <v>1640</v>
      </c>
      <c r="D60" s="87">
        <v>17</v>
      </c>
      <c r="E60" s="87" t="s">
        <v>1647</v>
      </c>
      <c r="F60" s="87">
        <v>2</v>
      </c>
      <c r="G60" s="87" t="s">
        <v>1659</v>
      </c>
      <c r="H60" s="87">
        <v>9</v>
      </c>
      <c r="I60" s="87" t="s">
        <v>1673</v>
      </c>
      <c r="J60" s="87">
        <v>5</v>
      </c>
      <c r="K60" s="87" t="s">
        <v>2470</v>
      </c>
      <c r="L60" s="87">
        <v>2</v>
      </c>
      <c r="M60" s="87"/>
      <c r="N60" s="87"/>
      <c r="O60" s="87"/>
      <c r="P60" s="87"/>
      <c r="Q60" s="87"/>
      <c r="R60" s="87"/>
      <c r="S60" s="87"/>
      <c r="T60" s="87"/>
      <c r="U60" s="87" t="s">
        <v>2478</v>
      </c>
      <c r="V60" s="87">
        <v>2</v>
      </c>
    </row>
    <row r="61" spans="1:22" ht="15">
      <c r="A61" s="87" t="s">
        <v>1640</v>
      </c>
      <c r="B61" s="87">
        <v>17</v>
      </c>
      <c r="C61" s="87" t="s">
        <v>1641</v>
      </c>
      <c r="D61" s="87">
        <v>17</v>
      </c>
      <c r="E61" s="87" t="s">
        <v>2461</v>
      </c>
      <c r="F61" s="87">
        <v>2</v>
      </c>
      <c r="G61" s="87" t="s">
        <v>1660</v>
      </c>
      <c r="H61" s="87">
        <v>9</v>
      </c>
      <c r="I61" s="87" t="s">
        <v>1674</v>
      </c>
      <c r="J61" s="87">
        <v>5</v>
      </c>
      <c r="K61" s="87"/>
      <c r="L61" s="87"/>
      <c r="M61" s="87"/>
      <c r="N61" s="87"/>
      <c r="O61" s="87"/>
      <c r="P61" s="87"/>
      <c r="Q61" s="87"/>
      <c r="R61" s="87"/>
      <c r="S61" s="87"/>
      <c r="T61" s="87"/>
      <c r="U61" s="87" t="s">
        <v>2479</v>
      </c>
      <c r="V61" s="87">
        <v>2</v>
      </c>
    </row>
    <row r="62" spans="1:22" ht="15">
      <c r="A62" s="87" t="s">
        <v>1641</v>
      </c>
      <c r="B62" s="87">
        <v>17</v>
      </c>
      <c r="C62" s="87" t="s">
        <v>1642</v>
      </c>
      <c r="D62" s="87">
        <v>17</v>
      </c>
      <c r="E62" s="87" t="s">
        <v>2462</v>
      </c>
      <c r="F62" s="87">
        <v>2</v>
      </c>
      <c r="G62" s="87" t="s">
        <v>1661</v>
      </c>
      <c r="H62" s="87">
        <v>9</v>
      </c>
      <c r="I62" s="87" t="s">
        <v>1675</v>
      </c>
      <c r="J62" s="87">
        <v>5</v>
      </c>
      <c r="K62" s="87"/>
      <c r="L62" s="87"/>
      <c r="M62" s="87"/>
      <c r="N62" s="87"/>
      <c r="O62" s="87"/>
      <c r="P62" s="87"/>
      <c r="Q62" s="87"/>
      <c r="R62" s="87"/>
      <c r="S62" s="87"/>
      <c r="T62" s="87"/>
      <c r="U62" s="87" t="s">
        <v>2480</v>
      </c>
      <c r="V62" s="87">
        <v>2</v>
      </c>
    </row>
    <row r="63" spans="1:22" ht="15">
      <c r="A63" s="87" t="s">
        <v>1642</v>
      </c>
      <c r="B63" s="87">
        <v>17</v>
      </c>
      <c r="C63" s="87" t="s">
        <v>1643</v>
      </c>
      <c r="D63" s="87">
        <v>17</v>
      </c>
      <c r="E63" s="87" t="s">
        <v>2463</v>
      </c>
      <c r="F63" s="87">
        <v>2</v>
      </c>
      <c r="G63" s="87" t="s">
        <v>1662</v>
      </c>
      <c r="H63" s="87">
        <v>9</v>
      </c>
      <c r="I63" s="87" t="s">
        <v>1676</v>
      </c>
      <c r="J63" s="87">
        <v>5</v>
      </c>
      <c r="K63" s="87"/>
      <c r="L63" s="87"/>
      <c r="M63" s="87"/>
      <c r="N63" s="87"/>
      <c r="O63" s="87"/>
      <c r="P63" s="87"/>
      <c r="Q63" s="87"/>
      <c r="R63" s="87"/>
      <c r="S63" s="87"/>
      <c r="T63" s="87"/>
      <c r="U63" s="87" t="s">
        <v>2481</v>
      </c>
      <c r="V63" s="87">
        <v>2</v>
      </c>
    </row>
    <row r="66" spans="1:22" ht="14.4" customHeight="1">
      <c r="A66" s="13" t="s">
        <v>1688</v>
      </c>
      <c r="B66" s="13" t="s">
        <v>1506</v>
      </c>
      <c r="C66" s="13" t="s">
        <v>1690</v>
      </c>
      <c r="D66" s="13" t="s">
        <v>1509</v>
      </c>
      <c r="E66" s="13" t="s">
        <v>1691</v>
      </c>
      <c r="F66" s="13" t="s">
        <v>1512</v>
      </c>
      <c r="G66" s="79" t="s">
        <v>1694</v>
      </c>
      <c r="H66" s="79" t="s">
        <v>1514</v>
      </c>
      <c r="I66" s="79" t="s">
        <v>1696</v>
      </c>
      <c r="J66" s="79" t="s">
        <v>1516</v>
      </c>
      <c r="K66" s="13" t="s">
        <v>1698</v>
      </c>
      <c r="L66" s="13" t="s">
        <v>1518</v>
      </c>
      <c r="M66" s="79" t="s">
        <v>1700</v>
      </c>
      <c r="N66" s="79" t="s">
        <v>1520</v>
      </c>
      <c r="O66" s="13" t="s">
        <v>1702</v>
      </c>
      <c r="P66" s="13" t="s">
        <v>1522</v>
      </c>
      <c r="Q66" s="13" t="s">
        <v>1704</v>
      </c>
      <c r="R66" s="13" t="s">
        <v>1524</v>
      </c>
      <c r="S66" s="13" t="s">
        <v>1706</v>
      </c>
      <c r="T66" s="13" t="s">
        <v>1526</v>
      </c>
      <c r="U66" s="13" t="s">
        <v>1708</v>
      </c>
      <c r="V66" s="13" t="s">
        <v>1527</v>
      </c>
    </row>
    <row r="67" spans="1:22" ht="15">
      <c r="A67" s="79" t="s">
        <v>1146</v>
      </c>
      <c r="B67" s="79">
        <v>9</v>
      </c>
      <c r="C67" s="79" t="s">
        <v>278</v>
      </c>
      <c r="D67" s="79">
        <v>8</v>
      </c>
      <c r="E67" s="79" t="s">
        <v>1146</v>
      </c>
      <c r="F67" s="79">
        <v>9</v>
      </c>
      <c r="G67" s="79"/>
      <c r="H67" s="79"/>
      <c r="I67" s="79"/>
      <c r="J67" s="79"/>
      <c r="K67" s="79" t="s">
        <v>290</v>
      </c>
      <c r="L67" s="79">
        <v>2</v>
      </c>
      <c r="M67" s="79"/>
      <c r="N67" s="79"/>
      <c r="O67" s="79" t="s">
        <v>284</v>
      </c>
      <c r="P67" s="79">
        <v>1</v>
      </c>
      <c r="Q67" s="79" t="s">
        <v>281</v>
      </c>
      <c r="R67" s="79">
        <v>1</v>
      </c>
      <c r="S67" s="79" t="s">
        <v>1156</v>
      </c>
      <c r="T67" s="79">
        <v>1</v>
      </c>
      <c r="U67" s="79" t="s">
        <v>1155</v>
      </c>
      <c r="V67" s="79">
        <v>8</v>
      </c>
    </row>
    <row r="68" spans="1:22" ht="15">
      <c r="A68" s="79" t="s">
        <v>278</v>
      </c>
      <c r="B68" s="79">
        <v>8</v>
      </c>
      <c r="C68" s="79" t="s">
        <v>270</v>
      </c>
      <c r="D68" s="79">
        <v>1</v>
      </c>
      <c r="E68" s="79" t="s">
        <v>1152</v>
      </c>
      <c r="F68" s="79">
        <v>4</v>
      </c>
      <c r="G68" s="79"/>
      <c r="H68" s="79"/>
      <c r="I68" s="79"/>
      <c r="J68" s="79"/>
      <c r="K68" s="79" t="s">
        <v>291</v>
      </c>
      <c r="L68" s="79">
        <v>2</v>
      </c>
      <c r="M68" s="79"/>
      <c r="N68" s="79"/>
      <c r="O68" s="79" t="s">
        <v>285</v>
      </c>
      <c r="P68" s="79">
        <v>1</v>
      </c>
      <c r="Q68" s="79" t="s">
        <v>282</v>
      </c>
      <c r="R68" s="79">
        <v>1</v>
      </c>
      <c r="S68" s="79" t="s">
        <v>1157</v>
      </c>
      <c r="T68" s="79">
        <v>1</v>
      </c>
      <c r="U68" s="79" t="s">
        <v>1154</v>
      </c>
      <c r="V68" s="79">
        <v>7</v>
      </c>
    </row>
    <row r="69" spans="1:22" ht="15">
      <c r="A69" s="79" t="s">
        <v>1155</v>
      </c>
      <c r="B69" s="79">
        <v>8</v>
      </c>
      <c r="C69" s="79" t="s">
        <v>267</v>
      </c>
      <c r="D69" s="79">
        <v>1</v>
      </c>
      <c r="E69" s="79" t="s">
        <v>1145</v>
      </c>
      <c r="F69" s="79">
        <v>2</v>
      </c>
      <c r="G69" s="79"/>
      <c r="H69" s="79"/>
      <c r="I69" s="79"/>
      <c r="J69" s="79"/>
      <c r="K69" s="79" t="s">
        <v>288</v>
      </c>
      <c r="L69" s="79">
        <v>1</v>
      </c>
      <c r="M69" s="79"/>
      <c r="N69" s="79"/>
      <c r="O69" s="79"/>
      <c r="P69" s="79"/>
      <c r="Q69" s="79"/>
      <c r="R69" s="79"/>
      <c r="S69" s="79"/>
      <c r="T69" s="79"/>
      <c r="U69" s="79"/>
      <c r="V69" s="79"/>
    </row>
    <row r="70" spans="1:22" ht="15">
      <c r="A70" s="79" t="s">
        <v>1154</v>
      </c>
      <c r="B70" s="79">
        <v>7</v>
      </c>
      <c r="C70" s="79"/>
      <c r="D70" s="79"/>
      <c r="E70" s="79" t="s">
        <v>1149</v>
      </c>
      <c r="F70" s="79">
        <v>2</v>
      </c>
      <c r="G70" s="79"/>
      <c r="H70" s="79"/>
      <c r="I70" s="79"/>
      <c r="J70" s="79"/>
      <c r="K70" s="79" t="s">
        <v>269</v>
      </c>
      <c r="L70" s="79">
        <v>1</v>
      </c>
      <c r="M70" s="79"/>
      <c r="N70" s="79"/>
      <c r="O70" s="79"/>
      <c r="P70" s="79"/>
      <c r="Q70" s="79"/>
      <c r="R70" s="79"/>
      <c r="S70" s="79"/>
      <c r="T70" s="79"/>
      <c r="U70" s="79"/>
      <c r="V70" s="79"/>
    </row>
    <row r="71" spans="1:22" ht="15">
      <c r="A71" s="79" t="s">
        <v>1152</v>
      </c>
      <c r="B71" s="79">
        <v>4</v>
      </c>
      <c r="C71" s="79"/>
      <c r="D71" s="79"/>
      <c r="E71" s="79" t="s">
        <v>1150</v>
      </c>
      <c r="F71" s="79">
        <v>2</v>
      </c>
      <c r="G71" s="79"/>
      <c r="H71" s="79"/>
      <c r="I71" s="79"/>
      <c r="J71" s="79"/>
      <c r="K71" s="79" t="s">
        <v>289</v>
      </c>
      <c r="L71" s="79">
        <v>1</v>
      </c>
      <c r="M71" s="79"/>
      <c r="N71" s="79"/>
      <c r="O71" s="79"/>
      <c r="P71" s="79"/>
      <c r="Q71" s="79"/>
      <c r="R71" s="79"/>
      <c r="S71" s="79"/>
      <c r="T71" s="79"/>
      <c r="U71" s="79"/>
      <c r="V71" s="79"/>
    </row>
    <row r="72" spans="1:22" ht="15">
      <c r="A72" s="79" t="s">
        <v>290</v>
      </c>
      <c r="B72" s="79">
        <v>2</v>
      </c>
      <c r="C72" s="79"/>
      <c r="D72" s="79"/>
      <c r="E72" s="79"/>
      <c r="F72" s="79"/>
      <c r="G72" s="79"/>
      <c r="H72" s="79"/>
      <c r="I72" s="79"/>
      <c r="J72" s="79"/>
      <c r="K72" s="79"/>
      <c r="L72" s="79"/>
      <c r="M72" s="79"/>
      <c r="N72" s="79"/>
      <c r="O72" s="79"/>
      <c r="P72" s="79"/>
      <c r="Q72" s="79"/>
      <c r="R72" s="79"/>
      <c r="S72" s="79"/>
      <c r="T72" s="79"/>
      <c r="U72" s="79"/>
      <c r="V72" s="79"/>
    </row>
    <row r="73" spans="1:22" ht="15">
      <c r="A73" s="79" t="s">
        <v>291</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1150</v>
      </c>
      <c r="B74" s="79">
        <v>2</v>
      </c>
      <c r="C74" s="79"/>
      <c r="D74" s="79"/>
      <c r="E74" s="79"/>
      <c r="F74" s="79"/>
      <c r="G74" s="79"/>
      <c r="H74" s="79"/>
      <c r="I74" s="79"/>
      <c r="J74" s="79"/>
      <c r="K74" s="79"/>
      <c r="L74" s="79"/>
      <c r="M74" s="79"/>
      <c r="N74" s="79"/>
      <c r="O74" s="79"/>
      <c r="P74" s="79"/>
      <c r="Q74" s="79"/>
      <c r="R74" s="79"/>
      <c r="S74" s="79"/>
      <c r="T74" s="79"/>
      <c r="U74" s="79"/>
      <c r="V74" s="79"/>
    </row>
    <row r="75" spans="1:22" ht="15">
      <c r="A75" s="79" t="s">
        <v>1149</v>
      </c>
      <c r="B75" s="79">
        <v>2</v>
      </c>
      <c r="C75" s="79"/>
      <c r="D75" s="79"/>
      <c r="E75" s="79"/>
      <c r="F75" s="79"/>
      <c r="G75" s="79"/>
      <c r="H75" s="79"/>
      <c r="I75" s="79"/>
      <c r="J75" s="79"/>
      <c r="K75" s="79"/>
      <c r="L75" s="79"/>
      <c r="M75" s="79"/>
      <c r="N75" s="79"/>
      <c r="O75" s="79"/>
      <c r="P75" s="79"/>
      <c r="Q75" s="79"/>
      <c r="R75" s="79"/>
      <c r="S75" s="79"/>
      <c r="T75" s="79"/>
      <c r="U75" s="79"/>
      <c r="V75" s="79"/>
    </row>
    <row r="76" spans="1:22" ht="15">
      <c r="A76" s="79" t="s">
        <v>1145</v>
      </c>
      <c r="B76" s="79">
        <v>2</v>
      </c>
      <c r="C76" s="79"/>
      <c r="D76" s="79"/>
      <c r="E76" s="79"/>
      <c r="F76" s="79"/>
      <c r="G76" s="79"/>
      <c r="H76" s="79"/>
      <c r="I76" s="79"/>
      <c r="J76" s="79"/>
      <c r="K76" s="79"/>
      <c r="L76" s="79"/>
      <c r="M76" s="79"/>
      <c r="N76" s="79"/>
      <c r="O76" s="79"/>
      <c r="P76" s="79"/>
      <c r="Q76" s="79"/>
      <c r="R76" s="79"/>
      <c r="S76" s="79"/>
      <c r="T76" s="79"/>
      <c r="U76" s="79"/>
      <c r="V76" s="79"/>
    </row>
    <row r="79" spans="1:22" ht="14.4" customHeight="1">
      <c r="A79" s="13" t="s">
        <v>1689</v>
      </c>
      <c r="B79" s="13" t="s">
        <v>1506</v>
      </c>
      <c r="C79" s="13" t="s">
        <v>1692</v>
      </c>
      <c r="D79" s="13" t="s">
        <v>1509</v>
      </c>
      <c r="E79" s="13" t="s">
        <v>1693</v>
      </c>
      <c r="F79" s="13" t="s">
        <v>1512</v>
      </c>
      <c r="G79" s="79" t="s">
        <v>1695</v>
      </c>
      <c r="H79" s="79" t="s">
        <v>1514</v>
      </c>
      <c r="I79" s="13" t="s">
        <v>1697</v>
      </c>
      <c r="J79" s="13" t="s">
        <v>1516</v>
      </c>
      <c r="K79" s="13" t="s">
        <v>1699</v>
      </c>
      <c r="L79" s="13" t="s">
        <v>1518</v>
      </c>
      <c r="M79" s="79" t="s">
        <v>1701</v>
      </c>
      <c r="N79" s="79" t="s">
        <v>1520</v>
      </c>
      <c r="O79" s="13" t="s">
        <v>1703</v>
      </c>
      <c r="P79" s="13" t="s">
        <v>1522</v>
      </c>
      <c r="Q79" s="13" t="s">
        <v>1705</v>
      </c>
      <c r="R79" s="13" t="s">
        <v>1524</v>
      </c>
      <c r="S79" s="13" t="s">
        <v>1707</v>
      </c>
      <c r="T79" s="13" t="s">
        <v>1526</v>
      </c>
      <c r="U79" s="13" t="s">
        <v>1709</v>
      </c>
      <c r="V79" s="13" t="s">
        <v>1527</v>
      </c>
    </row>
    <row r="80" spans="1:22" ht="15">
      <c r="A80" s="79" t="s">
        <v>278</v>
      </c>
      <c r="B80" s="79">
        <v>17</v>
      </c>
      <c r="C80" s="79" t="s">
        <v>278</v>
      </c>
      <c r="D80" s="79">
        <v>17</v>
      </c>
      <c r="E80" s="79" t="s">
        <v>1151</v>
      </c>
      <c r="F80" s="79">
        <v>16</v>
      </c>
      <c r="G80" s="79"/>
      <c r="H80" s="79"/>
      <c r="I80" s="79" t="s">
        <v>280</v>
      </c>
      <c r="J80" s="79">
        <v>6</v>
      </c>
      <c r="K80" s="79" t="s">
        <v>287</v>
      </c>
      <c r="L80" s="79">
        <v>8</v>
      </c>
      <c r="M80" s="79"/>
      <c r="N80" s="79"/>
      <c r="O80" s="79" t="s">
        <v>283</v>
      </c>
      <c r="P80" s="79">
        <v>2</v>
      </c>
      <c r="Q80" s="79" t="s">
        <v>281</v>
      </c>
      <c r="R80" s="79">
        <v>1</v>
      </c>
      <c r="S80" s="79" t="s">
        <v>1139</v>
      </c>
      <c r="T80" s="79">
        <v>1</v>
      </c>
      <c r="U80" s="79" t="s">
        <v>1154</v>
      </c>
      <c r="V80" s="79">
        <v>1</v>
      </c>
    </row>
    <row r="81" spans="1:22" ht="15">
      <c r="A81" s="79" t="s">
        <v>1151</v>
      </c>
      <c r="B81" s="79">
        <v>16</v>
      </c>
      <c r="C81" s="79"/>
      <c r="D81" s="79"/>
      <c r="E81" s="79" t="s">
        <v>1148</v>
      </c>
      <c r="F81" s="79">
        <v>15</v>
      </c>
      <c r="G81" s="79"/>
      <c r="H81" s="79"/>
      <c r="I81" s="79" t="s">
        <v>261</v>
      </c>
      <c r="J81" s="79">
        <v>5</v>
      </c>
      <c r="K81" s="79" t="s">
        <v>288</v>
      </c>
      <c r="L81" s="79">
        <v>6</v>
      </c>
      <c r="M81" s="79"/>
      <c r="N81" s="79"/>
      <c r="O81" s="79" t="s">
        <v>284</v>
      </c>
      <c r="P81" s="79">
        <v>1</v>
      </c>
      <c r="Q81" s="79"/>
      <c r="R81" s="79"/>
      <c r="S81" s="79" t="s">
        <v>1156</v>
      </c>
      <c r="T81" s="79">
        <v>1</v>
      </c>
      <c r="U81" s="79"/>
      <c r="V81" s="79"/>
    </row>
    <row r="82" spans="1:22" ht="15">
      <c r="A82" s="79" t="s">
        <v>1148</v>
      </c>
      <c r="B82" s="79">
        <v>15</v>
      </c>
      <c r="C82" s="79"/>
      <c r="D82" s="79"/>
      <c r="E82" s="79" t="s">
        <v>1149</v>
      </c>
      <c r="F82" s="79">
        <v>11</v>
      </c>
      <c r="G82" s="79"/>
      <c r="H82" s="79"/>
      <c r="I82" s="79" t="s">
        <v>279</v>
      </c>
      <c r="J82" s="79">
        <v>5</v>
      </c>
      <c r="K82" s="79" t="s">
        <v>286</v>
      </c>
      <c r="L82" s="79">
        <v>5</v>
      </c>
      <c r="M82" s="79"/>
      <c r="N82" s="79"/>
      <c r="O82" s="79"/>
      <c r="P82" s="79"/>
      <c r="Q82" s="79"/>
      <c r="R82" s="79"/>
      <c r="S82" s="79"/>
      <c r="T82" s="79"/>
      <c r="U82" s="79"/>
      <c r="V82" s="79"/>
    </row>
    <row r="83" spans="1:22" ht="15">
      <c r="A83" s="79" t="s">
        <v>1149</v>
      </c>
      <c r="B83" s="79">
        <v>11</v>
      </c>
      <c r="C83" s="79"/>
      <c r="D83" s="79"/>
      <c r="E83" s="79" t="s">
        <v>1150</v>
      </c>
      <c r="F83" s="79">
        <v>7</v>
      </c>
      <c r="G83" s="79"/>
      <c r="H83" s="79"/>
      <c r="I83" s="79" t="s">
        <v>2115</v>
      </c>
      <c r="J83" s="79">
        <v>1</v>
      </c>
      <c r="K83" s="79" t="s">
        <v>289</v>
      </c>
      <c r="L83" s="79">
        <v>4</v>
      </c>
      <c r="M83" s="79"/>
      <c r="N83" s="79"/>
      <c r="O83" s="79"/>
      <c r="P83" s="79"/>
      <c r="Q83" s="79"/>
      <c r="R83" s="79"/>
      <c r="S83" s="79"/>
      <c r="T83" s="79"/>
      <c r="U83" s="79"/>
      <c r="V83" s="79"/>
    </row>
    <row r="84" spans="1:22" ht="15">
      <c r="A84" s="79" t="s">
        <v>287</v>
      </c>
      <c r="B84" s="79">
        <v>8</v>
      </c>
      <c r="C84" s="79"/>
      <c r="D84" s="79"/>
      <c r="E84" s="79" t="s">
        <v>1146</v>
      </c>
      <c r="F84" s="79">
        <v>2</v>
      </c>
      <c r="G84" s="79"/>
      <c r="H84" s="79"/>
      <c r="I84" s="79"/>
      <c r="J84" s="79"/>
      <c r="K84" s="79" t="s">
        <v>291</v>
      </c>
      <c r="L84" s="79">
        <v>3</v>
      </c>
      <c r="M84" s="79"/>
      <c r="N84" s="79"/>
      <c r="O84" s="79"/>
      <c r="P84" s="79"/>
      <c r="Q84" s="79"/>
      <c r="R84" s="79"/>
      <c r="S84" s="79"/>
      <c r="T84" s="79"/>
      <c r="U84" s="79"/>
      <c r="V84" s="79"/>
    </row>
    <row r="85" spans="1:22" ht="15">
      <c r="A85" s="79" t="s">
        <v>1150</v>
      </c>
      <c r="B85" s="79">
        <v>7</v>
      </c>
      <c r="C85" s="79"/>
      <c r="D85" s="79"/>
      <c r="E85" s="79" t="s">
        <v>1145</v>
      </c>
      <c r="F85" s="79">
        <v>2</v>
      </c>
      <c r="G85" s="79"/>
      <c r="H85" s="79"/>
      <c r="I85" s="79"/>
      <c r="J85" s="79"/>
      <c r="K85" s="79" t="s">
        <v>269</v>
      </c>
      <c r="L85" s="79">
        <v>2</v>
      </c>
      <c r="M85" s="79"/>
      <c r="N85" s="79"/>
      <c r="O85" s="79"/>
      <c r="P85" s="79"/>
      <c r="Q85" s="79"/>
      <c r="R85" s="79"/>
      <c r="S85" s="79"/>
      <c r="T85" s="79"/>
      <c r="U85" s="79"/>
      <c r="V85" s="79"/>
    </row>
    <row r="86" spans="1:22" ht="15">
      <c r="A86" s="79" t="s">
        <v>280</v>
      </c>
      <c r="B86" s="79">
        <v>6</v>
      </c>
      <c r="C86" s="79"/>
      <c r="D86" s="79"/>
      <c r="E86" s="79"/>
      <c r="F86" s="79"/>
      <c r="G86" s="79"/>
      <c r="H86" s="79"/>
      <c r="I86" s="79"/>
      <c r="J86" s="79"/>
      <c r="K86" s="79" t="s">
        <v>290</v>
      </c>
      <c r="L86" s="79">
        <v>1</v>
      </c>
      <c r="M86" s="79"/>
      <c r="N86" s="79"/>
      <c r="O86" s="79"/>
      <c r="P86" s="79"/>
      <c r="Q86" s="79"/>
      <c r="R86" s="79"/>
      <c r="S86" s="79"/>
      <c r="T86" s="79"/>
      <c r="U86" s="79"/>
      <c r="V86" s="79"/>
    </row>
    <row r="87" spans="1:22" ht="15">
      <c r="A87" s="79" t="s">
        <v>288</v>
      </c>
      <c r="B87" s="79">
        <v>6</v>
      </c>
      <c r="C87" s="79"/>
      <c r="D87" s="79"/>
      <c r="E87" s="79"/>
      <c r="F87" s="79"/>
      <c r="G87" s="79"/>
      <c r="H87" s="79"/>
      <c r="I87" s="79"/>
      <c r="J87" s="79"/>
      <c r="K87" s="79"/>
      <c r="L87" s="79"/>
      <c r="M87" s="79"/>
      <c r="N87" s="79"/>
      <c r="O87" s="79"/>
      <c r="P87" s="79"/>
      <c r="Q87" s="79"/>
      <c r="R87" s="79"/>
      <c r="S87" s="79"/>
      <c r="T87" s="79"/>
      <c r="U87" s="79"/>
      <c r="V87" s="79"/>
    </row>
    <row r="88" spans="1:22" ht="15">
      <c r="A88" s="79" t="s">
        <v>286</v>
      </c>
      <c r="B88" s="79">
        <v>5</v>
      </c>
      <c r="C88" s="79"/>
      <c r="D88" s="79"/>
      <c r="E88" s="79"/>
      <c r="F88" s="79"/>
      <c r="G88" s="79"/>
      <c r="H88" s="79"/>
      <c r="I88" s="79"/>
      <c r="J88" s="79"/>
      <c r="K88" s="79"/>
      <c r="L88" s="79"/>
      <c r="M88" s="79"/>
      <c r="N88" s="79"/>
      <c r="O88" s="79"/>
      <c r="P88" s="79"/>
      <c r="Q88" s="79"/>
      <c r="R88" s="79"/>
      <c r="S88" s="79"/>
      <c r="T88" s="79"/>
      <c r="U88" s="79"/>
      <c r="V88" s="79"/>
    </row>
    <row r="89" spans="1:22" ht="15">
      <c r="A89" s="79" t="s">
        <v>261</v>
      </c>
      <c r="B89" s="79">
        <v>5</v>
      </c>
      <c r="C89" s="79"/>
      <c r="D89" s="79"/>
      <c r="E89" s="79"/>
      <c r="F89" s="79"/>
      <c r="G89" s="79"/>
      <c r="H89" s="79"/>
      <c r="I89" s="79"/>
      <c r="J89" s="79"/>
      <c r="K89" s="79"/>
      <c r="L89" s="79"/>
      <c r="M89" s="79"/>
      <c r="N89" s="79"/>
      <c r="O89" s="79"/>
      <c r="P89" s="79"/>
      <c r="Q89" s="79"/>
      <c r="R89" s="79"/>
      <c r="S89" s="79"/>
      <c r="T89" s="79"/>
      <c r="U89" s="79"/>
      <c r="V89" s="79"/>
    </row>
    <row r="92" spans="1:22" ht="14.4" customHeight="1">
      <c r="A92" s="13" t="s">
        <v>1712</v>
      </c>
      <c r="B92" s="13" t="s">
        <v>1506</v>
      </c>
      <c r="C92" s="13" t="s">
        <v>1713</v>
      </c>
      <c r="D92" s="13" t="s">
        <v>1509</v>
      </c>
      <c r="E92" s="13" t="s">
        <v>1714</v>
      </c>
      <c r="F92" s="13" t="s">
        <v>1512</v>
      </c>
      <c r="G92" s="13" t="s">
        <v>1715</v>
      </c>
      <c r="H92" s="13" t="s">
        <v>1514</v>
      </c>
      <c r="I92" s="13" t="s">
        <v>1716</v>
      </c>
      <c r="J92" s="13" t="s">
        <v>1516</v>
      </c>
      <c r="K92" s="13" t="s">
        <v>1717</v>
      </c>
      <c r="L92" s="13" t="s">
        <v>1518</v>
      </c>
      <c r="M92" s="13" t="s">
        <v>1718</v>
      </c>
      <c r="N92" s="13" t="s">
        <v>1520</v>
      </c>
      <c r="O92" s="13" t="s">
        <v>1719</v>
      </c>
      <c r="P92" s="13" t="s">
        <v>1522</v>
      </c>
      <c r="Q92" s="13" t="s">
        <v>1720</v>
      </c>
      <c r="R92" s="13" t="s">
        <v>1524</v>
      </c>
      <c r="S92" s="13" t="s">
        <v>1721</v>
      </c>
      <c r="T92" s="13" t="s">
        <v>1526</v>
      </c>
      <c r="U92" s="13" t="s">
        <v>1722</v>
      </c>
      <c r="V92" s="13" t="s">
        <v>1527</v>
      </c>
    </row>
    <row r="93" spans="1:22" ht="15">
      <c r="A93" s="128" t="s">
        <v>287</v>
      </c>
      <c r="B93" s="79">
        <v>200932</v>
      </c>
      <c r="C93" s="128" t="s">
        <v>236</v>
      </c>
      <c r="D93" s="79">
        <v>80883</v>
      </c>
      <c r="E93" s="128" t="s">
        <v>1140</v>
      </c>
      <c r="F93" s="79">
        <v>47002</v>
      </c>
      <c r="G93" s="128" t="s">
        <v>258</v>
      </c>
      <c r="H93" s="79">
        <v>189284</v>
      </c>
      <c r="I93" s="128" t="s">
        <v>2115</v>
      </c>
      <c r="J93" s="79">
        <v>40337</v>
      </c>
      <c r="K93" s="128" t="s">
        <v>287</v>
      </c>
      <c r="L93" s="79">
        <v>200932</v>
      </c>
      <c r="M93" s="128" t="s">
        <v>272</v>
      </c>
      <c r="N93" s="79">
        <v>4690</v>
      </c>
      <c r="O93" s="128" t="s">
        <v>283</v>
      </c>
      <c r="P93" s="79">
        <v>45439</v>
      </c>
      <c r="Q93" s="128" t="s">
        <v>282</v>
      </c>
      <c r="R93" s="79">
        <v>170717</v>
      </c>
      <c r="S93" s="128" t="s">
        <v>1156</v>
      </c>
      <c r="T93" s="79">
        <v>3733</v>
      </c>
      <c r="U93" s="128" t="s">
        <v>1155</v>
      </c>
      <c r="V93" s="79">
        <v>63466</v>
      </c>
    </row>
    <row r="94" spans="1:22" ht="15">
      <c r="A94" s="128" t="s">
        <v>258</v>
      </c>
      <c r="B94" s="79">
        <v>189284</v>
      </c>
      <c r="C94" s="128" t="s">
        <v>254</v>
      </c>
      <c r="D94" s="79">
        <v>58639</v>
      </c>
      <c r="E94" s="128" t="s">
        <v>1146</v>
      </c>
      <c r="F94" s="79">
        <v>46267</v>
      </c>
      <c r="G94" s="128" t="s">
        <v>221</v>
      </c>
      <c r="H94" s="79">
        <v>24848</v>
      </c>
      <c r="I94" s="128" t="s">
        <v>279</v>
      </c>
      <c r="J94" s="79">
        <v>19869</v>
      </c>
      <c r="K94" s="128" t="s">
        <v>288</v>
      </c>
      <c r="L94" s="79">
        <v>27060</v>
      </c>
      <c r="M94" s="128" t="s">
        <v>1130</v>
      </c>
      <c r="N94" s="79">
        <v>3991</v>
      </c>
      <c r="O94" s="128" t="s">
        <v>284</v>
      </c>
      <c r="P94" s="79">
        <v>12381</v>
      </c>
      <c r="Q94" s="128" t="s">
        <v>263</v>
      </c>
      <c r="R94" s="79">
        <v>6829</v>
      </c>
      <c r="S94" s="128" t="s">
        <v>1139</v>
      </c>
      <c r="T94" s="79">
        <v>442</v>
      </c>
      <c r="U94" s="128" t="s">
        <v>1154</v>
      </c>
      <c r="V94" s="79">
        <v>16501</v>
      </c>
    </row>
    <row r="95" spans="1:22" ht="15">
      <c r="A95" s="128" t="s">
        <v>224</v>
      </c>
      <c r="B95" s="79">
        <v>170868</v>
      </c>
      <c r="C95" s="128" t="s">
        <v>273</v>
      </c>
      <c r="D95" s="79">
        <v>58586</v>
      </c>
      <c r="E95" s="128" t="s">
        <v>1145</v>
      </c>
      <c r="F95" s="79">
        <v>25409</v>
      </c>
      <c r="G95" s="128" t="s">
        <v>228</v>
      </c>
      <c r="H95" s="79">
        <v>9771</v>
      </c>
      <c r="I95" s="128" t="s">
        <v>261</v>
      </c>
      <c r="J95" s="79">
        <v>18798</v>
      </c>
      <c r="K95" s="128" t="s">
        <v>289</v>
      </c>
      <c r="L95" s="79">
        <v>15745</v>
      </c>
      <c r="M95" s="128" t="s">
        <v>1128</v>
      </c>
      <c r="N95" s="79">
        <v>3778</v>
      </c>
      <c r="O95" s="128" t="s">
        <v>285</v>
      </c>
      <c r="P95" s="79">
        <v>79</v>
      </c>
      <c r="Q95" s="128" t="s">
        <v>281</v>
      </c>
      <c r="R95" s="79">
        <v>6244</v>
      </c>
      <c r="S95" s="128" t="s">
        <v>1157</v>
      </c>
      <c r="T95" s="79">
        <v>23</v>
      </c>
      <c r="U95" s="128" t="s">
        <v>1138</v>
      </c>
      <c r="V95" s="79">
        <v>6477</v>
      </c>
    </row>
    <row r="96" spans="1:22" ht="15">
      <c r="A96" s="128" t="s">
        <v>282</v>
      </c>
      <c r="B96" s="79">
        <v>170717</v>
      </c>
      <c r="C96" s="128" t="s">
        <v>239</v>
      </c>
      <c r="D96" s="79">
        <v>56746</v>
      </c>
      <c r="E96" s="128" t="s">
        <v>1148</v>
      </c>
      <c r="F96" s="79">
        <v>24265</v>
      </c>
      <c r="G96" s="128" t="s">
        <v>223</v>
      </c>
      <c r="H96" s="79">
        <v>3672</v>
      </c>
      <c r="I96" s="128" t="s">
        <v>255</v>
      </c>
      <c r="J96" s="79">
        <v>16821</v>
      </c>
      <c r="K96" s="128" t="s">
        <v>290</v>
      </c>
      <c r="L96" s="79">
        <v>14245</v>
      </c>
      <c r="M96" s="128" t="s">
        <v>217</v>
      </c>
      <c r="N96" s="79">
        <v>2950</v>
      </c>
      <c r="O96" s="128" t="s">
        <v>264</v>
      </c>
      <c r="P96" s="79">
        <v>16</v>
      </c>
      <c r="Q96" s="128"/>
      <c r="R96" s="79"/>
      <c r="S96" s="128"/>
      <c r="T96" s="79"/>
      <c r="U96" s="128"/>
      <c r="V96" s="79"/>
    </row>
    <row r="97" spans="1:22" ht="15">
      <c r="A97" s="128" t="s">
        <v>219</v>
      </c>
      <c r="B97" s="79">
        <v>131017</v>
      </c>
      <c r="C97" s="128" t="s">
        <v>256</v>
      </c>
      <c r="D97" s="79">
        <v>45585</v>
      </c>
      <c r="E97" s="128" t="s">
        <v>1152</v>
      </c>
      <c r="F97" s="79">
        <v>20624</v>
      </c>
      <c r="G97" s="128" t="s">
        <v>257</v>
      </c>
      <c r="H97" s="79">
        <v>2796</v>
      </c>
      <c r="I97" s="128" t="s">
        <v>260</v>
      </c>
      <c r="J97" s="79">
        <v>4855</v>
      </c>
      <c r="K97" s="128" t="s">
        <v>286</v>
      </c>
      <c r="L97" s="79">
        <v>1773</v>
      </c>
      <c r="M97" s="128" t="s">
        <v>1131</v>
      </c>
      <c r="N97" s="79">
        <v>1710</v>
      </c>
      <c r="O97" s="128"/>
      <c r="P97" s="79"/>
      <c r="Q97" s="128"/>
      <c r="R97" s="79"/>
      <c r="S97" s="128"/>
      <c r="T97" s="79"/>
      <c r="U97" s="128"/>
      <c r="V97" s="79"/>
    </row>
    <row r="98" spans="1:22" ht="15">
      <c r="A98" s="128" t="s">
        <v>236</v>
      </c>
      <c r="B98" s="79">
        <v>80883</v>
      </c>
      <c r="C98" s="128" t="s">
        <v>231</v>
      </c>
      <c r="D98" s="79">
        <v>44537</v>
      </c>
      <c r="E98" s="128" t="s">
        <v>1149</v>
      </c>
      <c r="F98" s="79">
        <v>11576</v>
      </c>
      <c r="G98" s="128" t="s">
        <v>226</v>
      </c>
      <c r="H98" s="79">
        <v>2570</v>
      </c>
      <c r="I98" s="128" t="s">
        <v>262</v>
      </c>
      <c r="J98" s="79">
        <v>4172</v>
      </c>
      <c r="K98" s="128" t="s">
        <v>291</v>
      </c>
      <c r="L98" s="79">
        <v>1518</v>
      </c>
      <c r="M98" s="128" t="s">
        <v>1142</v>
      </c>
      <c r="N98" s="79">
        <v>498</v>
      </c>
      <c r="O98" s="128"/>
      <c r="P98" s="79"/>
      <c r="Q98" s="128"/>
      <c r="R98" s="79"/>
      <c r="S98" s="128"/>
      <c r="T98" s="79"/>
      <c r="U98" s="128"/>
      <c r="V98" s="79"/>
    </row>
    <row r="99" spans="1:22" ht="15">
      <c r="A99" s="128" t="s">
        <v>235</v>
      </c>
      <c r="B99" s="79">
        <v>65492</v>
      </c>
      <c r="C99" s="128" t="s">
        <v>267</v>
      </c>
      <c r="D99" s="79">
        <v>41313</v>
      </c>
      <c r="E99" s="128" t="s">
        <v>1151</v>
      </c>
      <c r="F99" s="79">
        <v>11345</v>
      </c>
      <c r="G99" s="128" t="s">
        <v>220</v>
      </c>
      <c r="H99" s="79">
        <v>1815</v>
      </c>
      <c r="I99" s="128" t="s">
        <v>280</v>
      </c>
      <c r="J99" s="79">
        <v>3449</v>
      </c>
      <c r="K99" s="128" t="s">
        <v>269</v>
      </c>
      <c r="L99" s="79">
        <v>216</v>
      </c>
      <c r="M99" s="128" t="s">
        <v>265</v>
      </c>
      <c r="N99" s="79">
        <v>90</v>
      </c>
      <c r="O99" s="128"/>
      <c r="P99" s="79"/>
      <c r="Q99" s="128"/>
      <c r="R99" s="79"/>
      <c r="S99" s="128"/>
      <c r="T99" s="79"/>
      <c r="U99" s="128"/>
      <c r="V99" s="79"/>
    </row>
    <row r="100" spans="1:22" ht="15">
      <c r="A100" s="128" t="s">
        <v>1155</v>
      </c>
      <c r="B100" s="79">
        <v>63466</v>
      </c>
      <c r="C100" s="128" t="s">
        <v>248</v>
      </c>
      <c r="D100" s="79">
        <v>30952</v>
      </c>
      <c r="E100" s="128" t="s">
        <v>1132</v>
      </c>
      <c r="F100" s="79">
        <v>11116</v>
      </c>
      <c r="G100" s="128" t="s">
        <v>227</v>
      </c>
      <c r="H100" s="79">
        <v>774</v>
      </c>
      <c r="I100" s="128"/>
      <c r="J100" s="79"/>
      <c r="K100" s="128"/>
      <c r="L100" s="79"/>
      <c r="M100" s="128"/>
      <c r="N100" s="79"/>
      <c r="O100" s="128"/>
      <c r="P100" s="79"/>
      <c r="Q100" s="128"/>
      <c r="R100" s="79"/>
      <c r="S100" s="128"/>
      <c r="T100" s="79"/>
      <c r="U100" s="128"/>
      <c r="V100" s="79"/>
    </row>
    <row r="101" spans="1:22" ht="15">
      <c r="A101" s="128" t="s">
        <v>254</v>
      </c>
      <c r="B101" s="79">
        <v>58639</v>
      </c>
      <c r="C101" s="128" t="s">
        <v>233</v>
      </c>
      <c r="D101" s="79">
        <v>22042</v>
      </c>
      <c r="E101" s="128" t="s">
        <v>1150</v>
      </c>
      <c r="F101" s="79">
        <v>2345</v>
      </c>
      <c r="G101" s="128" t="s">
        <v>222</v>
      </c>
      <c r="H101" s="79">
        <v>291</v>
      </c>
      <c r="I101" s="128"/>
      <c r="J101" s="79"/>
      <c r="K101" s="128"/>
      <c r="L101" s="79"/>
      <c r="M101" s="128"/>
      <c r="N101" s="79"/>
      <c r="O101" s="128"/>
      <c r="P101" s="79"/>
      <c r="Q101" s="128"/>
      <c r="R101" s="79"/>
      <c r="S101" s="128"/>
      <c r="T101" s="79"/>
      <c r="U101" s="128"/>
      <c r="V101" s="79"/>
    </row>
    <row r="102" spans="1:22" ht="15">
      <c r="A102" s="128" t="s">
        <v>273</v>
      </c>
      <c r="B102" s="79">
        <v>58586</v>
      </c>
      <c r="C102" s="128" t="s">
        <v>259</v>
      </c>
      <c r="D102" s="79">
        <v>20211</v>
      </c>
      <c r="E102" s="128" t="s">
        <v>1136</v>
      </c>
      <c r="F102" s="79">
        <v>702</v>
      </c>
      <c r="G102" s="128"/>
      <c r="H102" s="79"/>
      <c r="I102" s="128"/>
      <c r="J102" s="79"/>
      <c r="K102" s="128"/>
      <c r="L102" s="79"/>
      <c r="M102" s="128"/>
      <c r="N102" s="79"/>
      <c r="O102" s="128"/>
      <c r="P102" s="79"/>
      <c r="Q102" s="128"/>
      <c r="R102" s="79"/>
      <c r="S102" s="128"/>
      <c r="T102" s="79"/>
      <c r="U102" s="128"/>
      <c r="V102" s="79"/>
    </row>
  </sheetData>
  <hyperlinks>
    <hyperlink ref="A2" r:id="rId1" display="https://yle.fi/aihe/artikkeli/2020/04/26/valheenpaljastaja-miksi-salaliittoteoreetikot-liittavat-yhteen-5g-verkon-ja"/>
    <hyperlink ref="A3" r:id="rId2" display="https://www.is.fi/digitoday/mobiili/art-2000006489404.html"/>
    <hyperlink ref="A4" r:id="rId3" display="https://swprs.org/a-swiss-doctor-on-covid-19/"/>
    <hyperlink ref="A5" r:id="rId4" display="https://www.youtube.com/watch?v=BALyHLVYGuY&amp;feature=youtu.be"/>
    <hyperlink ref="A6" r:id="rId5" display="https://thehill.com/policy/healthcare/495772-alarm-bells-ring-over-controversial-covid-testing"/>
    <hyperlink ref="A7" r:id="rId6" display="https://twitter.com/MikiHoijer/status/1256818466339860485"/>
    <hyperlink ref="A8" r:id="rId7" display="https://twitter.com/yleuutiset/status/1256799656408948737"/>
    <hyperlink ref="A9" r:id="rId8" display="https://www.sciencenews.org/article/coronavirus-covid-19-not-human-made-lab-genetic-analysis-nature"/>
    <hyperlink ref="A10" r:id="rId9" display="https://www.politico.eu/article/8-billionaires-own-the-same-as-half-the-world-bill-gates-jeff-bezos-mark-zuckerberg/?fbclid=IwAR2PpcIk1WVGqFkmy0NRgkUhRUqdHxilmEsJMAW-JIKEQGq99PUWWWlBrQk"/>
    <hyperlink ref="A11" r:id="rId10" display="https://twitter.com/komisaario/status/1255726411064672256"/>
    <hyperlink ref="C2" r:id="rId11" display="https://seura.fi/tolkun-henkilo/poltatko-kirkon-vainoatko-juutalaisia-vai-kaadatko-kannykkamaston-nama-kaikki-keinot-on-pian-kokeiltu-epidemioissa/"/>
    <hyperlink ref="C3" r:id="rId12" display="https://twitter.com/mikaniikko/status/1255390552658513921"/>
    <hyperlink ref="C4" r:id="rId13" display="https://twitter.com/PaivikkiKoo/status/1256882204401074177"/>
    <hyperlink ref="C5" r:id="rId14" display="https://www.youtube.com/watch?v=9MmqJmleaw8&amp;feature=youtu.be"/>
    <hyperlink ref="C6" r:id="rId15" display="https://www.sciencenews.org/article/coronavirus-covid-19-not-human-made-lab-genetic-analysis-nature"/>
    <hyperlink ref="E2" r:id="rId16" display="https://swprs.org/a-swiss-doctor-on-covid-19/"/>
    <hyperlink ref="E3" r:id="rId17" display="https://twitter.com/pirijanne/status/1255545664269881344"/>
    <hyperlink ref="E4" r:id="rId18" display="https://www.youtube.com/watch?v=zb6j7o1pLBw"/>
    <hyperlink ref="E5" r:id="rId19" display="https://twitter.com/1000histoires/status/1255200768560414720?s=19"/>
    <hyperlink ref="E6" r:id="rId20" display="https://www.hs.fi/kotimaa/art-2000006490157.html"/>
    <hyperlink ref="E7" r:id="rId21" display="https://www.fiercepharma.com/vaccines/bill-gates-plans-to-help-fund-factories-for-7-covid-19-vaccines-but-expects-only-2-will"/>
    <hyperlink ref="E8" r:id="rId22" display="https://www.outsourcing-pharma.com/Article/2020/03/27/Bill-Gates-big-pharma-collaborate-on-COVID-19-treatments"/>
    <hyperlink ref="E9" r:id="rId23" display="https://twitter.com/HeikkiRay/status/1254851014248878082"/>
    <hyperlink ref="G2" r:id="rId24" display="https://yle.fi/aihe/artikkeli/2020/04/26/valheenpaljastaja-miksi-salaliittoteoreetikot-liittavat-yhteen-5g-verkon-ja"/>
    <hyperlink ref="I2" r:id="rId25" display="https://areena.yle.fi/1-50499079"/>
    <hyperlink ref="I3" r:id="rId26" display="https://yle.fi/aihe/artikkeli/2020/04/26/valheenpaljastaja-miksi-salaliittoteoreetikot-liittavat-yhteen-5g-verkon-ja"/>
    <hyperlink ref="K2" r:id="rId27" display="https://twitter.com/yleuutiset/status/1256799656408948737"/>
    <hyperlink ref="M2" r:id="rId28" display="https://www.bloomberg.com/tosv2.html?vid=&amp;uuid=e668ae10-8dd2-11ea-a0e2-67b27ebff06d&amp;url=L25ld3MvYXJ0aWNsZXMvMjAyMC0wNC0yNi9iaWxsaW9uYWlyZS1nYXRlcy1zLWZvdW5kYXRpb24tdG8tZm9jdXMtc29sZWx5LW9uLXZpcnVzLWZ0LXNheXM="/>
    <hyperlink ref="M3" r:id="rId29" display="https://www.forbes.com/sites/brucelee/2020/04/19/bill-gates-is-now-a-target-of-covid-19-coronavirus-conspiracy-theories/#53ef5eca6227"/>
    <hyperlink ref="M4" r:id="rId30" display="https://www.talouselama.fi/uutiset/te/ca011796-aaa1-40dd-a2d2-5ee16fdd5eae?ref=twitter:1cfb"/>
    <hyperlink ref="M5" r:id="rId31" display="https://www.politico.eu/article/8-billionaires-own-the-same-as-half-the-world-bill-gates-jeff-bezos-mark-zuckerberg/?fbclid=IwAR2PpcIk1WVGqFkmy0NRgkUhRUqdHxilmEsJMAW-JIKEQGq99PUWWWlBrQk"/>
    <hyperlink ref="M6" r:id="rId32" display="https://twitter.com/MikiHoijer/status/1256818466339860485"/>
    <hyperlink ref="Q2" r:id="rId33" display="https://twitter.com/komisaario/status/1255726411064672256"/>
    <hyperlink ref="S2" r:id="rId34" display="https://www.iltalehti.fi/koronavirus/a/cf9eacdb-01b9-43d3-8384-87dff42a05e4"/>
  </hyperlinks>
  <printOptions/>
  <pageMargins left="0.7" right="0.7" top="0.75" bottom="0.75" header="0.3" footer="0.3"/>
  <pageSetup orientation="portrait" paperSize="9"/>
  <tableParts>
    <tablePart r:id="rId39"/>
    <tablePart r:id="rId40"/>
    <tablePart r:id="rId35"/>
    <tablePart r:id="rId42"/>
    <tablePart r:id="rId41"/>
    <tablePart r:id="rId37"/>
    <tablePart r:id="rId36"/>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88E35-C38E-474C-8645-3938527BC186}">
  <dimension ref="A1:G8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1832</v>
      </c>
      <c r="B1" s="13" t="s">
        <v>2009</v>
      </c>
      <c r="C1" s="13" t="s">
        <v>2010</v>
      </c>
      <c r="D1" s="13" t="s">
        <v>144</v>
      </c>
      <c r="E1" s="13" t="s">
        <v>2012</v>
      </c>
      <c r="F1" s="13" t="s">
        <v>2013</v>
      </c>
      <c r="G1" s="13" t="s">
        <v>2014</v>
      </c>
    </row>
    <row r="2" spans="1:7" ht="15">
      <c r="A2" s="79" t="s">
        <v>1576</v>
      </c>
      <c r="B2" s="79">
        <v>2</v>
      </c>
      <c r="C2" s="131">
        <v>0.000563221627710504</v>
      </c>
      <c r="D2" s="79" t="s">
        <v>2011</v>
      </c>
      <c r="E2" s="79"/>
      <c r="F2" s="79"/>
      <c r="G2" s="79"/>
    </row>
    <row r="3" spans="1:7" ht="15">
      <c r="A3" s="79" t="s">
        <v>1577</v>
      </c>
      <c r="B3" s="79">
        <v>12</v>
      </c>
      <c r="C3" s="131">
        <v>0.0033793297662630243</v>
      </c>
      <c r="D3" s="79" t="s">
        <v>2011</v>
      </c>
      <c r="E3" s="79"/>
      <c r="F3" s="79"/>
      <c r="G3" s="79"/>
    </row>
    <row r="4" spans="1:7" ht="15">
      <c r="A4" s="79" t="s">
        <v>1578</v>
      </c>
      <c r="B4" s="79">
        <v>0</v>
      </c>
      <c r="C4" s="131">
        <v>0</v>
      </c>
      <c r="D4" s="79" t="s">
        <v>2011</v>
      </c>
      <c r="E4" s="79"/>
      <c r="F4" s="79"/>
      <c r="G4" s="79"/>
    </row>
    <row r="5" spans="1:7" ht="15">
      <c r="A5" s="79" t="s">
        <v>1579</v>
      </c>
      <c r="B5" s="79">
        <v>3537</v>
      </c>
      <c r="C5" s="131">
        <v>0.9960574486060264</v>
      </c>
      <c r="D5" s="79" t="s">
        <v>2011</v>
      </c>
      <c r="E5" s="79"/>
      <c r="F5" s="79"/>
      <c r="G5" s="79"/>
    </row>
    <row r="6" spans="1:7" ht="15">
      <c r="A6" s="79" t="s">
        <v>1580</v>
      </c>
      <c r="B6" s="79">
        <v>3551</v>
      </c>
      <c r="C6" s="131">
        <v>1</v>
      </c>
      <c r="D6" s="79" t="s">
        <v>2011</v>
      </c>
      <c r="E6" s="79"/>
      <c r="F6" s="79"/>
      <c r="G6" s="79"/>
    </row>
    <row r="7" spans="1:7" ht="15">
      <c r="A7" s="87" t="s">
        <v>1581</v>
      </c>
      <c r="B7" s="79">
        <v>71</v>
      </c>
      <c r="C7" s="131">
        <v>0.008982789906754371</v>
      </c>
      <c r="D7" s="79" t="s">
        <v>2011</v>
      </c>
      <c r="E7" s="79" t="b">
        <v>0</v>
      </c>
      <c r="F7" s="79" t="b">
        <v>0</v>
      </c>
      <c r="G7" s="79" t="b">
        <v>0</v>
      </c>
    </row>
    <row r="8" spans="1:7" ht="15">
      <c r="A8" s="87" t="s">
        <v>1833</v>
      </c>
      <c r="B8" s="79">
        <v>56</v>
      </c>
      <c r="C8" s="131">
        <v>0.008046341815936489</v>
      </c>
      <c r="D8" s="79" t="s">
        <v>2011</v>
      </c>
      <c r="E8" s="79" t="b">
        <v>0</v>
      </c>
      <c r="F8" s="79" t="b">
        <v>0</v>
      </c>
      <c r="G8" s="79" t="b">
        <v>0</v>
      </c>
    </row>
    <row r="9" spans="1:7" ht="15">
      <c r="A9" s="87" t="s">
        <v>344</v>
      </c>
      <c r="B9" s="79">
        <v>43</v>
      </c>
      <c r="C9" s="131">
        <v>0.007033164431023713</v>
      </c>
      <c r="D9" s="79" t="s">
        <v>2011</v>
      </c>
      <c r="E9" s="79" t="b">
        <v>0</v>
      </c>
      <c r="F9" s="79" t="b">
        <v>0</v>
      </c>
      <c r="G9" s="79" t="b">
        <v>0</v>
      </c>
    </row>
    <row r="10" spans="1:7" ht="15">
      <c r="A10" s="87" t="s">
        <v>1582</v>
      </c>
      <c r="B10" s="79">
        <v>37</v>
      </c>
      <c r="C10" s="131">
        <v>0.006530752843955108</v>
      </c>
      <c r="D10" s="79" t="s">
        <v>2011</v>
      </c>
      <c r="E10" s="79" t="b">
        <v>0</v>
      </c>
      <c r="F10" s="79" t="b">
        <v>0</v>
      </c>
      <c r="G10" s="79" t="b">
        <v>0</v>
      </c>
    </row>
    <row r="11" spans="1:7" ht="15">
      <c r="A11" s="87" t="s">
        <v>1625</v>
      </c>
      <c r="B11" s="79">
        <v>33</v>
      </c>
      <c r="C11" s="131">
        <v>0.0074561530960105225</v>
      </c>
      <c r="D11" s="79" t="s">
        <v>2011</v>
      </c>
      <c r="E11" s="79" t="b">
        <v>0</v>
      </c>
      <c r="F11" s="79" t="b">
        <v>0</v>
      </c>
      <c r="G11" s="79" t="b">
        <v>0</v>
      </c>
    </row>
    <row r="12" spans="1:7" ht="15">
      <c r="A12" s="87" t="s">
        <v>1583</v>
      </c>
      <c r="B12" s="79">
        <v>30</v>
      </c>
      <c r="C12" s="131">
        <v>0.006088588887944415</v>
      </c>
      <c r="D12" s="79" t="s">
        <v>2011</v>
      </c>
      <c r="E12" s="79" t="b">
        <v>0</v>
      </c>
      <c r="F12" s="79" t="b">
        <v>0</v>
      </c>
      <c r="G12" s="79" t="b">
        <v>0</v>
      </c>
    </row>
    <row r="13" spans="1:7" ht="15">
      <c r="A13" s="87" t="s">
        <v>1621</v>
      </c>
      <c r="B13" s="79">
        <v>28</v>
      </c>
      <c r="C13" s="131">
        <v>0.007114319214566668</v>
      </c>
      <c r="D13" s="79" t="s">
        <v>2011</v>
      </c>
      <c r="E13" s="79" t="b">
        <v>0</v>
      </c>
      <c r="F13" s="79" t="b">
        <v>0</v>
      </c>
      <c r="G13" s="79" t="b">
        <v>0</v>
      </c>
    </row>
    <row r="14" spans="1:7" ht="15">
      <c r="A14" s="87" t="s">
        <v>1584</v>
      </c>
      <c r="B14" s="79">
        <v>28</v>
      </c>
      <c r="C14" s="131">
        <v>0.005926286404174488</v>
      </c>
      <c r="D14" s="79" t="s">
        <v>2011</v>
      </c>
      <c r="E14" s="79" t="b">
        <v>0</v>
      </c>
      <c r="F14" s="79" t="b">
        <v>0</v>
      </c>
      <c r="G14" s="79" t="b">
        <v>0</v>
      </c>
    </row>
    <row r="15" spans="1:7" ht="15">
      <c r="A15" s="87" t="s">
        <v>1601</v>
      </c>
      <c r="B15" s="79">
        <v>26</v>
      </c>
      <c r="C15" s="131">
        <v>0.0057459540325802685</v>
      </c>
      <c r="D15" s="79" t="s">
        <v>2011</v>
      </c>
      <c r="E15" s="79" t="b">
        <v>0</v>
      </c>
      <c r="F15" s="79" t="b">
        <v>0</v>
      </c>
      <c r="G15" s="79" t="b">
        <v>0</v>
      </c>
    </row>
    <row r="16" spans="1:7" ht="15">
      <c r="A16" s="87" t="s">
        <v>278</v>
      </c>
      <c r="B16" s="79">
        <v>25</v>
      </c>
      <c r="C16" s="131">
        <v>0.005648600830311002</v>
      </c>
      <c r="D16" s="79" t="s">
        <v>2011</v>
      </c>
      <c r="E16" s="79" t="b">
        <v>0</v>
      </c>
      <c r="F16" s="79" t="b">
        <v>0</v>
      </c>
      <c r="G16" s="79" t="b">
        <v>0</v>
      </c>
    </row>
    <row r="17" spans="1:7" ht="15">
      <c r="A17" s="87" t="s">
        <v>338</v>
      </c>
      <c r="B17" s="79">
        <v>24</v>
      </c>
      <c r="C17" s="131">
        <v>0.00554620221145697</v>
      </c>
      <c r="D17" s="79" t="s">
        <v>2011</v>
      </c>
      <c r="E17" s="79" t="b">
        <v>0</v>
      </c>
      <c r="F17" s="79" t="b">
        <v>0</v>
      </c>
      <c r="G17" s="79" t="b">
        <v>0</v>
      </c>
    </row>
    <row r="18" spans="1:7" ht="15">
      <c r="A18" s="87" t="s">
        <v>1835</v>
      </c>
      <c r="B18" s="79">
        <v>24</v>
      </c>
      <c r="C18" s="131">
        <v>0.00554620221145697</v>
      </c>
      <c r="D18" s="79" t="s">
        <v>2011</v>
      </c>
      <c r="E18" s="79" t="b">
        <v>0</v>
      </c>
      <c r="F18" s="79" t="b">
        <v>0</v>
      </c>
      <c r="G18" s="79" t="b">
        <v>0</v>
      </c>
    </row>
    <row r="19" spans="1:7" ht="15">
      <c r="A19" s="87" t="s">
        <v>1586</v>
      </c>
      <c r="B19" s="79">
        <v>22</v>
      </c>
      <c r="C19" s="131">
        <v>0.005325409036334626</v>
      </c>
      <c r="D19" s="79" t="s">
        <v>2011</v>
      </c>
      <c r="E19" s="79" t="b">
        <v>0</v>
      </c>
      <c r="F19" s="79" t="b">
        <v>0</v>
      </c>
      <c r="G19" s="79" t="b">
        <v>0</v>
      </c>
    </row>
    <row r="20" spans="1:7" ht="15">
      <c r="A20" s="87" t="s">
        <v>1837</v>
      </c>
      <c r="B20" s="79">
        <v>22</v>
      </c>
      <c r="C20" s="131">
        <v>0.005325409036334626</v>
      </c>
      <c r="D20" s="79" t="s">
        <v>2011</v>
      </c>
      <c r="E20" s="79" t="b">
        <v>0</v>
      </c>
      <c r="F20" s="79" t="b">
        <v>0</v>
      </c>
      <c r="G20" s="79" t="b">
        <v>0</v>
      </c>
    </row>
    <row r="21" spans="1:7" ht="15">
      <c r="A21" s="87" t="s">
        <v>1849</v>
      </c>
      <c r="B21" s="79">
        <v>21</v>
      </c>
      <c r="C21" s="131">
        <v>0.0053357394109250006</v>
      </c>
      <c r="D21" s="79" t="s">
        <v>2011</v>
      </c>
      <c r="E21" s="79" t="b">
        <v>0</v>
      </c>
      <c r="F21" s="79" t="b">
        <v>0</v>
      </c>
      <c r="G21" s="79" t="b">
        <v>0</v>
      </c>
    </row>
    <row r="22" spans="1:7" ht="15">
      <c r="A22" s="87" t="s">
        <v>1834</v>
      </c>
      <c r="B22" s="79">
        <v>21</v>
      </c>
      <c r="C22" s="131">
        <v>0.005206536367815622</v>
      </c>
      <c r="D22" s="79" t="s">
        <v>2011</v>
      </c>
      <c r="E22" s="79" t="b">
        <v>0</v>
      </c>
      <c r="F22" s="79" t="b">
        <v>0</v>
      </c>
      <c r="G22" s="79" t="b">
        <v>0</v>
      </c>
    </row>
    <row r="23" spans="1:7" ht="15">
      <c r="A23" s="87" t="s">
        <v>1847</v>
      </c>
      <c r="B23" s="79">
        <v>21</v>
      </c>
      <c r="C23" s="131">
        <v>0.006476511626517344</v>
      </c>
      <c r="D23" s="79" t="s">
        <v>2011</v>
      </c>
      <c r="E23" s="79" t="b">
        <v>0</v>
      </c>
      <c r="F23" s="79" t="b">
        <v>0</v>
      </c>
      <c r="G23" s="79" t="b">
        <v>0</v>
      </c>
    </row>
    <row r="24" spans="1:7" ht="15">
      <c r="A24" s="87" t="s">
        <v>1836</v>
      </c>
      <c r="B24" s="79">
        <v>18</v>
      </c>
      <c r="C24" s="131">
        <v>0.004812641571179662</v>
      </c>
      <c r="D24" s="79" t="s">
        <v>2011</v>
      </c>
      <c r="E24" s="79" t="b">
        <v>0</v>
      </c>
      <c r="F24" s="79" t="b">
        <v>0</v>
      </c>
      <c r="G24" s="79" t="b">
        <v>0</v>
      </c>
    </row>
    <row r="25" spans="1:7" ht="15">
      <c r="A25" s="87" t="s">
        <v>1838</v>
      </c>
      <c r="B25" s="79">
        <v>18</v>
      </c>
      <c r="C25" s="131">
        <v>0.004812641571179662</v>
      </c>
      <c r="D25" s="79" t="s">
        <v>2011</v>
      </c>
      <c r="E25" s="79" t="b">
        <v>0</v>
      </c>
      <c r="F25" s="79" t="b">
        <v>0</v>
      </c>
      <c r="G25" s="79" t="b">
        <v>0</v>
      </c>
    </row>
    <row r="26" spans="1:7" ht="15">
      <c r="A26" s="87" t="s">
        <v>1593</v>
      </c>
      <c r="B26" s="79">
        <v>17</v>
      </c>
      <c r="C26" s="131">
        <v>0.004797767624505186</v>
      </c>
      <c r="D26" s="79" t="s">
        <v>2011</v>
      </c>
      <c r="E26" s="79" t="b">
        <v>0</v>
      </c>
      <c r="F26" s="79" t="b">
        <v>0</v>
      </c>
      <c r="G26" s="79" t="b">
        <v>0</v>
      </c>
    </row>
    <row r="27" spans="1:7" ht="15">
      <c r="A27" s="87" t="s">
        <v>1587</v>
      </c>
      <c r="B27" s="79">
        <v>17</v>
      </c>
      <c r="C27" s="131">
        <v>0.004667804802704973</v>
      </c>
      <c r="D27" s="79" t="s">
        <v>2011</v>
      </c>
      <c r="E27" s="79" t="b">
        <v>0</v>
      </c>
      <c r="F27" s="79" t="b">
        <v>0</v>
      </c>
      <c r="G27" s="79" t="b">
        <v>0</v>
      </c>
    </row>
    <row r="28" spans="1:7" ht="15">
      <c r="A28" s="87" t="s">
        <v>1588</v>
      </c>
      <c r="B28" s="79">
        <v>17</v>
      </c>
      <c r="C28" s="131">
        <v>0.004667804802704973</v>
      </c>
      <c r="D28" s="79" t="s">
        <v>2011</v>
      </c>
      <c r="E28" s="79" t="b">
        <v>0</v>
      </c>
      <c r="F28" s="79" t="b">
        <v>0</v>
      </c>
      <c r="G28" s="79" t="b">
        <v>0</v>
      </c>
    </row>
    <row r="29" spans="1:7" ht="15">
      <c r="A29" s="87" t="s">
        <v>1589</v>
      </c>
      <c r="B29" s="79">
        <v>17</v>
      </c>
      <c r="C29" s="131">
        <v>0.004667804802704973</v>
      </c>
      <c r="D29" s="79" t="s">
        <v>2011</v>
      </c>
      <c r="E29" s="79" t="b">
        <v>0</v>
      </c>
      <c r="F29" s="79" t="b">
        <v>0</v>
      </c>
      <c r="G29" s="79" t="b">
        <v>0</v>
      </c>
    </row>
    <row r="30" spans="1:7" ht="15">
      <c r="A30" s="87" t="s">
        <v>1590</v>
      </c>
      <c r="B30" s="79">
        <v>17</v>
      </c>
      <c r="C30" s="131">
        <v>0.004667804802704973</v>
      </c>
      <c r="D30" s="79" t="s">
        <v>2011</v>
      </c>
      <c r="E30" s="79" t="b">
        <v>0</v>
      </c>
      <c r="F30" s="79" t="b">
        <v>0</v>
      </c>
      <c r="G30" s="79" t="b">
        <v>0</v>
      </c>
    </row>
    <row r="31" spans="1:7" ht="15">
      <c r="A31" s="87" t="s">
        <v>1839</v>
      </c>
      <c r="B31" s="79">
        <v>17</v>
      </c>
      <c r="C31" s="131">
        <v>0.004667804802704973</v>
      </c>
      <c r="D31" s="79" t="s">
        <v>2011</v>
      </c>
      <c r="E31" s="79" t="b">
        <v>0</v>
      </c>
      <c r="F31" s="79" t="b">
        <v>0</v>
      </c>
      <c r="G31" s="79" t="b">
        <v>0</v>
      </c>
    </row>
    <row r="32" spans="1:7" ht="15">
      <c r="A32" s="87" t="s">
        <v>1840</v>
      </c>
      <c r="B32" s="79">
        <v>17</v>
      </c>
      <c r="C32" s="131">
        <v>0.004667804802704973</v>
      </c>
      <c r="D32" s="79" t="s">
        <v>2011</v>
      </c>
      <c r="E32" s="79" t="b">
        <v>0</v>
      </c>
      <c r="F32" s="79" t="b">
        <v>0</v>
      </c>
      <c r="G32" s="79" t="b">
        <v>0</v>
      </c>
    </row>
    <row r="33" spans="1:7" ht="15">
      <c r="A33" s="87" t="s">
        <v>1841</v>
      </c>
      <c r="B33" s="79">
        <v>17</v>
      </c>
      <c r="C33" s="131">
        <v>0.004667804802704973</v>
      </c>
      <c r="D33" s="79" t="s">
        <v>2011</v>
      </c>
      <c r="E33" s="79" t="b">
        <v>0</v>
      </c>
      <c r="F33" s="79" t="b">
        <v>0</v>
      </c>
      <c r="G33" s="79" t="b">
        <v>0</v>
      </c>
    </row>
    <row r="34" spans="1:7" ht="15">
      <c r="A34" s="87" t="s">
        <v>1842</v>
      </c>
      <c r="B34" s="79">
        <v>17</v>
      </c>
      <c r="C34" s="131">
        <v>0.004667804802704973</v>
      </c>
      <c r="D34" s="79" t="s">
        <v>2011</v>
      </c>
      <c r="E34" s="79" t="b">
        <v>0</v>
      </c>
      <c r="F34" s="79" t="b">
        <v>0</v>
      </c>
      <c r="G34" s="79" t="b">
        <v>0</v>
      </c>
    </row>
    <row r="35" spans="1:7" ht="15">
      <c r="A35" s="87" t="s">
        <v>1843</v>
      </c>
      <c r="B35" s="79">
        <v>17</v>
      </c>
      <c r="C35" s="131">
        <v>0.004667804802704973</v>
      </c>
      <c r="D35" s="79" t="s">
        <v>2011</v>
      </c>
      <c r="E35" s="79" t="b">
        <v>0</v>
      </c>
      <c r="F35" s="79" t="b">
        <v>0</v>
      </c>
      <c r="G35" s="79" t="b">
        <v>0</v>
      </c>
    </row>
    <row r="36" spans="1:7" ht="15">
      <c r="A36" s="87" t="s">
        <v>1844</v>
      </c>
      <c r="B36" s="79">
        <v>17</v>
      </c>
      <c r="C36" s="131">
        <v>0.004667804802704973</v>
      </c>
      <c r="D36" s="79" t="s">
        <v>2011</v>
      </c>
      <c r="E36" s="79" t="b">
        <v>0</v>
      </c>
      <c r="F36" s="79" t="b">
        <v>0</v>
      </c>
      <c r="G36" s="79" t="b">
        <v>0</v>
      </c>
    </row>
    <row r="37" spans="1:7" ht="15">
      <c r="A37" s="87" t="s">
        <v>1845</v>
      </c>
      <c r="B37" s="79">
        <v>17</v>
      </c>
      <c r="C37" s="131">
        <v>0.004667804802704973</v>
      </c>
      <c r="D37" s="79" t="s">
        <v>2011</v>
      </c>
      <c r="E37" s="79" t="b">
        <v>0</v>
      </c>
      <c r="F37" s="79" t="b">
        <v>0</v>
      </c>
      <c r="G37" s="79" t="b">
        <v>0</v>
      </c>
    </row>
    <row r="38" spans="1:7" ht="15">
      <c r="A38" s="87" t="s">
        <v>1846</v>
      </c>
      <c r="B38" s="79">
        <v>17</v>
      </c>
      <c r="C38" s="131">
        <v>0.004667804802704973</v>
      </c>
      <c r="D38" s="79" t="s">
        <v>2011</v>
      </c>
      <c r="E38" s="79" t="b">
        <v>0</v>
      </c>
      <c r="F38" s="79" t="b">
        <v>0</v>
      </c>
      <c r="G38" s="79" t="b">
        <v>0</v>
      </c>
    </row>
    <row r="39" spans="1:7" ht="15">
      <c r="A39" s="87" t="s">
        <v>1865</v>
      </c>
      <c r="B39" s="79">
        <v>17</v>
      </c>
      <c r="C39" s="131">
        <v>0.004797767624505186</v>
      </c>
      <c r="D39" s="79" t="s">
        <v>2011</v>
      </c>
      <c r="E39" s="79" t="b">
        <v>0</v>
      </c>
      <c r="F39" s="79" t="b">
        <v>0</v>
      </c>
      <c r="G39" s="79" t="b">
        <v>0</v>
      </c>
    </row>
    <row r="40" spans="1:7" ht="15">
      <c r="A40" s="87" t="s">
        <v>1848</v>
      </c>
      <c r="B40" s="79">
        <v>16</v>
      </c>
      <c r="C40" s="131">
        <v>0.005676416955244397</v>
      </c>
      <c r="D40" s="79" t="s">
        <v>2011</v>
      </c>
      <c r="E40" s="79" t="b">
        <v>0</v>
      </c>
      <c r="F40" s="79" t="b">
        <v>0</v>
      </c>
      <c r="G40" s="79" t="b">
        <v>0</v>
      </c>
    </row>
    <row r="41" spans="1:7" ht="15">
      <c r="A41" s="87" t="s">
        <v>1851</v>
      </c>
      <c r="B41" s="79">
        <v>16</v>
      </c>
      <c r="C41" s="131">
        <v>0.004515545999534292</v>
      </c>
      <c r="D41" s="79" t="s">
        <v>2011</v>
      </c>
      <c r="E41" s="79" t="b">
        <v>0</v>
      </c>
      <c r="F41" s="79" t="b">
        <v>0</v>
      </c>
      <c r="G41" s="79" t="b">
        <v>0</v>
      </c>
    </row>
    <row r="42" spans="1:7" ht="15">
      <c r="A42" s="87" t="s">
        <v>1151</v>
      </c>
      <c r="B42" s="79">
        <v>16</v>
      </c>
      <c r="C42" s="131">
        <v>0.004515545999534292</v>
      </c>
      <c r="D42" s="79" t="s">
        <v>2011</v>
      </c>
      <c r="E42" s="79" t="b">
        <v>0</v>
      </c>
      <c r="F42" s="79" t="b">
        <v>0</v>
      </c>
      <c r="G42" s="79" t="b">
        <v>0</v>
      </c>
    </row>
    <row r="43" spans="1:7" ht="15">
      <c r="A43" s="87" t="s">
        <v>1148</v>
      </c>
      <c r="B43" s="79">
        <v>15</v>
      </c>
      <c r="C43" s="131">
        <v>0.004355400696864111</v>
      </c>
      <c r="D43" s="79" t="s">
        <v>2011</v>
      </c>
      <c r="E43" s="79" t="b">
        <v>0</v>
      </c>
      <c r="F43" s="79" t="b">
        <v>0</v>
      </c>
      <c r="G43" s="79" t="b">
        <v>0</v>
      </c>
    </row>
    <row r="44" spans="1:7" ht="15">
      <c r="A44" s="87" t="s">
        <v>1864</v>
      </c>
      <c r="B44" s="79">
        <v>14</v>
      </c>
      <c r="C44" s="131">
        <v>0.004186842371453022</v>
      </c>
      <c r="D44" s="79" t="s">
        <v>2011</v>
      </c>
      <c r="E44" s="79" t="b">
        <v>0</v>
      </c>
      <c r="F44" s="79" t="b">
        <v>0</v>
      </c>
      <c r="G44" s="79" t="b">
        <v>0</v>
      </c>
    </row>
    <row r="45" spans="1:7" ht="15">
      <c r="A45" s="87" t="s">
        <v>1850</v>
      </c>
      <c r="B45" s="79">
        <v>14</v>
      </c>
      <c r="C45" s="131">
        <v>0.005410541540818799</v>
      </c>
      <c r="D45" s="79" t="s">
        <v>2011</v>
      </c>
      <c r="E45" s="79" t="b">
        <v>0</v>
      </c>
      <c r="F45" s="79" t="b">
        <v>0</v>
      </c>
      <c r="G45" s="79" t="b">
        <v>0</v>
      </c>
    </row>
    <row r="46" spans="1:7" ht="15">
      <c r="A46" s="87" t="s">
        <v>1599</v>
      </c>
      <c r="B46" s="79">
        <v>14</v>
      </c>
      <c r="C46" s="131">
        <v>0.004186842371453022</v>
      </c>
      <c r="D46" s="79" t="s">
        <v>2011</v>
      </c>
      <c r="E46" s="79" t="b">
        <v>0</v>
      </c>
      <c r="F46" s="79" t="b">
        <v>0</v>
      </c>
      <c r="G46" s="79" t="b">
        <v>0</v>
      </c>
    </row>
    <row r="47" spans="1:7" ht="15">
      <c r="A47" s="87" t="s">
        <v>1608</v>
      </c>
      <c r="B47" s="79">
        <v>14</v>
      </c>
      <c r="C47" s="131">
        <v>0.004186842371453022</v>
      </c>
      <c r="D47" s="79" t="s">
        <v>2011</v>
      </c>
      <c r="E47" s="79" t="b">
        <v>0</v>
      </c>
      <c r="F47" s="79" t="b">
        <v>0</v>
      </c>
      <c r="G47" s="79" t="b">
        <v>0</v>
      </c>
    </row>
    <row r="48" spans="1:7" ht="15">
      <c r="A48" s="87" t="s">
        <v>1867</v>
      </c>
      <c r="B48" s="79">
        <v>13</v>
      </c>
      <c r="C48" s="131">
        <v>0.004009269102129785</v>
      </c>
      <c r="D48" s="79" t="s">
        <v>2011</v>
      </c>
      <c r="E48" s="79" t="b">
        <v>0</v>
      </c>
      <c r="F48" s="79" t="b">
        <v>0</v>
      </c>
      <c r="G48" s="79" t="b">
        <v>0</v>
      </c>
    </row>
    <row r="49" spans="1:7" ht="15">
      <c r="A49" s="87" t="s">
        <v>1938</v>
      </c>
      <c r="B49" s="79">
        <v>13</v>
      </c>
      <c r="C49" s="131">
        <v>0.004283124698219202</v>
      </c>
      <c r="D49" s="79" t="s">
        <v>2011</v>
      </c>
      <c r="E49" s="79" t="b">
        <v>0</v>
      </c>
      <c r="F49" s="79" t="b">
        <v>0</v>
      </c>
      <c r="G49" s="79" t="b">
        <v>0</v>
      </c>
    </row>
    <row r="50" spans="1:7" ht="15">
      <c r="A50" s="87" t="s">
        <v>1149</v>
      </c>
      <c r="B50" s="79">
        <v>13</v>
      </c>
      <c r="C50" s="131">
        <v>0.004009269102129785</v>
      </c>
      <c r="D50" s="79" t="s">
        <v>2011</v>
      </c>
      <c r="E50" s="79" t="b">
        <v>0</v>
      </c>
      <c r="F50" s="79" t="b">
        <v>0</v>
      </c>
      <c r="G50" s="79" t="b">
        <v>0</v>
      </c>
    </row>
    <row r="51" spans="1:7" ht="15">
      <c r="A51" s="87" t="s">
        <v>1902</v>
      </c>
      <c r="B51" s="79">
        <v>12</v>
      </c>
      <c r="C51" s="131">
        <v>0.0038219861080420084</v>
      </c>
      <c r="D51" s="79" t="s">
        <v>2011</v>
      </c>
      <c r="E51" s="79" t="b">
        <v>0</v>
      </c>
      <c r="F51" s="79" t="b">
        <v>0</v>
      </c>
      <c r="G51" s="79" t="b">
        <v>0</v>
      </c>
    </row>
    <row r="52" spans="1:7" ht="15">
      <c r="A52" s="87" t="s">
        <v>1592</v>
      </c>
      <c r="B52" s="79">
        <v>12</v>
      </c>
      <c r="C52" s="131">
        <v>0.0038219861080420084</v>
      </c>
      <c r="D52" s="79" t="s">
        <v>2011</v>
      </c>
      <c r="E52" s="79" t="b">
        <v>0</v>
      </c>
      <c r="F52" s="79" t="b">
        <v>0</v>
      </c>
      <c r="G52" s="79" t="b">
        <v>0</v>
      </c>
    </row>
    <row r="53" spans="1:7" ht="15">
      <c r="A53" s="87" t="s">
        <v>1866</v>
      </c>
      <c r="B53" s="79">
        <v>12</v>
      </c>
      <c r="C53" s="131">
        <v>0.0038219861080420084</v>
      </c>
      <c r="D53" s="79" t="s">
        <v>2011</v>
      </c>
      <c r="E53" s="79" t="b">
        <v>0</v>
      </c>
      <c r="F53" s="79" t="b">
        <v>0</v>
      </c>
      <c r="G53" s="79" t="b">
        <v>0</v>
      </c>
    </row>
    <row r="54" spans="1:7" ht="15">
      <c r="A54" s="87" t="s">
        <v>1875</v>
      </c>
      <c r="B54" s="79">
        <v>12</v>
      </c>
      <c r="C54" s="131">
        <v>0.0038219861080420084</v>
      </c>
      <c r="D54" s="79" t="s">
        <v>2011</v>
      </c>
      <c r="E54" s="79" t="b">
        <v>0</v>
      </c>
      <c r="F54" s="79" t="b">
        <v>0</v>
      </c>
      <c r="G54" s="79" t="b">
        <v>0</v>
      </c>
    </row>
    <row r="55" spans="1:7" ht="15">
      <c r="A55" s="87" t="s">
        <v>1905</v>
      </c>
      <c r="B55" s="79">
        <v>11</v>
      </c>
      <c r="C55" s="131">
        <v>0.0036241824369547095</v>
      </c>
      <c r="D55" s="79" t="s">
        <v>2011</v>
      </c>
      <c r="E55" s="79" t="b">
        <v>0</v>
      </c>
      <c r="F55" s="79" t="b">
        <v>0</v>
      </c>
      <c r="G55" s="79" t="b">
        <v>0</v>
      </c>
    </row>
    <row r="56" spans="1:7" ht="15">
      <c r="A56" s="87" t="s">
        <v>1898</v>
      </c>
      <c r="B56" s="79">
        <v>11</v>
      </c>
      <c r="C56" s="131">
        <v>0.0037563890387957303</v>
      </c>
      <c r="D56" s="79" t="s">
        <v>2011</v>
      </c>
      <c r="E56" s="79" t="b">
        <v>0</v>
      </c>
      <c r="F56" s="79" t="b">
        <v>0</v>
      </c>
      <c r="G56" s="79" t="b">
        <v>0</v>
      </c>
    </row>
    <row r="57" spans="1:7" ht="15">
      <c r="A57" s="87" t="s">
        <v>1883</v>
      </c>
      <c r="B57" s="79">
        <v>11</v>
      </c>
      <c r="C57" s="131">
        <v>0.0036241824369547095</v>
      </c>
      <c r="D57" s="79" t="s">
        <v>2011</v>
      </c>
      <c r="E57" s="79" t="b">
        <v>0</v>
      </c>
      <c r="F57" s="79" t="b">
        <v>0</v>
      </c>
      <c r="G57" s="79" t="b">
        <v>0</v>
      </c>
    </row>
    <row r="58" spans="1:7" ht="15">
      <c r="A58" s="87" t="s">
        <v>1852</v>
      </c>
      <c r="B58" s="79">
        <v>11</v>
      </c>
      <c r="C58" s="131">
        <v>0.0036241824369547095</v>
      </c>
      <c r="D58" s="79" t="s">
        <v>2011</v>
      </c>
      <c r="E58" s="79" t="b">
        <v>0</v>
      </c>
      <c r="F58" s="79" t="b">
        <v>0</v>
      </c>
      <c r="G58" s="79" t="b">
        <v>0</v>
      </c>
    </row>
    <row r="59" spans="1:7" ht="15">
      <c r="A59" s="87" t="s">
        <v>1853</v>
      </c>
      <c r="B59" s="79">
        <v>11</v>
      </c>
      <c r="C59" s="131">
        <v>0.0036241824369547095</v>
      </c>
      <c r="D59" s="79" t="s">
        <v>2011</v>
      </c>
      <c r="E59" s="79" t="b">
        <v>0</v>
      </c>
      <c r="F59" s="79" t="b">
        <v>0</v>
      </c>
      <c r="G59" s="79" t="b">
        <v>0</v>
      </c>
    </row>
    <row r="60" spans="1:7" ht="15">
      <c r="A60" s="87" t="s">
        <v>1854</v>
      </c>
      <c r="B60" s="79">
        <v>11</v>
      </c>
      <c r="C60" s="131">
        <v>0.0036241824369547095</v>
      </c>
      <c r="D60" s="79" t="s">
        <v>2011</v>
      </c>
      <c r="E60" s="79" t="b">
        <v>0</v>
      </c>
      <c r="F60" s="79" t="b">
        <v>0</v>
      </c>
      <c r="G60" s="79" t="b">
        <v>0</v>
      </c>
    </row>
    <row r="61" spans="1:7" ht="15">
      <c r="A61" s="87" t="s">
        <v>1855</v>
      </c>
      <c r="B61" s="79">
        <v>11</v>
      </c>
      <c r="C61" s="131">
        <v>0.0036241824369547095</v>
      </c>
      <c r="D61" s="79" t="s">
        <v>2011</v>
      </c>
      <c r="E61" s="79" t="b">
        <v>0</v>
      </c>
      <c r="F61" s="79" t="b">
        <v>0</v>
      </c>
      <c r="G61" s="79" t="b">
        <v>0</v>
      </c>
    </row>
    <row r="62" spans="1:7" ht="15">
      <c r="A62" s="87" t="s">
        <v>1856</v>
      </c>
      <c r="B62" s="79">
        <v>11</v>
      </c>
      <c r="C62" s="131">
        <v>0.0036241824369547095</v>
      </c>
      <c r="D62" s="79" t="s">
        <v>2011</v>
      </c>
      <c r="E62" s="79" t="b">
        <v>0</v>
      </c>
      <c r="F62" s="79" t="b">
        <v>0</v>
      </c>
      <c r="G62" s="79" t="b">
        <v>0</v>
      </c>
    </row>
    <row r="63" spans="1:7" ht="15">
      <c r="A63" s="87" t="s">
        <v>1857</v>
      </c>
      <c r="B63" s="79">
        <v>11</v>
      </c>
      <c r="C63" s="131">
        <v>0.0036241824369547095</v>
      </c>
      <c r="D63" s="79" t="s">
        <v>2011</v>
      </c>
      <c r="E63" s="79" t="b">
        <v>0</v>
      </c>
      <c r="F63" s="79" t="b">
        <v>0</v>
      </c>
      <c r="G63" s="79" t="b">
        <v>0</v>
      </c>
    </row>
    <row r="64" spans="1:7" ht="15">
      <c r="A64" s="87" t="s">
        <v>1858</v>
      </c>
      <c r="B64" s="79">
        <v>11</v>
      </c>
      <c r="C64" s="131">
        <v>0.0036241824369547095</v>
      </c>
      <c r="D64" s="79" t="s">
        <v>2011</v>
      </c>
      <c r="E64" s="79" t="b">
        <v>0</v>
      </c>
      <c r="F64" s="79" t="b">
        <v>0</v>
      </c>
      <c r="G64" s="79" t="b">
        <v>0</v>
      </c>
    </row>
    <row r="65" spans="1:7" ht="15">
      <c r="A65" s="87" t="s">
        <v>1859</v>
      </c>
      <c r="B65" s="79">
        <v>11</v>
      </c>
      <c r="C65" s="131">
        <v>0.0036241824369547095</v>
      </c>
      <c r="D65" s="79" t="s">
        <v>2011</v>
      </c>
      <c r="E65" s="79" t="b">
        <v>0</v>
      </c>
      <c r="F65" s="79" t="b">
        <v>0</v>
      </c>
      <c r="G65" s="79" t="b">
        <v>0</v>
      </c>
    </row>
    <row r="66" spans="1:7" ht="15">
      <c r="A66" s="87" t="s">
        <v>1860</v>
      </c>
      <c r="B66" s="79">
        <v>11</v>
      </c>
      <c r="C66" s="131">
        <v>0.0036241824369547095</v>
      </c>
      <c r="D66" s="79" t="s">
        <v>2011</v>
      </c>
      <c r="E66" s="79" t="b">
        <v>0</v>
      </c>
      <c r="F66" s="79" t="b">
        <v>0</v>
      </c>
      <c r="G66" s="79" t="b">
        <v>0</v>
      </c>
    </row>
    <row r="67" spans="1:7" ht="15">
      <c r="A67" s="87" t="s">
        <v>1861</v>
      </c>
      <c r="B67" s="79">
        <v>11</v>
      </c>
      <c r="C67" s="131">
        <v>0.0036241824369547095</v>
      </c>
      <c r="D67" s="79" t="s">
        <v>2011</v>
      </c>
      <c r="E67" s="79" t="b">
        <v>0</v>
      </c>
      <c r="F67" s="79" t="b">
        <v>0</v>
      </c>
      <c r="G67" s="79" t="b">
        <v>0</v>
      </c>
    </row>
    <row r="68" spans="1:7" ht="15">
      <c r="A68" s="87" t="s">
        <v>1862</v>
      </c>
      <c r="B68" s="79">
        <v>11</v>
      </c>
      <c r="C68" s="131">
        <v>0.0036241824369547095</v>
      </c>
      <c r="D68" s="79" t="s">
        <v>2011</v>
      </c>
      <c r="E68" s="79" t="b">
        <v>0</v>
      </c>
      <c r="F68" s="79" t="b">
        <v>0</v>
      </c>
      <c r="G68" s="79" t="b">
        <v>0</v>
      </c>
    </row>
    <row r="69" spans="1:7" ht="15">
      <c r="A69" s="87" t="s">
        <v>1863</v>
      </c>
      <c r="B69" s="79">
        <v>11</v>
      </c>
      <c r="C69" s="131">
        <v>0.0036241824369547095</v>
      </c>
      <c r="D69" s="79" t="s">
        <v>2011</v>
      </c>
      <c r="E69" s="79" t="b">
        <v>0</v>
      </c>
      <c r="F69" s="79" t="b">
        <v>0</v>
      </c>
      <c r="G69" s="79" t="b">
        <v>0</v>
      </c>
    </row>
    <row r="70" spans="1:7" ht="15">
      <c r="A70" s="87" t="s">
        <v>1146</v>
      </c>
      <c r="B70" s="79">
        <v>11</v>
      </c>
      <c r="C70" s="131">
        <v>0.0036241824369547095</v>
      </c>
      <c r="D70" s="79" t="s">
        <v>2011</v>
      </c>
      <c r="E70" s="79" t="b">
        <v>0</v>
      </c>
      <c r="F70" s="79" t="b">
        <v>0</v>
      </c>
      <c r="G70" s="79" t="b">
        <v>0</v>
      </c>
    </row>
    <row r="71" spans="1:7" ht="15">
      <c r="A71" s="87" t="s">
        <v>1618</v>
      </c>
      <c r="B71" s="79">
        <v>10</v>
      </c>
      <c r="C71" s="131">
        <v>0.0034148991261779365</v>
      </c>
      <c r="D71" s="79" t="s">
        <v>2011</v>
      </c>
      <c r="E71" s="79" t="b">
        <v>0</v>
      </c>
      <c r="F71" s="79" t="b">
        <v>0</v>
      </c>
      <c r="G71" s="79" t="b">
        <v>0</v>
      </c>
    </row>
    <row r="72" spans="1:7" ht="15">
      <c r="A72" s="87" t="s">
        <v>1602</v>
      </c>
      <c r="B72" s="79">
        <v>10</v>
      </c>
      <c r="C72" s="131">
        <v>0.0034148991261779365</v>
      </c>
      <c r="D72" s="79" t="s">
        <v>2011</v>
      </c>
      <c r="E72" s="79" t="b">
        <v>0</v>
      </c>
      <c r="F72" s="79" t="b">
        <v>0</v>
      </c>
      <c r="G72" s="79" t="b">
        <v>0</v>
      </c>
    </row>
    <row r="73" spans="1:7" ht="15">
      <c r="A73" s="87" t="s">
        <v>1604</v>
      </c>
      <c r="B73" s="79">
        <v>10</v>
      </c>
      <c r="C73" s="131">
        <v>0.0034148991261779365</v>
      </c>
      <c r="D73" s="79" t="s">
        <v>2011</v>
      </c>
      <c r="E73" s="79" t="b">
        <v>0</v>
      </c>
      <c r="F73" s="79" t="b">
        <v>0</v>
      </c>
      <c r="G73" s="79" t="b">
        <v>0</v>
      </c>
    </row>
    <row r="74" spans="1:7" ht="15">
      <c r="A74" s="87" t="s">
        <v>1889</v>
      </c>
      <c r="B74" s="79">
        <v>9</v>
      </c>
      <c r="C74" s="131">
        <v>0.003326658376473182</v>
      </c>
      <c r="D74" s="79" t="s">
        <v>2011</v>
      </c>
      <c r="E74" s="79" t="b">
        <v>0</v>
      </c>
      <c r="F74" s="79" t="b">
        <v>0</v>
      </c>
      <c r="G74" s="79" t="b">
        <v>0</v>
      </c>
    </row>
    <row r="75" spans="1:7" ht="15">
      <c r="A75" s="87" t="s">
        <v>1904</v>
      </c>
      <c r="B75" s="79">
        <v>9</v>
      </c>
      <c r="C75" s="131">
        <v>0.003326658376473182</v>
      </c>
      <c r="D75" s="79" t="s">
        <v>2011</v>
      </c>
      <c r="E75" s="79" t="b">
        <v>0</v>
      </c>
      <c r="F75" s="79" t="b">
        <v>0</v>
      </c>
      <c r="G75" s="79" t="b">
        <v>0</v>
      </c>
    </row>
    <row r="76" spans="1:7" ht="15">
      <c r="A76" s="87" t="s">
        <v>1941</v>
      </c>
      <c r="B76" s="79">
        <v>9</v>
      </c>
      <c r="C76" s="131">
        <v>0.003326658376473182</v>
      </c>
      <c r="D76" s="79" t="s">
        <v>2011</v>
      </c>
      <c r="E76" s="79" t="b">
        <v>0</v>
      </c>
      <c r="F76" s="79" t="b">
        <v>0</v>
      </c>
      <c r="G76" s="79" t="b">
        <v>0</v>
      </c>
    </row>
    <row r="77" spans="1:7" ht="15">
      <c r="A77" s="87" t="s">
        <v>1603</v>
      </c>
      <c r="B77" s="79">
        <v>9</v>
      </c>
      <c r="C77" s="131">
        <v>0.0031929845373249734</v>
      </c>
      <c r="D77" s="79" t="s">
        <v>2011</v>
      </c>
      <c r="E77" s="79" t="b">
        <v>0</v>
      </c>
      <c r="F77" s="79" t="b">
        <v>0</v>
      </c>
      <c r="G77" s="79" t="b">
        <v>0</v>
      </c>
    </row>
    <row r="78" spans="1:7" ht="15">
      <c r="A78" s="87" t="s">
        <v>1605</v>
      </c>
      <c r="B78" s="79">
        <v>9</v>
      </c>
      <c r="C78" s="131">
        <v>0.0031929845373249734</v>
      </c>
      <c r="D78" s="79" t="s">
        <v>2011</v>
      </c>
      <c r="E78" s="79" t="b">
        <v>0</v>
      </c>
      <c r="F78" s="79" t="b">
        <v>0</v>
      </c>
      <c r="G78" s="79" t="b">
        <v>0</v>
      </c>
    </row>
    <row r="79" spans="1:7" ht="15">
      <c r="A79" s="87" t="s">
        <v>1606</v>
      </c>
      <c r="B79" s="79">
        <v>9</v>
      </c>
      <c r="C79" s="131">
        <v>0.0031929845373249734</v>
      </c>
      <c r="D79" s="79" t="s">
        <v>2011</v>
      </c>
      <c r="E79" s="79" t="b">
        <v>0</v>
      </c>
      <c r="F79" s="79" t="b">
        <v>0</v>
      </c>
      <c r="G79" s="79" t="b">
        <v>0</v>
      </c>
    </row>
    <row r="80" spans="1:7" ht="15">
      <c r="A80" s="87" t="s">
        <v>1607</v>
      </c>
      <c r="B80" s="79">
        <v>9</v>
      </c>
      <c r="C80" s="131">
        <v>0.0031929845373249734</v>
      </c>
      <c r="D80" s="79" t="s">
        <v>2011</v>
      </c>
      <c r="E80" s="79" t="b">
        <v>0</v>
      </c>
      <c r="F80" s="79" t="b">
        <v>0</v>
      </c>
      <c r="G80" s="79" t="b">
        <v>0</v>
      </c>
    </row>
    <row r="81" spans="1:7" ht="15">
      <c r="A81" s="87" t="s">
        <v>1609</v>
      </c>
      <c r="B81" s="79">
        <v>9</v>
      </c>
      <c r="C81" s="131">
        <v>0.0031929845373249734</v>
      </c>
      <c r="D81" s="79" t="s">
        <v>2011</v>
      </c>
      <c r="E81" s="79" t="b">
        <v>0</v>
      </c>
      <c r="F81" s="79" t="b">
        <v>0</v>
      </c>
      <c r="G81" s="79" t="b">
        <v>0</v>
      </c>
    </row>
    <row r="82" spans="1:7" ht="15">
      <c r="A82" s="87" t="s">
        <v>1868</v>
      </c>
      <c r="B82" s="79">
        <v>9</v>
      </c>
      <c r="C82" s="131">
        <v>0.0031929845373249734</v>
      </c>
      <c r="D82" s="79" t="s">
        <v>2011</v>
      </c>
      <c r="E82" s="79" t="b">
        <v>0</v>
      </c>
      <c r="F82" s="79" t="b">
        <v>0</v>
      </c>
      <c r="G82" s="79" t="b">
        <v>0</v>
      </c>
    </row>
    <row r="83" spans="1:7" ht="15">
      <c r="A83" s="87" t="s">
        <v>1869</v>
      </c>
      <c r="B83" s="79">
        <v>9</v>
      </c>
      <c r="C83" s="131">
        <v>0.0031929845373249734</v>
      </c>
      <c r="D83" s="79" t="s">
        <v>2011</v>
      </c>
      <c r="E83" s="79" t="b">
        <v>0</v>
      </c>
      <c r="F83" s="79" t="b">
        <v>0</v>
      </c>
      <c r="G83" s="79" t="b">
        <v>0</v>
      </c>
    </row>
    <row r="84" spans="1:7" ht="15">
      <c r="A84" s="87" t="s">
        <v>1870</v>
      </c>
      <c r="B84" s="79">
        <v>9</v>
      </c>
      <c r="C84" s="131">
        <v>0.0031929845373249734</v>
      </c>
      <c r="D84" s="79" t="s">
        <v>2011</v>
      </c>
      <c r="E84" s="79" t="b">
        <v>0</v>
      </c>
      <c r="F84" s="79" t="b">
        <v>0</v>
      </c>
      <c r="G84" s="79" t="b">
        <v>0</v>
      </c>
    </row>
    <row r="85" spans="1:7" ht="15">
      <c r="A85" s="87" t="s">
        <v>1871</v>
      </c>
      <c r="B85" s="79">
        <v>9</v>
      </c>
      <c r="C85" s="131">
        <v>0.0031929845373249734</v>
      </c>
      <c r="D85" s="79" t="s">
        <v>2011</v>
      </c>
      <c r="E85" s="79" t="b">
        <v>0</v>
      </c>
      <c r="F85" s="79" t="b">
        <v>0</v>
      </c>
      <c r="G85" s="79" t="b">
        <v>0</v>
      </c>
    </row>
    <row r="86" spans="1:7" ht="15">
      <c r="A86" s="87" t="s">
        <v>1872</v>
      </c>
      <c r="B86" s="79">
        <v>9</v>
      </c>
      <c r="C86" s="131">
        <v>0.0031929845373249734</v>
      </c>
      <c r="D86" s="79" t="s">
        <v>2011</v>
      </c>
      <c r="E86" s="79" t="b">
        <v>0</v>
      </c>
      <c r="F86" s="79" t="b">
        <v>0</v>
      </c>
      <c r="G86" s="79" t="b">
        <v>0</v>
      </c>
    </row>
    <row r="87" spans="1:7" ht="15">
      <c r="A87" s="87" t="s">
        <v>1873</v>
      </c>
      <c r="B87" s="79">
        <v>9</v>
      </c>
      <c r="C87" s="131">
        <v>0.0031929845373249734</v>
      </c>
      <c r="D87" s="79" t="s">
        <v>2011</v>
      </c>
      <c r="E87" s="79" t="b">
        <v>0</v>
      </c>
      <c r="F87" s="79" t="b">
        <v>0</v>
      </c>
      <c r="G87" s="79" t="b">
        <v>0</v>
      </c>
    </row>
    <row r="88" spans="1:7" ht="15">
      <c r="A88" s="87" t="s">
        <v>1874</v>
      </c>
      <c r="B88" s="79">
        <v>9</v>
      </c>
      <c r="C88" s="131">
        <v>0.0031929845373249734</v>
      </c>
      <c r="D88" s="79" t="s">
        <v>2011</v>
      </c>
      <c r="E88" s="79" t="b">
        <v>0</v>
      </c>
      <c r="F88" s="79" t="b">
        <v>0</v>
      </c>
      <c r="G88" s="79" t="b">
        <v>0</v>
      </c>
    </row>
    <row r="89" spans="1:7" ht="15">
      <c r="A89" s="87" t="s">
        <v>1876</v>
      </c>
      <c r="B89" s="79">
        <v>9</v>
      </c>
      <c r="C89" s="131">
        <v>0.0031929845373249734</v>
      </c>
      <c r="D89" s="79" t="s">
        <v>2011</v>
      </c>
      <c r="E89" s="79" t="b">
        <v>0</v>
      </c>
      <c r="F89" s="79" t="b">
        <v>0</v>
      </c>
      <c r="G89" s="79" t="b">
        <v>0</v>
      </c>
    </row>
    <row r="90" spans="1:7" ht="15">
      <c r="A90" s="87" t="s">
        <v>1877</v>
      </c>
      <c r="B90" s="79">
        <v>9</v>
      </c>
      <c r="C90" s="131">
        <v>0.0031929845373249734</v>
      </c>
      <c r="D90" s="79" t="s">
        <v>2011</v>
      </c>
      <c r="E90" s="79" t="b">
        <v>0</v>
      </c>
      <c r="F90" s="79" t="b">
        <v>0</v>
      </c>
      <c r="G90" s="79" t="b">
        <v>0</v>
      </c>
    </row>
    <row r="91" spans="1:7" ht="15">
      <c r="A91" s="87" t="s">
        <v>1878</v>
      </c>
      <c r="B91" s="79">
        <v>9</v>
      </c>
      <c r="C91" s="131">
        <v>0.0031929845373249734</v>
      </c>
      <c r="D91" s="79" t="s">
        <v>2011</v>
      </c>
      <c r="E91" s="79" t="b">
        <v>0</v>
      </c>
      <c r="F91" s="79" t="b">
        <v>0</v>
      </c>
      <c r="G91" s="79" t="b">
        <v>0</v>
      </c>
    </row>
    <row r="92" spans="1:7" ht="15">
      <c r="A92" s="87" t="s">
        <v>1977</v>
      </c>
      <c r="B92" s="79">
        <v>9</v>
      </c>
      <c r="C92" s="131">
        <v>0.003326658376473182</v>
      </c>
      <c r="D92" s="79" t="s">
        <v>2011</v>
      </c>
      <c r="E92" s="79" t="b">
        <v>0</v>
      </c>
      <c r="F92" s="79" t="b">
        <v>0</v>
      </c>
      <c r="G92" s="79" t="b">
        <v>0</v>
      </c>
    </row>
    <row r="93" spans="1:7" ht="15">
      <c r="A93" s="87" t="s">
        <v>2446</v>
      </c>
      <c r="B93" s="79">
        <v>9</v>
      </c>
      <c r="C93" s="131">
        <v>0.0034782052762406565</v>
      </c>
      <c r="D93" s="79" t="s">
        <v>2011</v>
      </c>
      <c r="E93" s="79" t="b">
        <v>0</v>
      </c>
      <c r="F93" s="79" t="b">
        <v>0</v>
      </c>
      <c r="G93" s="79" t="b">
        <v>0</v>
      </c>
    </row>
    <row r="94" spans="1:7" ht="15">
      <c r="A94" s="87" t="s">
        <v>1150</v>
      </c>
      <c r="B94" s="79">
        <v>9</v>
      </c>
      <c r="C94" s="131">
        <v>0.0031929845373249734</v>
      </c>
      <c r="D94" s="79" t="s">
        <v>2011</v>
      </c>
      <c r="E94" s="79" t="b">
        <v>0</v>
      </c>
      <c r="F94" s="79" t="b">
        <v>0</v>
      </c>
      <c r="G94" s="79" t="b">
        <v>0</v>
      </c>
    </row>
    <row r="95" spans="1:7" ht="15">
      <c r="A95" s="87" t="s">
        <v>287</v>
      </c>
      <c r="B95" s="79">
        <v>8</v>
      </c>
      <c r="C95" s="131">
        <v>0.0029570296679761617</v>
      </c>
      <c r="D95" s="79" t="s">
        <v>2011</v>
      </c>
      <c r="E95" s="79" t="b">
        <v>0</v>
      </c>
      <c r="F95" s="79" t="b">
        <v>0</v>
      </c>
      <c r="G95" s="79" t="b">
        <v>0</v>
      </c>
    </row>
    <row r="96" spans="1:7" ht="15">
      <c r="A96" s="87" t="s">
        <v>1879</v>
      </c>
      <c r="B96" s="79">
        <v>8</v>
      </c>
      <c r="C96" s="131">
        <v>0.0029570296679761617</v>
      </c>
      <c r="D96" s="79" t="s">
        <v>2011</v>
      </c>
      <c r="E96" s="79" t="b">
        <v>0</v>
      </c>
      <c r="F96" s="79" t="b">
        <v>0</v>
      </c>
      <c r="G96" s="79" t="b">
        <v>0</v>
      </c>
    </row>
    <row r="97" spans="1:7" ht="15">
      <c r="A97" s="87" t="s">
        <v>1886</v>
      </c>
      <c r="B97" s="79">
        <v>8</v>
      </c>
      <c r="C97" s="131">
        <v>0.0029570296679761617</v>
      </c>
      <c r="D97" s="79" t="s">
        <v>2011</v>
      </c>
      <c r="E97" s="79" t="b">
        <v>0</v>
      </c>
      <c r="F97" s="79" t="b">
        <v>0</v>
      </c>
      <c r="G97" s="79" t="b">
        <v>0</v>
      </c>
    </row>
    <row r="98" spans="1:7" ht="15">
      <c r="A98" s="87" t="s">
        <v>1154</v>
      </c>
      <c r="B98" s="79">
        <v>8</v>
      </c>
      <c r="C98" s="131">
        <v>0.0029570296679761617</v>
      </c>
      <c r="D98" s="79" t="s">
        <v>2011</v>
      </c>
      <c r="E98" s="79" t="b">
        <v>0</v>
      </c>
      <c r="F98" s="79" t="b">
        <v>0</v>
      </c>
      <c r="G98" s="79" t="b">
        <v>0</v>
      </c>
    </row>
    <row r="99" spans="1:7" ht="15">
      <c r="A99" s="87" t="s">
        <v>2583</v>
      </c>
      <c r="B99" s="79">
        <v>8</v>
      </c>
      <c r="C99" s="131">
        <v>0.0029570296679761617</v>
      </c>
      <c r="D99" s="79" t="s">
        <v>2011</v>
      </c>
      <c r="E99" s="79" t="b">
        <v>0</v>
      </c>
      <c r="F99" s="79" t="b">
        <v>0</v>
      </c>
      <c r="G99" s="79" t="b">
        <v>0</v>
      </c>
    </row>
    <row r="100" spans="1:7" ht="15">
      <c r="A100" s="87" t="s">
        <v>1155</v>
      </c>
      <c r="B100" s="79">
        <v>8</v>
      </c>
      <c r="C100" s="131">
        <v>0.0029570296679761617</v>
      </c>
      <c r="D100" s="79" t="s">
        <v>2011</v>
      </c>
      <c r="E100" s="79" t="b">
        <v>0</v>
      </c>
      <c r="F100" s="79" t="b">
        <v>0</v>
      </c>
      <c r="G100" s="79" t="b">
        <v>0</v>
      </c>
    </row>
    <row r="101" spans="1:7" ht="15">
      <c r="A101" s="87" t="s">
        <v>2584</v>
      </c>
      <c r="B101" s="79">
        <v>7</v>
      </c>
      <c r="C101" s="131">
        <v>0.0028413414810407275</v>
      </c>
      <c r="D101" s="79" t="s">
        <v>2011</v>
      </c>
      <c r="E101" s="79" t="b">
        <v>0</v>
      </c>
      <c r="F101" s="79" t="b">
        <v>1</v>
      </c>
      <c r="G101" s="79" t="b">
        <v>0</v>
      </c>
    </row>
    <row r="102" spans="1:7" ht="15">
      <c r="A102" s="87" t="s">
        <v>288</v>
      </c>
      <c r="B102" s="79">
        <v>7</v>
      </c>
      <c r="C102" s="131">
        <v>0.0027052707704093995</v>
      </c>
      <c r="D102" s="79" t="s">
        <v>2011</v>
      </c>
      <c r="E102" s="79" t="b">
        <v>0</v>
      </c>
      <c r="F102" s="79" t="b">
        <v>0</v>
      </c>
      <c r="G102" s="79" t="b">
        <v>0</v>
      </c>
    </row>
    <row r="103" spans="1:7" ht="15">
      <c r="A103" s="87" t="s">
        <v>1880</v>
      </c>
      <c r="B103" s="79">
        <v>7</v>
      </c>
      <c r="C103" s="131">
        <v>0.0027052707704093995</v>
      </c>
      <c r="D103" s="79" t="s">
        <v>2011</v>
      </c>
      <c r="E103" s="79" t="b">
        <v>0</v>
      </c>
      <c r="F103" s="79" t="b">
        <v>0</v>
      </c>
      <c r="G103" s="79" t="b">
        <v>0</v>
      </c>
    </row>
    <row r="104" spans="1:7" ht="15">
      <c r="A104" s="87" t="s">
        <v>1881</v>
      </c>
      <c r="B104" s="79">
        <v>7</v>
      </c>
      <c r="C104" s="131">
        <v>0.0027052707704093995</v>
      </c>
      <c r="D104" s="79" t="s">
        <v>2011</v>
      </c>
      <c r="E104" s="79" t="b">
        <v>0</v>
      </c>
      <c r="F104" s="79" t="b">
        <v>0</v>
      </c>
      <c r="G104" s="79" t="b">
        <v>0</v>
      </c>
    </row>
    <row r="105" spans="1:7" ht="15">
      <c r="A105" s="87" t="s">
        <v>1882</v>
      </c>
      <c r="B105" s="79">
        <v>7</v>
      </c>
      <c r="C105" s="131">
        <v>0.0027052707704093995</v>
      </c>
      <c r="D105" s="79" t="s">
        <v>2011</v>
      </c>
      <c r="E105" s="79" t="b">
        <v>0</v>
      </c>
      <c r="F105" s="79" t="b">
        <v>0</v>
      </c>
      <c r="G105" s="79" t="b">
        <v>0</v>
      </c>
    </row>
    <row r="106" spans="1:7" ht="15">
      <c r="A106" s="87" t="s">
        <v>1884</v>
      </c>
      <c r="B106" s="79">
        <v>7</v>
      </c>
      <c r="C106" s="131">
        <v>0.0027052707704093995</v>
      </c>
      <c r="D106" s="79" t="s">
        <v>2011</v>
      </c>
      <c r="E106" s="79" t="b">
        <v>0</v>
      </c>
      <c r="F106" s="79" t="b">
        <v>0</v>
      </c>
      <c r="G106" s="79" t="b">
        <v>0</v>
      </c>
    </row>
    <row r="107" spans="1:7" ht="15">
      <c r="A107" s="87" t="s">
        <v>1885</v>
      </c>
      <c r="B107" s="79">
        <v>7</v>
      </c>
      <c r="C107" s="131">
        <v>0.0027052707704093995</v>
      </c>
      <c r="D107" s="79" t="s">
        <v>2011</v>
      </c>
      <c r="E107" s="79" t="b">
        <v>0</v>
      </c>
      <c r="F107" s="79" t="b">
        <v>0</v>
      </c>
      <c r="G107" s="79" t="b">
        <v>0</v>
      </c>
    </row>
    <row r="108" spans="1:7" ht="15">
      <c r="A108" s="87" t="s">
        <v>1887</v>
      </c>
      <c r="B108" s="79">
        <v>7</v>
      </c>
      <c r="C108" s="131">
        <v>0.0027052707704093995</v>
      </c>
      <c r="D108" s="79" t="s">
        <v>2011</v>
      </c>
      <c r="E108" s="79" t="b">
        <v>0</v>
      </c>
      <c r="F108" s="79" t="b">
        <v>0</v>
      </c>
      <c r="G108" s="79" t="b">
        <v>0</v>
      </c>
    </row>
    <row r="109" spans="1:7" ht="15">
      <c r="A109" s="87" t="s">
        <v>1888</v>
      </c>
      <c r="B109" s="79">
        <v>7</v>
      </c>
      <c r="C109" s="131">
        <v>0.0027052707704093995</v>
      </c>
      <c r="D109" s="79" t="s">
        <v>2011</v>
      </c>
      <c r="E109" s="79" t="b">
        <v>0</v>
      </c>
      <c r="F109" s="79" t="b">
        <v>0</v>
      </c>
      <c r="G109" s="79" t="b">
        <v>0</v>
      </c>
    </row>
    <row r="110" spans="1:7" ht="15">
      <c r="A110" s="87" t="s">
        <v>1890</v>
      </c>
      <c r="B110" s="79">
        <v>7</v>
      </c>
      <c r="C110" s="131">
        <v>0.0027052707704093995</v>
      </c>
      <c r="D110" s="79" t="s">
        <v>2011</v>
      </c>
      <c r="E110" s="79" t="b">
        <v>0</v>
      </c>
      <c r="F110" s="79" t="b">
        <v>0</v>
      </c>
      <c r="G110" s="79" t="b">
        <v>0</v>
      </c>
    </row>
    <row r="111" spans="1:7" ht="15">
      <c r="A111" s="87" t="s">
        <v>1891</v>
      </c>
      <c r="B111" s="79">
        <v>7</v>
      </c>
      <c r="C111" s="131">
        <v>0.0027052707704093995</v>
      </c>
      <c r="D111" s="79" t="s">
        <v>2011</v>
      </c>
      <c r="E111" s="79" t="b">
        <v>0</v>
      </c>
      <c r="F111" s="79" t="b">
        <v>0</v>
      </c>
      <c r="G111" s="79" t="b">
        <v>0</v>
      </c>
    </row>
    <row r="112" spans="1:7" ht="15">
      <c r="A112" s="87" t="s">
        <v>1892</v>
      </c>
      <c r="B112" s="79">
        <v>7</v>
      </c>
      <c r="C112" s="131">
        <v>0.0027052707704093995</v>
      </c>
      <c r="D112" s="79" t="s">
        <v>2011</v>
      </c>
      <c r="E112" s="79" t="b">
        <v>0</v>
      </c>
      <c r="F112" s="79" t="b">
        <v>0</v>
      </c>
      <c r="G112" s="79" t="b">
        <v>0</v>
      </c>
    </row>
    <row r="113" spans="1:7" ht="15">
      <c r="A113" s="87" t="s">
        <v>1893</v>
      </c>
      <c r="B113" s="79">
        <v>7</v>
      </c>
      <c r="C113" s="131">
        <v>0.0027052707704093995</v>
      </c>
      <c r="D113" s="79" t="s">
        <v>2011</v>
      </c>
      <c r="E113" s="79" t="b">
        <v>0</v>
      </c>
      <c r="F113" s="79" t="b">
        <v>0</v>
      </c>
      <c r="G113" s="79" t="b">
        <v>0</v>
      </c>
    </row>
    <row r="114" spans="1:7" ht="15">
      <c r="A114" s="87" t="s">
        <v>1894</v>
      </c>
      <c r="B114" s="79">
        <v>7</v>
      </c>
      <c r="C114" s="131">
        <v>0.0027052707704093995</v>
      </c>
      <c r="D114" s="79" t="s">
        <v>2011</v>
      </c>
      <c r="E114" s="79" t="b">
        <v>0</v>
      </c>
      <c r="F114" s="79" t="b">
        <v>0</v>
      </c>
      <c r="G114" s="79" t="b">
        <v>0</v>
      </c>
    </row>
    <row r="115" spans="1:7" ht="15">
      <c r="A115" s="87" t="s">
        <v>1895</v>
      </c>
      <c r="B115" s="79">
        <v>7</v>
      </c>
      <c r="C115" s="131">
        <v>0.0027052707704093995</v>
      </c>
      <c r="D115" s="79" t="s">
        <v>2011</v>
      </c>
      <c r="E115" s="79" t="b">
        <v>0</v>
      </c>
      <c r="F115" s="79" t="b">
        <v>0</v>
      </c>
      <c r="G115" s="79" t="b">
        <v>0</v>
      </c>
    </row>
    <row r="116" spans="1:7" ht="15">
      <c r="A116" s="87" t="s">
        <v>1896</v>
      </c>
      <c r="B116" s="79">
        <v>7</v>
      </c>
      <c r="C116" s="131">
        <v>0.0027052707704093995</v>
      </c>
      <c r="D116" s="79" t="s">
        <v>2011</v>
      </c>
      <c r="E116" s="79" t="b">
        <v>0</v>
      </c>
      <c r="F116" s="79" t="b">
        <v>0</v>
      </c>
      <c r="G116" s="79" t="b">
        <v>0</v>
      </c>
    </row>
    <row r="117" spans="1:7" ht="15">
      <c r="A117" s="87" t="s">
        <v>1897</v>
      </c>
      <c r="B117" s="79">
        <v>7</v>
      </c>
      <c r="C117" s="131">
        <v>0.0027052707704093995</v>
      </c>
      <c r="D117" s="79" t="s">
        <v>2011</v>
      </c>
      <c r="E117" s="79" t="b">
        <v>0</v>
      </c>
      <c r="F117" s="79" t="b">
        <v>0</v>
      </c>
      <c r="G117" s="79" t="b">
        <v>0</v>
      </c>
    </row>
    <row r="118" spans="1:7" ht="15">
      <c r="A118" s="87" t="s">
        <v>1899</v>
      </c>
      <c r="B118" s="79">
        <v>7</v>
      </c>
      <c r="C118" s="131">
        <v>0.0027052707704093995</v>
      </c>
      <c r="D118" s="79" t="s">
        <v>2011</v>
      </c>
      <c r="E118" s="79" t="b">
        <v>0</v>
      </c>
      <c r="F118" s="79" t="b">
        <v>0</v>
      </c>
      <c r="G118" s="79" t="b">
        <v>0</v>
      </c>
    </row>
    <row r="119" spans="1:7" ht="15">
      <c r="A119" s="87" t="s">
        <v>1900</v>
      </c>
      <c r="B119" s="79">
        <v>7</v>
      </c>
      <c r="C119" s="131">
        <v>0.0027052707704093995</v>
      </c>
      <c r="D119" s="79" t="s">
        <v>2011</v>
      </c>
      <c r="E119" s="79" t="b">
        <v>0</v>
      </c>
      <c r="F119" s="79" t="b">
        <v>0</v>
      </c>
      <c r="G119" s="79" t="b">
        <v>0</v>
      </c>
    </row>
    <row r="120" spans="1:7" ht="15">
      <c r="A120" s="87" t="s">
        <v>1901</v>
      </c>
      <c r="B120" s="79">
        <v>7</v>
      </c>
      <c r="C120" s="131">
        <v>0.0027052707704093995</v>
      </c>
      <c r="D120" s="79" t="s">
        <v>2011</v>
      </c>
      <c r="E120" s="79" t="b">
        <v>0</v>
      </c>
      <c r="F120" s="79" t="b">
        <v>0</v>
      </c>
      <c r="G120" s="79" t="b">
        <v>0</v>
      </c>
    </row>
    <row r="121" spans="1:7" ht="15">
      <c r="A121" s="87" t="s">
        <v>1903</v>
      </c>
      <c r="B121" s="79">
        <v>7</v>
      </c>
      <c r="C121" s="131">
        <v>0.0027052707704093995</v>
      </c>
      <c r="D121" s="79" t="s">
        <v>2011</v>
      </c>
      <c r="E121" s="79" t="b">
        <v>0</v>
      </c>
      <c r="F121" s="79" t="b">
        <v>0</v>
      </c>
      <c r="G121" s="79" t="b">
        <v>0</v>
      </c>
    </row>
    <row r="122" spans="1:7" ht="15">
      <c r="A122" s="87" t="s">
        <v>1616</v>
      </c>
      <c r="B122" s="79">
        <v>7</v>
      </c>
      <c r="C122" s="131">
        <v>0.0027052707704093995</v>
      </c>
      <c r="D122" s="79" t="s">
        <v>2011</v>
      </c>
      <c r="E122" s="79" t="b">
        <v>0</v>
      </c>
      <c r="F122" s="79" t="b">
        <v>0</v>
      </c>
      <c r="G122" s="79" t="b">
        <v>0</v>
      </c>
    </row>
    <row r="123" spans="1:7" ht="15">
      <c r="A123" s="87" t="s">
        <v>2585</v>
      </c>
      <c r="B123" s="79">
        <v>7</v>
      </c>
      <c r="C123" s="131">
        <v>0.0028413414810407275</v>
      </c>
      <c r="D123" s="79" t="s">
        <v>2011</v>
      </c>
      <c r="E123" s="79" t="b">
        <v>0</v>
      </c>
      <c r="F123" s="79" t="b">
        <v>0</v>
      </c>
      <c r="G123" s="79" t="b">
        <v>0</v>
      </c>
    </row>
    <row r="124" spans="1:7" ht="15">
      <c r="A124" s="87" t="s">
        <v>2445</v>
      </c>
      <c r="B124" s="79">
        <v>7</v>
      </c>
      <c r="C124" s="131">
        <v>0.0028413414810407275</v>
      </c>
      <c r="D124" s="79" t="s">
        <v>2011</v>
      </c>
      <c r="E124" s="79" t="b">
        <v>0</v>
      </c>
      <c r="F124" s="79" t="b">
        <v>0</v>
      </c>
      <c r="G124" s="79" t="b">
        <v>0</v>
      </c>
    </row>
    <row r="125" spans="1:7" ht="15">
      <c r="A125" s="87" t="s">
        <v>280</v>
      </c>
      <c r="B125" s="79">
        <v>6</v>
      </c>
      <c r="C125" s="131">
        <v>0.002435435555177766</v>
      </c>
      <c r="D125" s="79" t="s">
        <v>2011</v>
      </c>
      <c r="E125" s="79" t="b">
        <v>0</v>
      </c>
      <c r="F125" s="79" t="b">
        <v>0</v>
      </c>
      <c r="G125" s="79" t="b">
        <v>0</v>
      </c>
    </row>
    <row r="126" spans="1:7" ht="15">
      <c r="A126" s="87" t="s">
        <v>2586</v>
      </c>
      <c r="B126" s="79">
        <v>6</v>
      </c>
      <c r="C126" s="131">
        <v>0.0025733819768635233</v>
      </c>
      <c r="D126" s="79" t="s">
        <v>2011</v>
      </c>
      <c r="E126" s="79" t="b">
        <v>0</v>
      </c>
      <c r="F126" s="79" t="b">
        <v>0</v>
      </c>
      <c r="G126" s="79" t="b">
        <v>0</v>
      </c>
    </row>
    <row r="127" spans="1:7" ht="15">
      <c r="A127" s="87" t="s">
        <v>1908</v>
      </c>
      <c r="B127" s="79">
        <v>6</v>
      </c>
      <c r="C127" s="131">
        <v>0.002435435555177766</v>
      </c>
      <c r="D127" s="79" t="s">
        <v>2011</v>
      </c>
      <c r="E127" s="79" t="b">
        <v>0</v>
      </c>
      <c r="F127" s="79" t="b">
        <v>0</v>
      </c>
      <c r="G127" s="79" t="b">
        <v>0</v>
      </c>
    </row>
    <row r="128" spans="1:7" ht="15">
      <c r="A128" s="87" t="s">
        <v>2587</v>
      </c>
      <c r="B128" s="79">
        <v>6</v>
      </c>
      <c r="C128" s="131">
        <v>0.002435435555177766</v>
      </c>
      <c r="D128" s="79" t="s">
        <v>2011</v>
      </c>
      <c r="E128" s="79" t="b">
        <v>0</v>
      </c>
      <c r="F128" s="79" t="b">
        <v>0</v>
      </c>
      <c r="G128" s="79" t="b">
        <v>0</v>
      </c>
    </row>
    <row r="129" spans="1:7" ht="15">
      <c r="A129" s="87" t="s">
        <v>1620</v>
      </c>
      <c r="B129" s="79">
        <v>6</v>
      </c>
      <c r="C129" s="131">
        <v>0.002435435555177766</v>
      </c>
      <c r="D129" s="79" t="s">
        <v>2011</v>
      </c>
      <c r="E129" s="79" t="b">
        <v>0</v>
      </c>
      <c r="F129" s="79" t="b">
        <v>0</v>
      </c>
      <c r="G129" s="79" t="b">
        <v>0</v>
      </c>
    </row>
    <row r="130" spans="1:7" ht="15">
      <c r="A130" s="87" t="s">
        <v>1971</v>
      </c>
      <c r="B130" s="79">
        <v>6</v>
      </c>
      <c r="C130" s="131">
        <v>0.002435435555177766</v>
      </c>
      <c r="D130" s="79" t="s">
        <v>2011</v>
      </c>
      <c r="E130" s="79" t="b">
        <v>0</v>
      </c>
      <c r="F130" s="79" t="b">
        <v>0</v>
      </c>
      <c r="G130" s="79" t="b">
        <v>0</v>
      </c>
    </row>
    <row r="131" spans="1:7" ht="15">
      <c r="A131" s="87" t="s">
        <v>1617</v>
      </c>
      <c r="B131" s="79">
        <v>6</v>
      </c>
      <c r="C131" s="131">
        <v>0.002435435555177766</v>
      </c>
      <c r="D131" s="79" t="s">
        <v>2011</v>
      </c>
      <c r="E131" s="79" t="b">
        <v>0</v>
      </c>
      <c r="F131" s="79" t="b">
        <v>0</v>
      </c>
      <c r="G131" s="79" t="b">
        <v>0</v>
      </c>
    </row>
    <row r="132" spans="1:7" ht="15">
      <c r="A132" s="87" t="s">
        <v>1911</v>
      </c>
      <c r="B132" s="79">
        <v>6</v>
      </c>
      <c r="C132" s="131">
        <v>0.002435435555177766</v>
      </c>
      <c r="D132" s="79" t="s">
        <v>2011</v>
      </c>
      <c r="E132" s="79" t="b">
        <v>0</v>
      </c>
      <c r="F132" s="79" t="b">
        <v>0</v>
      </c>
      <c r="G132" s="79" t="b">
        <v>0</v>
      </c>
    </row>
    <row r="133" spans="1:7" ht="15">
      <c r="A133" s="87" t="s">
        <v>2588</v>
      </c>
      <c r="B133" s="79">
        <v>6</v>
      </c>
      <c r="C133" s="131">
        <v>0.0025733819768635233</v>
      </c>
      <c r="D133" s="79" t="s">
        <v>2011</v>
      </c>
      <c r="E133" s="79" t="b">
        <v>0</v>
      </c>
      <c r="F133" s="79" t="b">
        <v>0</v>
      </c>
      <c r="G133" s="79" t="b">
        <v>0</v>
      </c>
    </row>
    <row r="134" spans="1:7" ht="15">
      <c r="A134" s="87" t="s">
        <v>2589</v>
      </c>
      <c r="B134" s="79">
        <v>5</v>
      </c>
      <c r="C134" s="131">
        <v>0.0021444849807196026</v>
      </c>
      <c r="D134" s="79" t="s">
        <v>2011</v>
      </c>
      <c r="E134" s="79" t="b">
        <v>0</v>
      </c>
      <c r="F134" s="79" t="b">
        <v>0</v>
      </c>
      <c r="G134" s="79" t="b">
        <v>0</v>
      </c>
    </row>
    <row r="135" spans="1:7" ht="15">
      <c r="A135" s="87" t="s">
        <v>2590</v>
      </c>
      <c r="B135" s="79">
        <v>5</v>
      </c>
      <c r="C135" s="131">
        <v>0.0021444849807196026</v>
      </c>
      <c r="D135" s="79" t="s">
        <v>2011</v>
      </c>
      <c r="E135" s="79" t="b">
        <v>0</v>
      </c>
      <c r="F135" s="79" t="b">
        <v>0</v>
      </c>
      <c r="G135" s="79" t="b">
        <v>0</v>
      </c>
    </row>
    <row r="136" spans="1:7" ht="15">
      <c r="A136" s="87" t="s">
        <v>1612</v>
      </c>
      <c r="B136" s="79">
        <v>5</v>
      </c>
      <c r="C136" s="131">
        <v>0.0021444849807196026</v>
      </c>
      <c r="D136" s="79" t="s">
        <v>2011</v>
      </c>
      <c r="E136" s="79" t="b">
        <v>0</v>
      </c>
      <c r="F136" s="79" t="b">
        <v>0</v>
      </c>
      <c r="G136" s="79" t="b">
        <v>0</v>
      </c>
    </row>
    <row r="137" spans="1:7" ht="15">
      <c r="A137" s="87" t="s">
        <v>1613</v>
      </c>
      <c r="B137" s="79">
        <v>5</v>
      </c>
      <c r="C137" s="131">
        <v>0.0021444849807196026</v>
      </c>
      <c r="D137" s="79" t="s">
        <v>2011</v>
      </c>
      <c r="E137" s="79" t="b">
        <v>0</v>
      </c>
      <c r="F137" s="79" t="b">
        <v>0</v>
      </c>
      <c r="G137" s="79" t="b">
        <v>0</v>
      </c>
    </row>
    <row r="138" spans="1:7" ht="15">
      <c r="A138" s="87" t="s">
        <v>289</v>
      </c>
      <c r="B138" s="79">
        <v>5</v>
      </c>
      <c r="C138" s="131">
        <v>0.0021444849807196026</v>
      </c>
      <c r="D138" s="79" t="s">
        <v>2011</v>
      </c>
      <c r="E138" s="79" t="b">
        <v>0</v>
      </c>
      <c r="F138" s="79" t="b">
        <v>0</v>
      </c>
      <c r="G138" s="79" t="b">
        <v>0</v>
      </c>
    </row>
    <row r="139" spans="1:7" ht="15">
      <c r="A139" s="87" t="s">
        <v>286</v>
      </c>
      <c r="B139" s="79">
        <v>5</v>
      </c>
      <c r="C139" s="131">
        <v>0.0021444849807196026</v>
      </c>
      <c r="D139" s="79" t="s">
        <v>2011</v>
      </c>
      <c r="E139" s="79" t="b">
        <v>0</v>
      </c>
      <c r="F139" s="79" t="b">
        <v>0</v>
      </c>
      <c r="G139" s="79" t="b">
        <v>0</v>
      </c>
    </row>
    <row r="140" spans="1:7" ht="15">
      <c r="A140" s="87" t="s">
        <v>291</v>
      </c>
      <c r="B140" s="79">
        <v>5</v>
      </c>
      <c r="C140" s="131">
        <v>0.0021444849807196026</v>
      </c>
      <c r="D140" s="79" t="s">
        <v>2011</v>
      </c>
      <c r="E140" s="79" t="b">
        <v>0</v>
      </c>
      <c r="F140" s="79" t="b">
        <v>0</v>
      </c>
      <c r="G140" s="79" t="b">
        <v>0</v>
      </c>
    </row>
    <row r="141" spans="1:7" ht="15">
      <c r="A141" s="87" t="s">
        <v>1936</v>
      </c>
      <c r="B141" s="79">
        <v>5</v>
      </c>
      <c r="C141" s="131">
        <v>0.0021444849807196026</v>
      </c>
      <c r="D141" s="79" t="s">
        <v>2011</v>
      </c>
      <c r="E141" s="79" t="b">
        <v>0</v>
      </c>
      <c r="F141" s="79" t="b">
        <v>0</v>
      </c>
      <c r="G141" s="79" t="b">
        <v>0</v>
      </c>
    </row>
    <row r="142" spans="1:7" ht="15">
      <c r="A142" s="87" t="s">
        <v>1937</v>
      </c>
      <c r="B142" s="79">
        <v>5</v>
      </c>
      <c r="C142" s="131">
        <v>0.0021444849807196026</v>
      </c>
      <c r="D142" s="79" t="s">
        <v>2011</v>
      </c>
      <c r="E142" s="79" t="b">
        <v>0</v>
      </c>
      <c r="F142" s="79" t="b">
        <v>0</v>
      </c>
      <c r="G142" s="79" t="b">
        <v>0</v>
      </c>
    </row>
    <row r="143" spans="1:7" ht="15">
      <c r="A143" s="87" t="s">
        <v>1614</v>
      </c>
      <c r="B143" s="79">
        <v>5</v>
      </c>
      <c r="C143" s="131">
        <v>0.0021444849807196026</v>
      </c>
      <c r="D143" s="79" t="s">
        <v>2011</v>
      </c>
      <c r="E143" s="79" t="b">
        <v>0</v>
      </c>
      <c r="F143" s="79" t="b">
        <v>0</v>
      </c>
      <c r="G143" s="79" t="b">
        <v>0</v>
      </c>
    </row>
    <row r="144" spans="1:7" ht="15">
      <c r="A144" s="87" t="s">
        <v>261</v>
      </c>
      <c r="B144" s="79">
        <v>5</v>
      </c>
      <c r="C144" s="131">
        <v>0.0021444849807196026</v>
      </c>
      <c r="D144" s="79" t="s">
        <v>2011</v>
      </c>
      <c r="E144" s="79" t="b">
        <v>0</v>
      </c>
      <c r="F144" s="79" t="b">
        <v>0</v>
      </c>
      <c r="G144" s="79" t="b">
        <v>0</v>
      </c>
    </row>
    <row r="145" spans="1:7" ht="15">
      <c r="A145" s="87" t="s">
        <v>1619</v>
      </c>
      <c r="B145" s="79">
        <v>5</v>
      </c>
      <c r="C145" s="131">
        <v>0.0021444849807196026</v>
      </c>
      <c r="D145" s="79" t="s">
        <v>2011</v>
      </c>
      <c r="E145" s="79" t="b">
        <v>0</v>
      </c>
      <c r="F145" s="79" t="b">
        <v>0</v>
      </c>
      <c r="G145" s="79" t="b">
        <v>0</v>
      </c>
    </row>
    <row r="146" spans="1:7" ht="15">
      <c r="A146" s="87" t="s">
        <v>1906</v>
      </c>
      <c r="B146" s="79">
        <v>5</v>
      </c>
      <c r="C146" s="131">
        <v>0.0021444849807196026</v>
      </c>
      <c r="D146" s="79" t="s">
        <v>2011</v>
      </c>
      <c r="E146" s="79" t="b">
        <v>0</v>
      </c>
      <c r="F146" s="79" t="b">
        <v>0</v>
      </c>
      <c r="G146" s="79" t="b">
        <v>0</v>
      </c>
    </row>
    <row r="147" spans="1:7" ht="15">
      <c r="A147" s="87" t="s">
        <v>1556</v>
      </c>
      <c r="B147" s="79">
        <v>5</v>
      </c>
      <c r="C147" s="131">
        <v>0.0021444849807196026</v>
      </c>
      <c r="D147" s="79" t="s">
        <v>2011</v>
      </c>
      <c r="E147" s="79" t="b">
        <v>0</v>
      </c>
      <c r="F147" s="79" t="b">
        <v>0</v>
      </c>
      <c r="G147" s="79" t="b">
        <v>0</v>
      </c>
    </row>
    <row r="148" spans="1:7" ht="15">
      <c r="A148" s="87" t="s">
        <v>1907</v>
      </c>
      <c r="B148" s="79">
        <v>5</v>
      </c>
      <c r="C148" s="131">
        <v>0.0021444849807196026</v>
      </c>
      <c r="D148" s="79" t="s">
        <v>2011</v>
      </c>
      <c r="E148" s="79" t="b">
        <v>0</v>
      </c>
      <c r="F148" s="79" t="b">
        <v>0</v>
      </c>
      <c r="G148" s="79" t="b">
        <v>0</v>
      </c>
    </row>
    <row r="149" spans="1:7" ht="15">
      <c r="A149" s="87" t="s">
        <v>1909</v>
      </c>
      <c r="B149" s="79">
        <v>5</v>
      </c>
      <c r="C149" s="131">
        <v>0.0021444849807196026</v>
      </c>
      <c r="D149" s="79" t="s">
        <v>2011</v>
      </c>
      <c r="E149" s="79" t="b">
        <v>0</v>
      </c>
      <c r="F149" s="79" t="b">
        <v>0</v>
      </c>
      <c r="G149" s="79" t="b">
        <v>0</v>
      </c>
    </row>
    <row r="150" spans="1:7" ht="15">
      <c r="A150" s="87" t="s">
        <v>1910</v>
      </c>
      <c r="B150" s="79">
        <v>5</v>
      </c>
      <c r="C150" s="131">
        <v>0.0021444849807196026</v>
      </c>
      <c r="D150" s="79" t="s">
        <v>2011</v>
      </c>
      <c r="E150" s="79" t="b">
        <v>0</v>
      </c>
      <c r="F150" s="79" t="b">
        <v>0</v>
      </c>
      <c r="G150" s="79" t="b">
        <v>0</v>
      </c>
    </row>
    <row r="151" spans="1:7" ht="15">
      <c r="A151" s="87" t="s">
        <v>1912</v>
      </c>
      <c r="B151" s="79">
        <v>5</v>
      </c>
      <c r="C151" s="131">
        <v>0.0021444849807196026</v>
      </c>
      <c r="D151" s="79" t="s">
        <v>2011</v>
      </c>
      <c r="E151" s="79" t="b">
        <v>0</v>
      </c>
      <c r="F151" s="79" t="b">
        <v>0</v>
      </c>
      <c r="G151" s="79" t="b">
        <v>0</v>
      </c>
    </row>
    <row r="152" spans="1:7" ht="15">
      <c r="A152" s="87" t="s">
        <v>1913</v>
      </c>
      <c r="B152" s="79">
        <v>5</v>
      </c>
      <c r="C152" s="131">
        <v>0.0021444849807196026</v>
      </c>
      <c r="D152" s="79" t="s">
        <v>2011</v>
      </c>
      <c r="E152" s="79" t="b">
        <v>0</v>
      </c>
      <c r="F152" s="79" t="b">
        <v>0</v>
      </c>
      <c r="G152" s="79" t="b">
        <v>0</v>
      </c>
    </row>
    <row r="153" spans="1:7" ht="15">
      <c r="A153" s="87" t="s">
        <v>1914</v>
      </c>
      <c r="B153" s="79">
        <v>5</v>
      </c>
      <c r="C153" s="131">
        <v>0.0021444849807196026</v>
      </c>
      <c r="D153" s="79" t="s">
        <v>2011</v>
      </c>
      <c r="E153" s="79" t="b">
        <v>0</v>
      </c>
      <c r="F153" s="79" t="b">
        <v>0</v>
      </c>
      <c r="G153" s="79" t="b">
        <v>0</v>
      </c>
    </row>
    <row r="154" spans="1:7" ht="15">
      <c r="A154" s="87" t="s">
        <v>1915</v>
      </c>
      <c r="B154" s="79">
        <v>5</v>
      </c>
      <c r="C154" s="131">
        <v>0.0021444849807196026</v>
      </c>
      <c r="D154" s="79" t="s">
        <v>2011</v>
      </c>
      <c r="E154" s="79" t="b">
        <v>0</v>
      </c>
      <c r="F154" s="79" t="b">
        <v>0</v>
      </c>
      <c r="G154" s="79" t="b">
        <v>0</v>
      </c>
    </row>
    <row r="155" spans="1:7" ht="15">
      <c r="A155" s="87" t="s">
        <v>279</v>
      </c>
      <c r="B155" s="79">
        <v>5</v>
      </c>
      <c r="C155" s="131">
        <v>0.0021444849807196026</v>
      </c>
      <c r="D155" s="79" t="s">
        <v>2011</v>
      </c>
      <c r="E155" s="79" t="b">
        <v>0</v>
      </c>
      <c r="F155" s="79" t="b">
        <v>0</v>
      </c>
      <c r="G155" s="79" t="b">
        <v>0</v>
      </c>
    </row>
    <row r="156" spans="1:7" ht="15">
      <c r="A156" s="87" t="s">
        <v>2591</v>
      </c>
      <c r="B156" s="79">
        <v>5</v>
      </c>
      <c r="C156" s="131">
        <v>0.0021444849807196026</v>
      </c>
      <c r="D156" s="79" t="s">
        <v>2011</v>
      </c>
      <c r="E156" s="79" t="b">
        <v>0</v>
      </c>
      <c r="F156" s="79" t="b">
        <v>0</v>
      </c>
      <c r="G156" s="79" t="b">
        <v>0</v>
      </c>
    </row>
    <row r="157" spans="1:7" ht="15">
      <c r="A157" s="87" t="s">
        <v>2592</v>
      </c>
      <c r="B157" s="79">
        <v>5</v>
      </c>
      <c r="C157" s="131">
        <v>0.0021444849807196026</v>
      </c>
      <c r="D157" s="79" t="s">
        <v>2011</v>
      </c>
      <c r="E157" s="79" t="b">
        <v>0</v>
      </c>
      <c r="F157" s="79" t="b">
        <v>0</v>
      </c>
      <c r="G157" s="79" t="b">
        <v>0</v>
      </c>
    </row>
    <row r="158" spans="1:7" ht="15">
      <c r="A158" s="87" t="s">
        <v>2447</v>
      </c>
      <c r="B158" s="79">
        <v>5</v>
      </c>
      <c r="C158" s="131">
        <v>0.0022851789601157357</v>
      </c>
      <c r="D158" s="79" t="s">
        <v>2011</v>
      </c>
      <c r="E158" s="79" t="b">
        <v>0</v>
      </c>
      <c r="F158" s="79" t="b">
        <v>0</v>
      </c>
      <c r="G158" s="79" t="b">
        <v>0</v>
      </c>
    </row>
    <row r="159" spans="1:7" ht="15">
      <c r="A159" s="87" t="s">
        <v>2593</v>
      </c>
      <c r="B159" s="79">
        <v>4</v>
      </c>
      <c r="C159" s="131">
        <v>0.0018281431680925886</v>
      </c>
      <c r="D159" s="79" t="s">
        <v>2011</v>
      </c>
      <c r="E159" s="79" t="b">
        <v>0</v>
      </c>
      <c r="F159" s="79" t="b">
        <v>0</v>
      </c>
      <c r="G159" s="79" t="b">
        <v>0</v>
      </c>
    </row>
    <row r="160" spans="1:7" ht="15">
      <c r="A160" s="87" t="s">
        <v>2594</v>
      </c>
      <c r="B160" s="79">
        <v>4</v>
      </c>
      <c r="C160" s="131">
        <v>0.0018281431680925886</v>
      </c>
      <c r="D160" s="79" t="s">
        <v>2011</v>
      </c>
      <c r="E160" s="79" t="b">
        <v>0</v>
      </c>
      <c r="F160" s="79" t="b">
        <v>0</v>
      </c>
      <c r="G160" s="79" t="b">
        <v>0</v>
      </c>
    </row>
    <row r="161" spans="1:7" ht="15">
      <c r="A161" s="87" t="s">
        <v>2595</v>
      </c>
      <c r="B161" s="79">
        <v>4</v>
      </c>
      <c r="C161" s="131">
        <v>0.0018281431680925886</v>
      </c>
      <c r="D161" s="79" t="s">
        <v>2011</v>
      </c>
      <c r="E161" s="79" t="b">
        <v>0</v>
      </c>
      <c r="F161" s="79" t="b">
        <v>0</v>
      </c>
      <c r="G161" s="79" t="b">
        <v>0</v>
      </c>
    </row>
    <row r="162" spans="1:7" ht="15">
      <c r="A162" s="87" t="s">
        <v>1969</v>
      </c>
      <c r="B162" s="79">
        <v>4</v>
      </c>
      <c r="C162" s="131">
        <v>0.0018281431680925886</v>
      </c>
      <c r="D162" s="79" t="s">
        <v>2011</v>
      </c>
      <c r="E162" s="79" t="b">
        <v>0</v>
      </c>
      <c r="F162" s="79" t="b">
        <v>0</v>
      </c>
      <c r="G162" s="79" t="b">
        <v>0</v>
      </c>
    </row>
    <row r="163" spans="1:7" ht="15">
      <c r="A163" s="87" t="s">
        <v>1949</v>
      </c>
      <c r="B163" s="79">
        <v>4</v>
      </c>
      <c r="C163" s="131">
        <v>0.0018281431680925886</v>
      </c>
      <c r="D163" s="79" t="s">
        <v>2011</v>
      </c>
      <c r="E163" s="79" t="b">
        <v>0</v>
      </c>
      <c r="F163" s="79" t="b">
        <v>0</v>
      </c>
      <c r="G163" s="79" t="b">
        <v>0</v>
      </c>
    </row>
    <row r="164" spans="1:7" ht="15">
      <c r="A164" s="87" t="s">
        <v>1976</v>
      </c>
      <c r="B164" s="79">
        <v>4</v>
      </c>
      <c r="C164" s="131">
        <v>0.0018281431680925886</v>
      </c>
      <c r="D164" s="79" t="s">
        <v>2011</v>
      </c>
      <c r="E164" s="79" t="b">
        <v>0</v>
      </c>
      <c r="F164" s="79" t="b">
        <v>0</v>
      </c>
      <c r="G164" s="79" t="b">
        <v>0</v>
      </c>
    </row>
    <row r="165" spans="1:7" ht="15">
      <c r="A165" s="87" t="s">
        <v>1916</v>
      </c>
      <c r="B165" s="79">
        <v>4</v>
      </c>
      <c r="C165" s="131">
        <v>0.0018281431680925886</v>
      </c>
      <c r="D165" s="79" t="s">
        <v>2011</v>
      </c>
      <c r="E165" s="79" t="b">
        <v>0</v>
      </c>
      <c r="F165" s="79" t="b">
        <v>0</v>
      </c>
      <c r="G165" s="79" t="b">
        <v>0</v>
      </c>
    </row>
    <row r="166" spans="1:7" ht="15">
      <c r="A166" s="87" t="s">
        <v>1917</v>
      </c>
      <c r="B166" s="79">
        <v>4</v>
      </c>
      <c r="C166" s="131">
        <v>0.0018281431680925886</v>
      </c>
      <c r="D166" s="79" t="s">
        <v>2011</v>
      </c>
      <c r="E166" s="79" t="b">
        <v>0</v>
      </c>
      <c r="F166" s="79" t="b">
        <v>0</v>
      </c>
      <c r="G166" s="79" t="b">
        <v>0</v>
      </c>
    </row>
    <row r="167" spans="1:7" ht="15">
      <c r="A167" s="87" t="s">
        <v>1928</v>
      </c>
      <c r="B167" s="79">
        <v>4</v>
      </c>
      <c r="C167" s="131">
        <v>0.0018281431680925886</v>
      </c>
      <c r="D167" s="79" t="s">
        <v>2011</v>
      </c>
      <c r="E167" s="79" t="b">
        <v>0</v>
      </c>
      <c r="F167" s="79" t="b">
        <v>0</v>
      </c>
      <c r="G167" s="79" t="b">
        <v>0</v>
      </c>
    </row>
    <row r="168" spans="1:7" ht="15">
      <c r="A168" s="87" t="s">
        <v>1934</v>
      </c>
      <c r="B168" s="79">
        <v>4</v>
      </c>
      <c r="C168" s="131">
        <v>0.0018281431680925886</v>
      </c>
      <c r="D168" s="79" t="s">
        <v>2011</v>
      </c>
      <c r="E168" s="79" t="b">
        <v>0</v>
      </c>
      <c r="F168" s="79" t="b">
        <v>0</v>
      </c>
      <c r="G168" s="79" t="b">
        <v>0</v>
      </c>
    </row>
    <row r="169" spans="1:7" ht="15">
      <c r="A169" s="87" t="s">
        <v>2596</v>
      </c>
      <c r="B169" s="79">
        <v>4</v>
      </c>
      <c r="C169" s="131">
        <v>0.0018281431680925886</v>
      </c>
      <c r="D169" s="79" t="s">
        <v>2011</v>
      </c>
      <c r="E169" s="79" t="b">
        <v>0</v>
      </c>
      <c r="F169" s="79" t="b">
        <v>0</v>
      </c>
      <c r="G169" s="79" t="b">
        <v>0</v>
      </c>
    </row>
    <row r="170" spans="1:7" ht="15">
      <c r="A170" s="87" t="s">
        <v>2597</v>
      </c>
      <c r="B170" s="79">
        <v>4</v>
      </c>
      <c r="C170" s="131">
        <v>0.0018281431680925886</v>
      </c>
      <c r="D170" s="79" t="s">
        <v>2011</v>
      </c>
      <c r="E170" s="79" t="b">
        <v>0</v>
      </c>
      <c r="F170" s="79" t="b">
        <v>0</v>
      </c>
      <c r="G170" s="79" t="b">
        <v>0</v>
      </c>
    </row>
    <row r="171" spans="1:7" ht="15">
      <c r="A171" s="87" t="s">
        <v>2598</v>
      </c>
      <c r="B171" s="79">
        <v>4</v>
      </c>
      <c r="C171" s="131">
        <v>0.0018281431680925886</v>
      </c>
      <c r="D171" s="79" t="s">
        <v>2011</v>
      </c>
      <c r="E171" s="79" t="b">
        <v>0</v>
      </c>
      <c r="F171" s="79" t="b">
        <v>0</v>
      </c>
      <c r="G171" s="79" t="b">
        <v>0</v>
      </c>
    </row>
    <row r="172" spans="1:7" ht="15">
      <c r="A172" s="87" t="s">
        <v>2599</v>
      </c>
      <c r="B172" s="79">
        <v>4</v>
      </c>
      <c r="C172" s="131">
        <v>0.0018281431680925886</v>
      </c>
      <c r="D172" s="79" t="s">
        <v>2011</v>
      </c>
      <c r="E172" s="79" t="b">
        <v>0</v>
      </c>
      <c r="F172" s="79" t="b">
        <v>0</v>
      </c>
      <c r="G172" s="79" t="b">
        <v>0</v>
      </c>
    </row>
    <row r="173" spans="1:7" ht="15">
      <c r="A173" s="87" t="s">
        <v>1992</v>
      </c>
      <c r="B173" s="79">
        <v>4</v>
      </c>
      <c r="C173" s="131">
        <v>0.0018281431680925886</v>
      </c>
      <c r="D173" s="79" t="s">
        <v>2011</v>
      </c>
      <c r="E173" s="79" t="b">
        <v>0</v>
      </c>
      <c r="F173" s="79" t="b">
        <v>0</v>
      </c>
      <c r="G173" s="79" t="b">
        <v>0</v>
      </c>
    </row>
    <row r="174" spans="1:7" ht="15">
      <c r="A174" s="87" t="s">
        <v>2600</v>
      </c>
      <c r="B174" s="79">
        <v>4</v>
      </c>
      <c r="C174" s="131">
        <v>0.0018281431680925886</v>
      </c>
      <c r="D174" s="79" t="s">
        <v>2011</v>
      </c>
      <c r="E174" s="79" t="b">
        <v>0</v>
      </c>
      <c r="F174" s="79" t="b">
        <v>0</v>
      </c>
      <c r="G174" s="79" t="b">
        <v>0</v>
      </c>
    </row>
    <row r="175" spans="1:7" ht="15">
      <c r="A175" s="87" t="s">
        <v>2601</v>
      </c>
      <c r="B175" s="79">
        <v>4</v>
      </c>
      <c r="C175" s="131">
        <v>0.0018281431680925886</v>
      </c>
      <c r="D175" s="79" t="s">
        <v>2011</v>
      </c>
      <c r="E175" s="79" t="b">
        <v>0</v>
      </c>
      <c r="F175" s="79" t="b">
        <v>0</v>
      </c>
      <c r="G175" s="79" t="b">
        <v>0</v>
      </c>
    </row>
    <row r="176" spans="1:7" ht="15">
      <c r="A176" s="87" t="s">
        <v>1980</v>
      </c>
      <c r="B176" s="79">
        <v>4</v>
      </c>
      <c r="C176" s="131">
        <v>0.0018281431680925886</v>
      </c>
      <c r="D176" s="79" t="s">
        <v>2011</v>
      </c>
      <c r="E176" s="79" t="b">
        <v>0</v>
      </c>
      <c r="F176" s="79" t="b">
        <v>0</v>
      </c>
      <c r="G176" s="79" t="b">
        <v>0</v>
      </c>
    </row>
    <row r="177" spans="1:7" ht="15">
      <c r="A177" s="87" t="s">
        <v>2602</v>
      </c>
      <c r="B177" s="79">
        <v>4</v>
      </c>
      <c r="C177" s="131">
        <v>0.0019732520375563517</v>
      </c>
      <c r="D177" s="79" t="s">
        <v>2011</v>
      </c>
      <c r="E177" s="79" t="b">
        <v>0</v>
      </c>
      <c r="F177" s="79" t="b">
        <v>0</v>
      </c>
      <c r="G177" s="79" t="b">
        <v>0</v>
      </c>
    </row>
    <row r="178" spans="1:7" ht="15">
      <c r="A178" s="87" t="s">
        <v>2603</v>
      </c>
      <c r="B178" s="79">
        <v>4</v>
      </c>
      <c r="C178" s="131">
        <v>0.0019732520375563517</v>
      </c>
      <c r="D178" s="79" t="s">
        <v>2011</v>
      </c>
      <c r="E178" s="79" t="b">
        <v>0</v>
      </c>
      <c r="F178" s="79" t="b">
        <v>0</v>
      </c>
      <c r="G178" s="79" t="b">
        <v>0</v>
      </c>
    </row>
    <row r="179" spans="1:7" ht="15">
      <c r="A179" s="87" t="s">
        <v>1942</v>
      </c>
      <c r="B179" s="79">
        <v>4</v>
      </c>
      <c r="C179" s="131">
        <v>0.0018281431680925886</v>
      </c>
      <c r="D179" s="79" t="s">
        <v>2011</v>
      </c>
      <c r="E179" s="79" t="b">
        <v>0</v>
      </c>
      <c r="F179" s="79" t="b">
        <v>0</v>
      </c>
      <c r="G179" s="79" t="b">
        <v>0</v>
      </c>
    </row>
    <row r="180" spans="1:7" ht="15">
      <c r="A180" s="87" t="s">
        <v>2448</v>
      </c>
      <c r="B180" s="79">
        <v>4</v>
      </c>
      <c r="C180" s="131">
        <v>0.0019732520375563517</v>
      </c>
      <c r="D180" s="79" t="s">
        <v>2011</v>
      </c>
      <c r="E180" s="79" t="b">
        <v>0</v>
      </c>
      <c r="F180" s="79" t="b">
        <v>0</v>
      </c>
      <c r="G180" s="79" t="b">
        <v>0</v>
      </c>
    </row>
    <row r="181" spans="1:7" ht="15">
      <c r="A181" s="87" t="s">
        <v>1953</v>
      </c>
      <c r="B181" s="79">
        <v>4</v>
      </c>
      <c r="C181" s="131">
        <v>0.0018281431680925886</v>
      </c>
      <c r="D181" s="79" t="s">
        <v>2011</v>
      </c>
      <c r="E181" s="79" t="b">
        <v>0</v>
      </c>
      <c r="F181" s="79" t="b">
        <v>0</v>
      </c>
      <c r="G181" s="79" t="b">
        <v>0</v>
      </c>
    </row>
    <row r="182" spans="1:7" ht="15">
      <c r="A182" s="87" t="s">
        <v>2604</v>
      </c>
      <c r="B182" s="79">
        <v>4</v>
      </c>
      <c r="C182" s="131">
        <v>0.0018281431680925886</v>
      </c>
      <c r="D182" s="79" t="s">
        <v>2011</v>
      </c>
      <c r="E182" s="79" t="b">
        <v>0</v>
      </c>
      <c r="F182" s="79" t="b">
        <v>0</v>
      </c>
      <c r="G182" s="79" t="b">
        <v>0</v>
      </c>
    </row>
    <row r="183" spans="1:7" ht="15">
      <c r="A183" s="87" t="s">
        <v>2605</v>
      </c>
      <c r="B183" s="79">
        <v>4</v>
      </c>
      <c r="C183" s="131">
        <v>0.0019732520375563517</v>
      </c>
      <c r="D183" s="79" t="s">
        <v>2011</v>
      </c>
      <c r="E183" s="79" t="b">
        <v>0</v>
      </c>
      <c r="F183" s="79" t="b">
        <v>0</v>
      </c>
      <c r="G183" s="79" t="b">
        <v>0</v>
      </c>
    </row>
    <row r="184" spans="1:7" ht="15">
      <c r="A184" s="87" t="s">
        <v>1152</v>
      </c>
      <c r="B184" s="79">
        <v>4</v>
      </c>
      <c r="C184" s="131">
        <v>0.0018281431680925886</v>
      </c>
      <c r="D184" s="79" t="s">
        <v>2011</v>
      </c>
      <c r="E184" s="79" t="b">
        <v>0</v>
      </c>
      <c r="F184" s="79" t="b">
        <v>0</v>
      </c>
      <c r="G184" s="79" t="b">
        <v>0</v>
      </c>
    </row>
    <row r="185" spans="1:7" ht="15">
      <c r="A185" s="87" t="s">
        <v>1945</v>
      </c>
      <c r="B185" s="79">
        <v>4</v>
      </c>
      <c r="C185" s="131">
        <v>0.0018281431680925886</v>
      </c>
      <c r="D185" s="79" t="s">
        <v>2011</v>
      </c>
      <c r="E185" s="79" t="b">
        <v>0</v>
      </c>
      <c r="F185" s="79" t="b">
        <v>0</v>
      </c>
      <c r="G185" s="79" t="b">
        <v>0</v>
      </c>
    </row>
    <row r="186" spans="1:7" ht="15">
      <c r="A186" s="87" t="s">
        <v>1145</v>
      </c>
      <c r="B186" s="79">
        <v>4</v>
      </c>
      <c r="C186" s="131">
        <v>0.0018281431680925886</v>
      </c>
      <c r="D186" s="79" t="s">
        <v>2011</v>
      </c>
      <c r="E186" s="79" t="b">
        <v>0</v>
      </c>
      <c r="F186" s="79" t="b">
        <v>0</v>
      </c>
      <c r="G186" s="79" t="b">
        <v>0</v>
      </c>
    </row>
    <row r="187" spans="1:7" ht="15">
      <c r="A187" s="87" t="s">
        <v>2606</v>
      </c>
      <c r="B187" s="79">
        <v>3</v>
      </c>
      <c r="C187" s="131">
        <v>0.0014799390281672637</v>
      </c>
      <c r="D187" s="79" t="s">
        <v>2011</v>
      </c>
      <c r="E187" s="79" t="b">
        <v>0</v>
      </c>
      <c r="F187" s="79" t="b">
        <v>0</v>
      </c>
      <c r="G187" s="79" t="b">
        <v>0</v>
      </c>
    </row>
    <row r="188" spans="1:7" ht="15">
      <c r="A188" s="87" t="s">
        <v>2077</v>
      </c>
      <c r="B188" s="79">
        <v>3</v>
      </c>
      <c r="C188" s="131">
        <v>0.0014799390281672637</v>
      </c>
      <c r="D188" s="79" t="s">
        <v>2011</v>
      </c>
      <c r="E188" s="79" t="b">
        <v>0</v>
      </c>
      <c r="F188" s="79" t="b">
        <v>0</v>
      </c>
      <c r="G188" s="79" t="b">
        <v>0</v>
      </c>
    </row>
    <row r="189" spans="1:7" ht="15">
      <c r="A189" s="87" t="s">
        <v>1598</v>
      </c>
      <c r="B189" s="79">
        <v>3</v>
      </c>
      <c r="C189" s="131">
        <v>0.0014799390281672637</v>
      </c>
      <c r="D189" s="79" t="s">
        <v>2011</v>
      </c>
      <c r="E189" s="79" t="b">
        <v>0</v>
      </c>
      <c r="F189" s="79" t="b">
        <v>0</v>
      </c>
      <c r="G189" s="79" t="b">
        <v>0</v>
      </c>
    </row>
    <row r="190" spans="1:7" ht="15">
      <c r="A190" s="87" t="s">
        <v>2083</v>
      </c>
      <c r="B190" s="79">
        <v>3</v>
      </c>
      <c r="C190" s="131">
        <v>0.0016333286266478225</v>
      </c>
      <c r="D190" s="79" t="s">
        <v>2011</v>
      </c>
      <c r="E190" s="79" t="b">
        <v>0</v>
      </c>
      <c r="F190" s="79" t="b">
        <v>0</v>
      </c>
      <c r="G190" s="79" t="b">
        <v>0</v>
      </c>
    </row>
    <row r="191" spans="1:7" ht="15">
      <c r="A191" s="87" t="s">
        <v>2607</v>
      </c>
      <c r="B191" s="79">
        <v>3</v>
      </c>
      <c r="C191" s="131">
        <v>0.0014799390281672637</v>
      </c>
      <c r="D191" s="79" t="s">
        <v>2011</v>
      </c>
      <c r="E191" s="79" t="b">
        <v>0</v>
      </c>
      <c r="F191" s="79" t="b">
        <v>0</v>
      </c>
      <c r="G191" s="79" t="b">
        <v>0</v>
      </c>
    </row>
    <row r="192" spans="1:7" ht="15">
      <c r="A192" s="87" t="s">
        <v>2608</v>
      </c>
      <c r="B192" s="79">
        <v>3</v>
      </c>
      <c r="C192" s="131">
        <v>0.0014799390281672637</v>
      </c>
      <c r="D192" s="79" t="s">
        <v>2011</v>
      </c>
      <c r="E192" s="79" t="b">
        <v>0</v>
      </c>
      <c r="F192" s="79" t="b">
        <v>0</v>
      </c>
      <c r="G192" s="79" t="b">
        <v>0</v>
      </c>
    </row>
    <row r="193" spans="1:7" ht="15">
      <c r="A193" s="87" t="s">
        <v>1918</v>
      </c>
      <c r="B193" s="79">
        <v>3</v>
      </c>
      <c r="C193" s="131">
        <v>0.0014799390281672637</v>
      </c>
      <c r="D193" s="79" t="s">
        <v>2011</v>
      </c>
      <c r="E193" s="79" t="b">
        <v>0</v>
      </c>
      <c r="F193" s="79" t="b">
        <v>0</v>
      </c>
      <c r="G193" s="79" t="b">
        <v>0</v>
      </c>
    </row>
    <row r="194" spans="1:7" ht="15">
      <c r="A194" s="87" t="s">
        <v>1919</v>
      </c>
      <c r="B194" s="79">
        <v>3</v>
      </c>
      <c r="C194" s="131">
        <v>0.0014799390281672637</v>
      </c>
      <c r="D194" s="79" t="s">
        <v>2011</v>
      </c>
      <c r="E194" s="79" t="b">
        <v>0</v>
      </c>
      <c r="F194" s="79" t="b">
        <v>0</v>
      </c>
      <c r="G194" s="79" t="b">
        <v>0</v>
      </c>
    </row>
    <row r="195" spans="1:7" ht="15">
      <c r="A195" s="87" t="s">
        <v>1920</v>
      </c>
      <c r="B195" s="79">
        <v>3</v>
      </c>
      <c r="C195" s="131">
        <v>0.0014799390281672637</v>
      </c>
      <c r="D195" s="79" t="s">
        <v>2011</v>
      </c>
      <c r="E195" s="79" t="b">
        <v>0</v>
      </c>
      <c r="F195" s="79" t="b">
        <v>0</v>
      </c>
      <c r="G195" s="79" t="b">
        <v>0</v>
      </c>
    </row>
    <row r="196" spans="1:7" ht="15">
      <c r="A196" s="87" t="s">
        <v>1921</v>
      </c>
      <c r="B196" s="79">
        <v>3</v>
      </c>
      <c r="C196" s="131">
        <v>0.0014799390281672637</v>
      </c>
      <c r="D196" s="79" t="s">
        <v>2011</v>
      </c>
      <c r="E196" s="79" t="b">
        <v>0</v>
      </c>
      <c r="F196" s="79" t="b">
        <v>0</v>
      </c>
      <c r="G196" s="79" t="b">
        <v>0</v>
      </c>
    </row>
    <row r="197" spans="1:7" ht="15">
      <c r="A197" s="87" t="s">
        <v>1922</v>
      </c>
      <c r="B197" s="79">
        <v>3</v>
      </c>
      <c r="C197" s="131">
        <v>0.0014799390281672637</v>
      </c>
      <c r="D197" s="79" t="s">
        <v>2011</v>
      </c>
      <c r="E197" s="79" t="b">
        <v>0</v>
      </c>
      <c r="F197" s="79" t="b">
        <v>0</v>
      </c>
      <c r="G197" s="79" t="b">
        <v>0</v>
      </c>
    </row>
    <row r="198" spans="1:7" ht="15">
      <c r="A198" s="87" t="s">
        <v>1923</v>
      </c>
      <c r="B198" s="79">
        <v>3</v>
      </c>
      <c r="C198" s="131">
        <v>0.0014799390281672637</v>
      </c>
      <c r="D198" s="79" t="s">
        <v>2011</v>
      </c>
      <c r="E198" s="79" t="b">
        <v>0</v>
      </c>
      <c r="F198" s="79" t="b">
        <v>0</v>
      </c>
      <c r="G198" s="79" t="b">
        <v>0</v>
      </c>
    </row>
    <row r="199" spans="1:7" ht="15">
      <c r="A199" s="87" t="s">
        <v>1924</v>
      </c>
      <c r="B199" s="79">
        <v>3</v>
      </c>
      <c r="C199" s="131">
        <v>0.0014799390281672637</v>
      </c>
      <c r="D199" s="79" t="s">
        <v>2011</v>
      </c>
      <c r="E199" s="79" t="b">
        <v>0</v>
      </c>
      <c r="F199" s="79" t="b">
        <v>0</v>
      </c>
      <c r="G199" s="79" t="b">
        <v>0</v>
      </c>
    </row>
    <row r="200" spans="1:7" ht="15">
      <c r="A200" s="87" t="s">
        <v>1925</v>
      </c>
      <c r="B200" s="79">
        <v>3</v>
      </c>
      <c r="C200" s="131">
        <v>0.0014799390281672637</v>
      </c>
      <c r="D200" s="79" t="s">
        <v>2011</v>
      </c>
      <c r="E200" s="79" t="b">
        <v>0</v>
      </c>
      <c r="F200" s="79" t="b">
        <v>0</v>
      </c>
      <c r="G200" s="79" t="b">
        <v>0</v>
      </c>
    </row>
    <row r="201" spans="1:7" ht="15">
      <c r="A201" s="87" t="s">
        <v>1926</v>
      </c>
      <c r="B201" s="79">
        <v>3</v>
      </c>
      <c r="C201" s="131">
        <v>0.0014799390281672637</v>
      </c>
      <c r="D201" s="79" t="s">
        <v>2011</v>
      </c>
      <c r="E201" s="79" t="b">
        <v>0</v>
      </c>
      <c r="F201" s="79" t="b">
        <v>0</v>
      </c>
      <c r="G201" s="79" t="b">
        <v>0</v>
      </c>
    </row>
    <row r="202" spans="1:7" ht="15">
      <c r="A202" s="87" t="s">
        <v>1927</v>
      </c>
      <c r="B202" s="79">
        <v>3</v>
      </c>
      <c r="C202" s="131">
        <v>0.0014799390281672637</v>
      </c>
      <c r="D202" s="79" t="s">
        <v>2011</v>
      </c>
      <c r="E202" s="79" t="b">
        <v>0</v>
      </c>
      <c r="F202" s="79" t="b">
        <v>0</v>
      </c>
      <c r="G202" s="79" t="b">
        <v>0</v>
      </c>
    </row>
    <row r="203" spans="1:7" ht="15">
      <c r="A203" s="87" t="s">
        <v>1929</v>
      </c>
      <c r="B203" s="79">
        <v>3</v>
      </c>
      <c r="C203" s="131">
        <v>0.0014799390281672637</v>
      </c>
      <c r="D203" s="79" t="s">
        <v>2011</v>
      </c>
      <c r="E203" s="79" t="b">
        <v>0</v>
      </c>
      <c r="F203" s="79" t="b">
        <v>0</v>
      </c>
      <c r="G203" s="79" t="b">
        <v>0</v>
      </c>
    </row>
    <row r="204" spans="1:7" ht="15">
      <c r="A204" s="87" t="s">
        <v>1930</v>
      </c>
      <c r="B204" s="79">
        <v>3</v>
      </c>
      <c r="C204" s="131">
        <v>0.0014799390281672637</v>
      </c>
      <c r="D204" s="79" t="s">
        <v>2011</v>
      </c>
      <c r="E204" s="79" t="b">
        <v>0</v>
      </c>
      <c r="F204" s="79" t="b">
        <v>0</v>
      </c>
      <c r="G204" s="79" t="b">
        <v>0</v>
      </c>
    </row>
    <row r="205" spans="1:7" ht="15">
      <c r="A205" s="87" t="s">
        <v>1931</v>
      </c>
      <c r="B205" s="79">
        <v>3</v>
      </c>
      <c r="C205" s="131">
        <v>0.0014799390281672637</v>
      </c>
      <c r="D205" s="79" t="s">
        <v>2011</v>
      </c>
      <c r="E205" s="79" t="b">
        <v>0</v>
      </c>
      <c r="F205" s="79" t="b">
        <v>0</v>
      </c>
      <c r="G205" s="79" t="b">
        <v>0</v>
      </c>
    </row>
    <row r="206" spans="1:7" ht="15">
      <c r="A206" s="87" t="s">
        <v>1932</v>
      </c>
      <c r="B206" s="79">
        <v>3</v>
      </c>
      <c r="C206" s="131">
        <v>0.0014799390281672637</v>
      </c>
      <c r="D206" s="79" t="s">
        <v>2011</v>
      </c>
      <c r="E206" s="79" t="b">
        <v>0</v>
      </c>
      <c r="F206" s="79" t="b">
        <v>0</v>
      </c>
      <c r="G206" s="79" t="b">
        <v>0</v>
      </c>
    </row>
    <row r="207" spans="1:7" ht="15">
      <c r="A207" s="87" t="s">
        <v>1933</v>
      </c>
      <c r="B207" s="79">
        <v>3</v>
      </c>
      <c r="C207" s="131">
        <v>0.0014799390281672637</v>
      </c>
      <c r="D207" s="79" t="s">
        <v>2011</v>
      </c>
      <c r="E207" s="79" t="b">
        <v>0</v>
      </c>
      <c r="F207" s="79" t="b">
        <v>0</v>
      </c>
      <c r="G207" s="79" t="b">
        <v>0</v>
      </c>
    </row>
    <row r="208" spans="1:7" ht="15">
      <c r="A208" s="87" t="s">
        <v>1935</v>
      </c>
      <c r="B208" s="79">
        <v>3</v>
      </c>
      <c r="C208" s="131">
        <v>0.0014799390281672637</v>
      </c>
      <c r="D208" s="79" t="s">
        <v>2011</v>
      </c>
      <c r="E208" s="79" t="b">
        <v>0</v>
      </c>
      <c r="F208" s="79" t="b">
        <v>0</v>
      </c>
      <c r="G208" s="79" t="b">
        <v>0</v>
      </c>
    </row>
    <row r="209" spans="1:7" ht="15">
      <c r="A209" s="87" t="s">
        <v>290</v>
      </c>
      <c r="B209" s="79">
        <v>3</v>
      </c>
      <c r="C209" s="131">
        <v>0.0014799390281672637</v>
      </c>
      <c r="D209" s="79" t="s">
        <v>2011</v>
      </c>
      <c r="E209" s="79" t="b">
        <v>0</v>
      </c>
      <c r="F209" s="79" t="b">
        <v>0</v>
      </c>
      <c r="G209" s="79" t="b">
        <v>0</v>
      </c>
    </row>
    <row r="210" spans="1:7" ht="15">
      <c r="A210" s="87" t="s">
        <v>269</v>
      </c>
      <c r="B210" s="79">
        <v>3</v>
      </c>
      <c r="C210" s="131">
        <v>0.0014799390281672637</v>
      </c>
      <c r="D210" s="79" t="s">
        <v>2011</v>
      </c>
      <c r="E210" s="79" t="b">
        <v>0</v>
      </c>
      <c r="F210" s="79" t="b">
        <v>0</v>
      </c>
      <c r="G210" s="79" t="b">
        <v>0</v>
      </c>
    </row>
    <row r="211" spans="1:7" ht="15">
      <c r="A211" s="87" t="s">
        <v>2609</v>
      </c>
      <c r="B211" s="79">
        <v>3</v>
      </c>
      <c r="C211" s="131">
        <v>0.0014799390281672637</v>
      </c>
      <c r="D211" s="79" t="s">
        <v>2011</v>
      </c>
      <c r="E211" s="79" t="b">
        <v>0</v>
      </c>
      <c r="F211" s="79" t="b">
        <v>0</v>
      </c>
      <c r="G211" s="79" t="b">
        <v>0</v>
      </c>
    </row>
    <row r="212" spans="1:7" ht="15">
      <c r="A212" s="87" t="s">
        <v>2610</v>
      </c>
      <c r="B212" s="79">
        <v>3</v>
      </c>
      <c r="C212" s="131">
        <v>0.0014799390281672637</v>
      </c>
      <c r="D212" s="79" t="s">
        <v>2011</v>
      </c>
      <c r="E212" s="79" t="b">
        <v>0</v>
      </c>
      <c r="F212" s="79" t="b">
        <v>0</v>
      </c>
      <c r="G212" s="79" t="b">
        <v>0</v>
      </c>
    </row>
    <row r="213" spans="1:7" ht="15">
      <c r="A213" s="87" t="s">
        <v>1975</v>
      </c>
      <c r="B213" s="79">
        <v>3</v>
      </c>
      <c r="C213" s="131">
        <v>0.0014799390281672637</v>
      </c>
      <c r="D213" s="79" t="s">
        <v>2011</v>
      </c>
      <c r="E213" s="79" t="b">
        <v>0</v>
      </c>
      <c r="F213" s="79" t="b">
        <v>0</v>
      </c>
      <c r="G213" s="79" t="b">
        <v>0</v>
      </c>
    </row>
    <row r="214" spans="1:7" ht="15">
      <c r="A214" s="87" t="s">
        <v>2611</v>
      </c>
      <c r="B214" s="79">
        <v>3</v>
      </c>
      <c r="C214" s="131">
        <v>0.0014799390281672637</v>
      </c>
      <c r="D214" s="79" t="s">
        <v>2011</v>
      </c>
      <c r="E214" s="79" t="b">
        <v>0</v>
      </c>
      <c r="F214" s="79" t="b">
        <v>0</v>
      </c>
      <c r="G214" s="79" t="b">
        <v>0</v>
      </c>
    </row>
    <row r="215" spans="1:7" ht="15">
      <c r="A215" s="87" t="s">
        <v>2612</v>
      </c>
      <c r="B215" s="79">
        <v>3</v>
      </c>
      <c r="C215" s="131">
        <v>0.0014799390281672637</v>
      </c>
      <c r="D215" s="79" t="s">
        <v>2011</v>
      </c>
      <c r="E215" s="79" t="b">
        <v>0</v>
      </c>
      <c r="F215" s="79" t="b">
        <v>0</v>
      </c>
      <c r="G215" s="79" t="b">
        <v>0</v>
      </c>
    </row>
    <row r="216" spans="1:7" ht="15">
      <c r="A216" s="87" t="s">
        <v>2613</v>
      </c>
      <c r="B216" s="79">
        <v>3</v>
      </c>
      <c r="C216" s="131">
        <v>0.0014799390281672637</v>
      </c>
      <c r="D216" s="79" t="s">
        <v>2011</v>
      </c>
      <c r="E216" s="79" t="b">
        <v>0</v>
      </c>
      <c r="F216" s="79" t="b">
        <v>0</v>
      </c>
      <c r="G216" s="79" t="b">
        <v>0</v>
      </c>
    </row>
    <row r="217" spans="1:7" ht="15">
      <c r="A217" s="87" t="s">
        <v>1967</v>
      </c>
      <c r="B217" s="79">
        <v>3</v>
      </c>
      <c r="C217" s="131">
        <v>0.0014799390281672637</v>
      </c>
      <c r="D217" s="79" t="s">
        <v>2011</v>
      </c>
      <c r="E217" s="79" t="b">
        <v>0</v>
      </c>
      <c r="F217" s="79" t="b">
        <v>0</v>
      </c>
      <c r="G217" s="79" t="b">
        <v>0</v>
      </c>
    </row>
    <row r="218" spans="1:7" ht="15">
      <c r="A218" s="87" t="s">
        <v>1968</v>
      </c>
      <c r="B218" s="79">
        <v>3</v>
      </c>
      <c r="C218" s="131">
        <v>0.0014799390281672637</v>
      </c>
      <c r="D218" s="79" t="s">
        <v>2011</v>
      </c>
      <c r="E218" s="79" t="b">
        <v>0</v>
      </c>
      <c r="F218" s="79" t="b">
        <v>0</v>
      </c>
      <c r="G218" s="79" t="b">
        <v>0</v>
      </c>
    </row>
    <row r="219" spans="1:7" ht="15">
      <c r="A219" s="87" t="s">
        <v>1970</v>
      </c>
      <c r="B219" s="79">
        <v>3</v>
      </c>
      <c r="C219" s="131">
        <v>0.0014799390281672637</v>
      </c>
      <c r="D219" s="79" t="s">
        <v>2011</v>
      </c>
      <c r="E219" s="79" t="b">
        <v>0</v>
      </c>
      <c r="F219" s="79" t="b">
        <v>0</v>
      </c>
      <c r="G219" s="79" t="b">
        <v>0</v>
      </c>
    </row>
    <row r="220" spans="1:7" ht="15">
      <c r="A220" s="87" t="s">
        <v>2614</v>
      </c>
      <c r="B220" s="79">
        <v>3</v>
      </c>
      <c r="C220" s="131">
        <v>0.0014799390281672637</v>
      </c>
      <c r="D220" s="79" t="s">
        <v>2011</v>
      </c>
      <c r="E220" s="79" t="b">
        <v>0</v>
      </c>
      <c r="F220" s="79" t="b">
        <v>0</v>
      </c>
      <c r="G220" s="79" t="b">
        <v>0</v>
      </c>
    </row>
    <row r="221" spans="1:7" ht="15">
      <c r="A221" s="87" t="s">
        <v>2615</v>
      </c>
      <c r="B221" s="79">
        <v>3</v>
      </c>
      <c r="C221" s="131">
        <v>0.0014799390281672637</v>
      </c>
      <c r="D221" s="79" t="s">
        <v>2011</v>
      </c>
      <c r="E221" s="79" t="b">
        <v>0</v>
      </c>
      <c r="F221" s="79" t="b">
        <v>0</v>
      </c>
      <c r="G221" s="79" t="b">
        <v>0</v>
      </c>
    </row>
    <row r="222" spans="1:7" ht="15">
      <c r="A222" s="87" t="s">
        <v>1939</v>
      </c>
      <c r="B222" s="79">
        <v>3</v>
      </c>
      <c r="C222" s="131">
        <v>0.0014799390281672637</v>
      </c>
      <c r="D222" s="79" t="s">
        <v>2011</v>
      </c>
      <c r="E222" s="79" t="b">
        <v>0</v>
      </c>
      <c r="F222" s="79" t="b">
        <v>0</v>
      </c>
      <c r="G222" s="79" t="b">
        <v>0</v>
      </c>
    </row>
    <row r="223" spans="1:7" ht="15">
      <c r="A223" s="87" t="s">
        <v>2616</v>
      </c>
      <c r="B223" s="79">
        <v>3</v>
      </c>
      <c r="C223" s="131">
        <v>0.0014799390281672637</v>
      </c>
      <c r="D223" s="79" t="s">
        <v>2011</v>
      </c>
      <c r="E223" s="79" t="b">
        <v>0</v>
      </c>
      <c r="F223" s="79" t="b">
        <v>0</v>
      </c>
      <c r="G223" s="79" t="b">
        <v>0</v>
      </c>
    </row>
    <row r="224" spans="1:7" ht="15">
      <c r="A224" s="87" t="s">
        <v>1940</v>
      </c>
      <c r="B224" s="79">
        <v>3</v>
      </c>
      <c r="C224" s="131">
        <v>0.0014799390281672637</v>
      </c>
      <c r="D224" s="79" t="s">
        <v>2011</v>
      </c>
      <c r="E224" s="79" t="b">
        <v>0</v>
      </c>
      <c r="F224" s="79" t="b">
        <v>0</v>
      </c>
      <c r="G224" s="79" t="b">
        <v>0</v>
      </c>
    </row>
    <row r="225" spans="1:7" ht="15">
      <c r="A225" s="87" t="s">
        <v>2617</v>
      </c>
      <c r="B225" s="79">
        <v>3</v>
      </c>
      <c r="C225" s="131">
        <v>0.0016333286266478225</v>
      </c>
      <c r="D225" s="79" t="s">
        <v>2011</v>
      </c>
      <c r="E225" s="79" t="b">
        <v>0</v>
      </c>
      <c r="F225" s="79" t="b">
        <v>0</v>
      </c>
      <c r="G225" s="79" t="b">
        <v>0</v>
      </c>
    </row>
    <row r="226" spans="1:7" ht="15">
      <c r="A226" s="87" t="s">
        <v>2618</v>
      </c>
      <c r="B226" s="79">
        <v>3</v>
      </c>
      <c r="C226" s="131">
        <v>0.0014799390281672637</v>
      </c>
      <c r="D226" s="79" t="s">
        <v>2011</v>
      </c>
      <c r="E226" s="79" t="b">
        <v>0</v>
      </c>
      <c r="F226" s="79" t="b">
        <v>0</v>
      </c>
      <c r="G226" s="79" t="b">
        <v>0</v>
      </c>
    </row>
    <row r="227" spans="1:7" ht="15">
      <c r="A227" s="87" t="s">
        <v>2619</v>
      </c>
      <c r="B227" s="79">
        <v>3</v>
      </c>
      <c r="C227" s="131">
        <v>0.0014799390281672637</v>
      </c>
      <c r="D227" s="79" t="s">
        <v>2011</v>
      </c>
      <c r="E227" s="79" t="b">
        <v>0</v>
      </c>
      <c r="F227" s="79" t="b">
        <v>0</v>
      </c>
      <c r="G227" s="79" t="b">
        <v>0</v>
      </c>
    </row>
    <row r="228" spans="1:7" ht="15">
      <c r="A228" s="87" t="s">
        <v>2620</v>
      </c>
      <c r="B228" s="79">
        <v>3</v>
      </c>
      <c r="C228" s="131">
        <v>0.0014799390281672637</v>
      </c>
      <c r="D228" s="79" t="s">
        <v>2011</v>
      </c>
      <c r="E228" s="79" t="b">
        <v>0</v>
      </c>
      <c r="F228" s="79" t="b">
        <v>0</v>
      </c>
      <c r="G228" s="79" t="b">
        <v>0</v>
      </c>
    </row>
    <row r="229" spans="1:7" ht="15">
      <c r="A229" s="87" t="s">
        <v>2621</v>
      </c>
      <c r="B229" s="79">
        <v>3</v>
      </c>
      <c r="C229" s="131">
        <v>0.0014799390281672637</v>
      </c>
      <c r="D229" s="79" t="s">
        <v>2011</v>
      </c>
      <c r="E229" s="79" t="b">
        <v>0</v>
      </c>
      <c r="F229" s="79" t="b">
        <v>0</v>
      </c>
      <c r="G229" s="79" t="b">
        <v>0</v>
      </c>
    </row>
    <row r="230" spans="1:7" ht="15">
      <c r="A230" s="87" t="s">
        <v>2622</v>
      </c>
      <c r="B230" s="79">
        <v>3</v>
      </c>
      <c r="C230" s="131">
        <v>0.0014799390281672637</v>
      </c>
      <c r="D230" s="79" t="s">
        <v>2011</v>
      </c>
      <c r="E230" s="79" t="b">
        <v>0</v>
      </c>
      <c r="F230" s="79" t="b">
        <v>0</v>
      </c>
      <c r="G230" s="79" t="b">
        <v>0</v>
      </c>
    </row>
    <row r="231" spans="1:7" ht="15">
      <c r="A231" s="87" t="s">
        <v>2623</v>
      </c>
      <c r="B231" s="79">
        <v>3</v>
      </c>
      <c r="C231" s="131">
        <v>0.0014799390281672637</v>
      </c>
      <c r="D231" s="79" t="s">
        <v>2011</v>
      </c>
      <c r="E231" s="79" t="b">
        <v>0</v>
      </c>
      <c r="F231" s="79" t="b">
        <v>0</v>
      </c>
      <c r="G231" s="79" t="b">
        <v>0</v>
      </c>
    </row>
    <row r="232" spans="1:7" ht="15">
      <c r="A232" s="87" t="s">
        <v>2624</v>
      </c>
      <c r="B232" s="79">
        <v>3</v>
      </c>
      <c r="C232" s="131">
        <v>0.0014799390281672637</v>
      </c>
      <c r="D232" s="79" t="s">
        <v>2011</v>
      </c>
      <c r="E232" s="79" t="b">
        <v>0</v>
      </c>
      <c r="F232" s="79" t="b">
        <v>0</v>
      </c>
      <c r="G232" s="79" t="b">
        <v>0</v>
      </c>
    </row>
    <row r="233" spans="1:7" ht="15">
      <c r="A233" s="87" t="s">
        <v>2625</v>
      </c>
      <c r="B233" s="79">
        <v>3</v>
      </c>
      <c r="C233" s="131">
        <v>0.0014799390281672637</v>
      </c>
      <c r="D233" s="79" t="s">
        <v>2011</v>
      </c>
      <c r="E233" s="79" t="b">
        <v>0</v>
      </c>
      <c r="F233" s="79" t="b">
        <v>0</v>
      </c>
      <c r="G233" s="79" t="b">
        <v>0</v>
      </c>
    </row>
    <row r="234" spans="1:7" ht="15">
      <c r="A234" s="87" t="s">
        <v>2626</v>
      </c>
      <c r="B234" s="79">
        <v>3</v>
      </c>
      <c r="C234" s="131">
        <v>0.0014799390281672637</v>
      </c>
      <c r="D234" s="79" t="s">
        <v>2011</v>
      </c>
      <c r="E234" s="79" t="b">
        <v>0</v>
      </c>
      <c r="F234" s="79" t="b">
        <v>0</v>
      </c>
      <c r="G234" s="79" t="b">
        <v>0</v>
      </c>
    </row>
    <row r="235" spans="1:7" ht="15">
      <c r="A235" s="87" t="s">
        <v>2627</v>
      </c>
      <c r="B235" s="79">
        <v>3</v>
      </c>
      <c r="C235" s="131">
        <v>0.0016333286266478225</v>
      </c>
      <c r="D235" s="79" t="s">
        <v>2011</v>
      </c>
      <c r="E235" s="79" t="b">
        <v>0</v>
      </c>
      <c r="F235" s="79" t="b">
        <v>0</v>
      </c>
      <c r="G235" s="79" t="b">
        <v>0</v>
      </c>
    </row>
    <row r="236" spans="1:7" ht="15">
      <c r="A236" s="87" t="s">
        <v>2628</v>
      </c>
      <c r="B236" s="79">
        <v>3</v>
      </c>
      <c r="C236" s="131">
        <v>0.0014799390281672637</v>
      </c>
      <c r="D236" s="79" t="s">
        <v>2011</v>
      </c>
      <c r="E236" s="79" t="b">
        <v>0</v>
      </c>
      <c r="F236" s="79" t="b">
        <v>0</v>
      </c>
      <c r="G236" s="79" t="b">
        <v>0</v>
      </c>
    </row>
    <row r="237" spans="1:7" ht="15">
      <c r="A237" s="87" t="s">
        <v>2629</v>
      </c>
      <c r="B237" s="79">
        <v>3</v>
      </c>
      <c r="C237" s="131">
        <v>0.0016333286266478225</v>
      </c>
      <c r="D237" s="79" t="s">
        <v>2011</v>
      </c>
      <c r="E237" s="79" t="b">
        <v>0</v>
      </c>
      <c r="F237" s="79" t="b">
        <v>0</v>
      </c>
      <c r="G237" s="79" t="b">
        <v>0</v>
      </c>
    </row>
    <row r="238" spans="1:7" ht="15">
      <c r="A238" s="87" t="s">
        <v>2630</v>
      </c>
      <c r="B238" s="79">
        <v>3</v>
      </c>
      <c r="C238" s="131">
        <v>0.0014799390281672637</v>
      </c>
      <c r="D238" s="79" t="s">
        <v>2011</v>
      </c>
      <c r="E238" s="79" t="b">
        <v>0</v>
      </c>
      <c r="F238" s="79" t="b">
        <v>0</v>
      </c>
      <c r="G238" s="79" t="b">
        <v>0</v>
      </c>
    </row>
    <row r="239" spans="1:7" ht="15">
      <c r="A239" s="87" t="s">
        <v>2631</v>
      </c>
      <c r="B239" s="79">
        <v>3</v>
      </c>
      <c r="C239" s="131">
        <v>0.0014799390281672637</v>
      </c>
      <c r="D239" s="79" t="s">
        <v>2011</v>
      </c>
      <c r="E239" s="79" t="b">
        <v>0</v>
      </c>
      <c r="F239" s="79" t="b">
        <v>0</v>
      </c>
      <c r="G239" s="79" t="b">
        <v>0</v>
      </c>
    </row>
    <row r="240" spans="1:7" ht="15">
      <c r="A240" s="87" t="s">
        <v>1979</v>
      </c>
      <c r="B240" s="79">
        <v>3</v>
      </c>
      <c r="C240" s="131">
        <v>0.0014799390281672637</v>
      </c>
      <c r="D240" s="79" t="s">
        <v>2011</v>
      </c>
      <c r="E240" s="79" t="b">
        <v>0</v>
      </c>
      <c r="F240" s="79" t="b">
        <v>0</v>
      </c>
      <c r="G240" s="79" t="b">
        <v>0</v>
      </c>
    </row>
    <row r="241" spans="1:7" ht="15">
      <c r="A241" s="87" t="s">
        <v>2632</v>
      </c>
      <c r="B241" s="79">
        <v>3</v>
      </c>
      <c r="C241" s="131">
        <v>0.0014799390281672637</v>
      </c>
      <c r="D241" s="79" t="s">
        <v>2011</v>
      </c>
      <c r="E241" s="79" t="b">
        <v>0</v>
      </c>
      <c r="F241" s="79" t="b">
        <v>0</v>
      </c>
      <c r="G241" s="79" t="b">
        <v>0</v>
      </c>
    </row>
    <row r="242" spans="1:7" ht="15">
      <c r="A242" s="87" t="s">
        <v>2633</v>
      </c>
      <c r="B242" s="79">
        <v>3</v>
      </c>
      <c r="C242" s="131">
        <v>0.0014799390281672637</v>
      </c>
      <c r="D242" s="79" t="s">
        <v>2011</v>
      </c>
      <c r="E242" s="79" t="b">
        <v>0</v>
      </c>
      <c r="F242" s="79" t="b">
        <v>0</v>
      </c>
      <c r="G242" s="79" t="b">
        <v>0</v>
      </c>
    </row>
    <row r="243" spans="1:7" ht="15">
      <c r="A243" s="87" t="s">
        <v>1943</v>
      </c>
      <c r="B243" s="79">
        <v>3</v>
      </c>
      <c r="C243" s="131">
        <v>0.0014799390281672637</v>
      </c>
      <c r="D243" s="79" t="s">
        <v>2011</v>
      </c>
      <c r="E243" s="79" t="b">
        <v>0</v>
      </c>
      <c r="F243" s="79" t="b">
        <v>0</v>
      </c>
      <c r="G243" s="79" t="b">
        <v>0</v>
      </c>
    </row>
    <row r="244" spans="1:7" ht="15">
      <c r="A244" s="87" t="s">
        <v>1944</v>
      </c>
      <c r="B244" s="79">
        <v>3</v>
      </c>
      <c r="C244" s="131">
        <v>0.0014799390281672637</v>
      </c>
      <c r="D244" s="79" t="s">
        <v>2011</v>
      </c>
      <c r="E244" s="79" t="b">
        <v>0</v>
      </c>
      <c r="F244" s="79" t="b">
        <v>0</v>
      </c>
      <c r="G244" s="79" t="b">
        <v>0</v>
      </c>
    </row>
    <row r="245" spans="1:7" ht="15">
      <c r="A245" s="87" t="s">
        <v>1946</v>
      </c>
      <c r="B245" s="79">
        <v>3</v>
      </c>
      <c r="C245" s="131">
        <v>0.0014799390281672637</v>
      </c>
      <c r="D245" s="79" t="s">
        <v>2011</v>
      </c>
      <c r="E245" s="79" t="b">
        <v>0</v>
      </c>
      <c r="F245" s="79" t="b">
        <v>0</v>
      </c>
      <c r="G245" s="79" t="b">
        <v>0</v>
      </c>
    </row>
    <row r="246" spans="1:7" ht="15">
      <c r="A246" s="87" t="s">
        <v>1947</v>
      </c>
      <c r="B246" s="79">
        <v>3</v>
      </c>
      <c r="C246" s="131">
        <v>0.0014799390281672637</v>
      </c>
      <c r="D246" s="79" t="s">
        <v>2011</v>
      </c>
      <c r="E246" s="79" t="b">
        <v>0</v>
      </c>
      <c r="F246" s="79" t="b">
        <v>0</v>
      </c>
      <c r="G246" s="79" t="b">
        <v>0</v>
      </c>
    </row>
    <row r="247" spans="1:7" ht="15">
      <c r="A247" s="87" t="s">
        <v>1991</v>
      </c>
      <c r="B247" s="79">
        <v>3</v>
      </c>
      <c r="C247" s="131">
        <v>0.0014799390281672637</v>
      </c>
      <c r="D247" s="79" t="s">
        <v>2011</v>
      </c>
      <c r="E247" s="79" t="b">
        <v>0</v>
      </c>
      <c r="F247" s="79" t="b">
        <v>0</v>
      </c>
      <c r="G247" s="79" t="b">
        <v>0</v>
      </c>
    </row>
    <row r="248" spans="1:7" ht="15">
      <c r="A248" s="87" t="s">
        <v>1948</v>
      </c>
      <c r="B248" s="79">
        <v>3</v>
      </c>
      <c r="C248" s="131">
        <v>0.0014799390281672637</v>
      </c>
      <c r="D248" s="79" t="s">
        <v>2011</v>
      </c>
      <c r="E248" s="79" t="b">
        <v>0</v>
      </c>
      <c r="F248" s="79" t="b">
        <v>0</v>
      </c>
      <c r="G248" s="79" t="b">
        <v>0</v>
      </c>
    </row>
    <row r="249" spans="1:7" ht="15">
      <c r="A249" s="87" t="s">
        <v>1950</v>
      </c>
      <c r="B249" s="79">
        <v>3</v>
      </c>
      <c r="C249" s="131">
        <v>0.0014799390281672637</v>
      </c>
      <c r="D249" s="79" t="s">
        <v>2011</v>
      </c>
      <c r="E249" s="79" t="b">
        <v>0</v>
      </c>
      <c r="F249" s="79" t="b">
        <v>0</v>
      </c>
      <c r="G249" s="79" t="b">
        <v>0</v>
      </c>
    </row>
    <row r="250" spans="1:7" ht="15">
      <c r="A250" s="87" t="s">
        <v>1951</v>
      </c>
      <c r="B250" s="79">
        <v>3</v>
      </c>
      <c r="C250" s="131">
        <v>0.0014799390281672637</v>
      </c>
      <c r="D250" s="79" t="s">
        <v>2011</v>
      </c>
      <c r="E250" s="79" t="b">
        <v>0</v>
      </c>
      <c r="F250" s="79" t="b">
        <v>0</v>
      </c>
      <c r="G250" s="79" t="b">
        <v>0</v>
      </c>
    </row>
    <row r="251" spans="1:7" ht="15">
      <c r="A251" s="87" t="s">
        <v>1952</v>
      </c>
      <c r="B251" s="79">
        <v>3</v>
      </c>
      <c r="C251" s="131">
        <v>0.0014799390281672637</v>
      </c>
      <c r="D251" s="79" t="s">
        <v>2011</v>
      </c>
      <c r="E251" s="79" t="b">
        <v>0</v>
      </c>
      <c r="F251" s="79" t="b">
        <v>0</v>
      </c>
      <c r="G251" s="79" t="b">
        <v>0</v>
      </c>
    </row>
    <row r="252" spans="1:7" ht="15">
      <c r="A252" s="87" t="s">
        <v>1954</v>
      </c>
      <c r="B252" s="79">
        <v>3</v>
      </c>
      <c r="C252" s="131">
        <v>0.0014799390281672637</v>
      </c>
      <c r="D252" s="79" t="s">
        <v>2011</v>
      </c>
      <c r="E252" s="79" t="b">
        <v>0</v>
      </c>
      <c r="F252" s="79" t="b">
        <v>0</v>
      </c>
      <c r="G252" s="79" t="b">
        <v>0</v>
      </c>
    </row>
    <row r="253" spans="1:7" ht="15">
      <c r="A253" s="87" t="s">
        <v>1955</v>
      </c>
      <c r="B253" s="79">
        <v>3</v>
      </c>
      <c r="C253" s="131">
        <v>0.0014799390281672637</v>
      </c>
      <c r="D253" s="79" t="s">
        <v>2011</v>
      </c>
      <c r="E253" s="79" t="b">
        <v>0</v>
      </c>
      <c r="F253" s="79" t="b">
        <v>0</v>
      </c>
      <c r="G253" s="79" t="b">
        <v>0</v>
      </c>
    </row>
    <row r="254" spans="1:7" ht="15">
      <c r="A254" s="87" t="s">
        <v>1956</v>
      </c>
      <c r="B254" s="79">
        <v>3</v>
      </c>
      <c r="C254" s="131">
        <v>0.0014799390281672637</v>
      </c>
      <c r="D254" s="79" t="s">
        <v>2011</v>
      </c>
      <c r="E254" s="79" t="b">
        <v>0</v>
      </c>
      <c r="F254" s="79" t="b">
        <v>0</v>
      </c>
      <c r="G254" s="79" t="b">
        <v>0</v>
      </c>
    </row>
    <row r="255" spans="1:7" ht="15">
      <c r="A255" s="87" t="s">
        <v>1957</v>
      </c>
      <c r="B255" s="79">
        <v>3</v>
      </c>
      <c r="C255" s="131">
        <v>0.0014799390281672637</v>
      </c>
      <c r="D255" s="79" t="s">
        <v>2011</v>
      </c>
      <c r="E255" s="79" t="b">
        <v>0</v>
      </c>
      <c r="F255" s="79" t="b">
        <v>0</v>
      </c>
      <c r="G255" s="79" t="b">
        <v>0</v>
      </c>
    </row>
    <row r="256" spans="1:7" ht="15">
      <c r="A256" s="87" t="s">
        <v>1958</v>
      </c>
      <c r="B256" s="79">
        <v>3</v>
      </c>
      <c r="C256" s="131">
        <v>0.0014799390281672637</v>
      </c>
      <c r="D256" s="79" t="s">
        <v>2011</v>
      </c>
      <c r="E256" s="79" t="b">
        <v>0</v>
      </c>
      <c r="F256" s="79" t="b">
        <v>0</v>
      </c>
      <c r="G256" s="79" t="b">
        <v>0</v>
      </c>
    </row>
    <row r="257" spans="1:7" ht="15">
      <c r="A257" s="87" t="s">
        <v>1147</v>
      </c>
      <c r="B257" s="79">
        <v>3</v>
      </c>
      <c r="C257" s="131">
        <v>0.0014799390281672637</v>
      </c>
      <c r="D257" s="79" t="s">
        <v>2011</v>
      </c>
      <c r="E257" s="79" t="b">
        <v>0</v>
      </c>
      <c r="F257" s="79" t="b">
        <v>0</v>
      </c>
      <c r="G257" s="79" t="b">
        <v>0</v>
      </c>
    </row>
    <row r="258" spans="1:7" ht="15">
      <c r="A258" s="87" t="s">
        <v>1959</v>
      </c>
      <c r="B258" s="79">
        <v>3</v>
      </c>
      <c r="C258" s="131">
        <v>0.0014799390281672637</v>
      </c>
      <c r="D258" s="79" t="s">
        <v>2011</v>
      </c>
      <c r="E258" s="79" t="b">
        <v>0</v>
      </c>
      <c r="F258" s="79" t="b">
        <v>0</v>
      </c>
      <c r="G258" s="79" t="b">
        <v>0</v>
      </c>
    </row>
    <row r="259" spans="1:7" ht="15">
      <c r="A259" s="87" t="s">
        <v>1960</v>
      </c>
      <c r="B259" s="79">
        <v>3</v>
      </c>
      <c r="C259" s="131">
        <v>0.0014799390281672637</v>
      </c>
      <c r="D259" s="79" t="s">
        <v>2011</v>
      </c>
      <c r="E259" s="79" t="b">
        <v>0</v>
      </c>
      <c r="F259" s="79" t="b">
        <v>0</v>
      </c>
      <c r="G259" s="79" t="b">
        <v>0</v>
      </c>
    </row>
    <row r="260" spans="1:7" ht="15">
      <c r="A260" s="87" t="s">
        <v>1961</v>
      </c>
      <c r="B260" s="79">
        <v>3</v>
      </c>
      <c r="C260" s="131">
        <v>0.0014799390281672637</v>
      </c>
      <c r="D260" s="79" t="s">
        <v>2011</v>
      </c>
      <c r="E260" s="79" t="b">
        <v>0</v>
      </c>
      <c r="F260" s="79" t="b">
        <v>0</v>
      </c>
      <c r="G260" s="79" t="b">
        <v>0</v>
      </c>
    </row>
    <row r="261" spans="1:7" ht="15">
      <c r="A261" s="87" t="s">
        <v>1962</v>
      </c>
      <c r="B261" s="79">
        <v>3</v>
      </c>
      <c r="C261" s="131">
        <v>0.0014799390281672637</v>
      </c>
      <c r="D261" s="79" t="s">
        <v>2011</v>
      </c>
      <c r="E261" s="79" t="b">
        <v>0</v>
      </c>
      <c r="F261" s="79" t="b">
        <v>0</v>
      </c>
      <c r="G261" s="79" t="b">
        <v>0</v>
      </c>
    </row>
    <row r="262" spans="1:7" ht="15">
      <c r="A262" s="87" t="s">
        <v>1963</v>
      </c>
      <c r="B262" s="79">
        <v>3</v>
      </c>
      <c r="C262" s="131">
        <v>0.0014799390281672637</v>
      </c>
      <c r="D262" s="79" t="s">
        <v>2011</v>
      </c>
      <c r="E262" s="79" t="b">
        <v>0</v>
      </c>
      <c r="F262" s="79" t="b">
        <v>0</v>
      </c>
      <c r="G262" s="79" t="b">
        <v>0</v>
      </c>
    </row>
    <row r="263" spans="1:7" ht="15">
      <c r="A263" s="87" t="s">
        <v>1964</v>
      </c>
      <c r="B263" s="79">
        <v>3</v>
      </c>
      <c r="C263" s="131">
        <v>0.0014799390281672637</v>
      </c>
      <c r="D263" s="79" t="s">
        <v>2011</v>
      </c>
      <c r="E263" s="79" t="b">
        <v>0</v>
      </c>
      <c r="F263" s="79" t="b">
        <v>0</v>
      </c>
      <c r="G263" s="79" t="b">
        <v>0</v>
      </c>
    </row>
    <row r="264" spans="1:7" ht="15">
      <c r="A264" s="87" t="s">
        <v>1965</v>
      </c>
      <c r="B264" s="79">
        <v>3</v>
      </c>
      <c r="C264" s="131">
        <v>0.0014799390281672637</v>
      </c>
      <c r="D264" s="79" t="s">
        <v>2011</v>
      </c>
      <c r="E264" s="79" t="b">
        <v>0</v>
      </c>
      <c r="F264" s="79" t="b">
        <v>0</v>
      </c>
      <c r="G264" s="79" t="b">
        <v>0</v>
      </c>
    </row>
    <row r="265" spans="1:7" ht="15">
      <c r="A265" s="87" t="s">
        <v>2634</v>
      </c>
      <c r="B265" s="79">
        <v>3</v>
      </c>
      <c r="C265" s="131">
        <v>0.0016333286266478225</v>
      </c>
      <c r="D265" s="79" t="s">
        <v>2011</v>
      </c>
      <c r="E265" s="79" t="b">
        <v>0</v>
      </c>
      <c r="F265" s="79" t="b">
        <v>0</v>
      </c>
      <c r="G265" s="79" t="b">
        <v>0</v>
      </c>
    </row>
    <row r="266" spans="1:7" ht="15">
      <c r="A266" s="87" t="s">
        <v>2635</v>
      </c>
      <c r="B266" s="79">
        <v>2</v>
      </c>
      <c r="C266" s="131">
        <v>0.0010888857510985483</v>
      </c>
      <c r="D266" s="79" t="s">
        <v>2011</v>
      </c>
      <c r="E266" s="79" t="b">
        <v>0</v>
      </c>
      <c r="F266" s="79" t="b">
        <v>0</v>
      </c>
      <c r="G266" s="79" t="b">
        <v>0</v>
      </c>
    </row>
    <row r="267" spans="1:7" ht="15">
      <c r="A267" s="87" t="s">
        <v>2636</v>
      </c>
      <c r="B267" s="79">
        <v>2</v>
      </c>
      <c r="C267" s="131">
        <v>0.0012636999181508022</v>
      </c>
      <c r="D267" s="79" t="s">
        <v>2011</v>
      </c>
      <c r="E267" s="79" t="b">
        <v>0</v>
      </c>
      <c r="F267" s="79" t="b">
        <v>0</v>
      </c>
      <c r="G267" s="79" t="b">
        <v>0</v>
      </c>
    </row>
    <row r="268" spans="1:7" ht="15">
      <c r="A268" s="87" t="s">
        <v>2637</v>
      </c>
      <c r="B268" s="79">
        <v>2</v>
      </c>
      <c r="C268" s="131">
        <v>0.0010888857510985483</v>
      </c>
      <c r="D268" s="79" t="s">
        <v>2011</v>
      </c>
      <c r="E268" s="79" t="b">
        <v>0</v>
      </c>
      <c r="F268" s="79" t="b">
        <v>0</v>
      </c>
      <c r="G268" s="79" t="b">
        <v>0</v>
      </c>
    </row>
    <row r="269" spans="1:7" ht="15">
      <c r="A269" s="87" t="s">
        <v>2638</v>
      </c>
      <c r="B269" s="79">
        <v>2</v>
      </c>
      <c r="C269" s="131">
        <v>0.0010888857510985483</v>
      </c>
      <c r="D269" s="79" t="s">
        <v>2011</v>
      </c>
      <c r="E269" s="79" t="b">
        <v>0</v>
      </c>
      <c r="F269" s="79" t="b">
        <v>0</v>
      </c>
      <c r="G269" s="79" t="b">
        <v>0</v>
      </c>
    </row>
    <row r="270" spans="1:7" ht="15">
      <c r="A270" s="87" t="s">
        <v>2639</v>
      </c>
      <c r="B270" s="79">
        <v>2</v>
      </c>
      <c r="C270" s="131">
        <v>0.0010888857510985483</v>
      </c>
      <c r="D270" s="79" t="s">
        <v>2011</v>
      </c>
      <c r="E270" s="79" t="b">
        <v>0</v>
      </c>
      <c r="F270" s="79" t="b">
        <v>0</v>
      </c>
      <c r="G270" s="79" t="b">
        <v>0</v>
      </c>
    </row>
    <row r="271" spans="1:7" ht="15">
      <c r="A271" s="87" t="s">
        <v>2640</v>
      </c>
      <c r="B271" s="79">
        <v>2</v>
      </c>
      <c r="C271" s="131">
        <v>0.0010888857510985483</v>
      </c>
      <c r="D271" s="79" t="s">
        <v>2011</v>
      </c>
      <c r="E271" s="79" t="b">
        <v>0</v>
      </c>
      <c r="F271" s="79" t="b">
        <v>0</v>
      </c>
      <c r="G271" s="79" t="b">
        <v>0</v>
      </c>
    </row>
    <row r="272" spans="1:7" ht="15">
      <c r="A272" s="87" t="s">
        <v>2641</v>
      </c>
      <c r="B272" s="79">
        <v>2</v>
      </c>
      <c r="C272" s="131">
        <v>0.0010888857510985483</v>
      </c>
      <c r="D272" s="79" t="s">
        <v>2011</v>
      </c>
      <c r="E272" s="79" t="b">
        <v>0</v>
      </c>
      <c r="F272" s="79" t="b">
        <v>0</v>
      </c>
      <c r="G272" s="79" t="b">
        <v>0</v>
      </c>
    </row>
    <row r="273" spans="1:7" ht="15">
      <c r="A273" s="87" t="s">
        <v>2642</v>
      </c>
      <c r="B273" s="79">
        <v>2</v>
      </c>
      <c r="C273" s="131">
        <v>0.0010888857510985483</v>
      </c>
      <c r="D273" s="79" t="s">
        <v>2011</v>
      </c>
      <c r="E273" s="79" t="b">
        <v>0</v>
      </c>
      <c r="F273" s="79" t="b">
        <v>0</v>
      </c>
      <c r="G273" s="79" t="b">
        <v>0</v>
      </c>
    </row>
    <row r="274" spans="1:7" ht="15">
      <c r="A274" s="87" t="s">
        <v>2643</v>
      </c>
      <c r="B274" s="79">
        <v>2</v>
      </c>
      <c r="C274" s="131">
        <v>0.0010888857510985483</v>
      </c>
      <c r="D274" s="79" t="s">
        <v>2011</v>
      </c>
      <c r="E274" s="79" t="b">
        <v>0</v>
      </c>
      <c r="F274" s="79" t="b">
        <v>0</v>
      </c>
      <c r="G274" s="79" t="b">
        <v>0</v>
      </c>
    </row>
    <row r="275" spans="1:7" ht="15">
      <c r="A275" s="87" t="s">
        <v>2644</v>
      </c>
      <c r="B275" s="79">
        <v>2</v>
      </c>
      <c r="C275" s="131">
        <v>0.0010888857510985483</v>
      </c>
      <c r="D275" s="79" t="s">
        <v>2011</v>
      </c>
      <c r="E275" s="79" t="b">
        <v>0</v>
      </c>
      <c r="F275" s="79" t="b">
        <v>0</v>
      </c>
      <c r="G275" s="79" t="b">
        <v>0</v>
      </c>
    </row>
    <row r="276" spans="1:7" ht="15">
      <c r="A276" s="87" t="s">
        <v>2645</v>
      </c>
      <c r="B276" s="79">
        <v>2</v>
      </c>
      <c r="C276" s="131">
        <v>0.0010888857510985483</v>
      </c>
      <c r="D276" s="79" t="s">
        <v>2011</v>
      </c>
      <c r="E276" s="79" t="b">
        <v>0</v>
      </c>
      <c r="F276" s="79" t="b">
        <v>0</v>
      </c>
      <c r="G276" s="79" t="b">
        <v>0</v>
      </c>
    </row>
    <row r="277" spans="1:7" ht="15">
      <c r="A277" s="87" t="s">
        <v>2646</v>
      </c>
      <c r="B277" s="79">
        <v>2</v>
      </c>
      <c r="C277" s="131">
        <v>0.0010888857510985483</v>
      </c>
      <c r="D277" s="79" t="s">
        <v>2011</v>
      </c>
      <c r="E277" s="79" t="b">
        <v>0</v>
      </c>
      <c r="F277" s="79" t="b">
        <v>0</v>
      </c>
      <c r="G277" s="79" t="b">
        <v>0</v>
      </c>
    </row>
    <row r="278" spans="1:7" ht="15">
      <c r="A278" s="87" t="s">
        <v>2647</v>
      </c>
      <c r="B278" s="79">
        <v>2</v>
      </c>
      <c r="C278" s="131">
        <v>0.0010888857510985483</v>
      </c>
      <c r="D278" s="79" t="s">
        <v>2011</v>
      </c>
      <c r="E278" s="79" t="b">
        <v>0</v>
      </c>
      <c r="F278" s="79" t="b">
        <v>0</v>
      </c>
      <c r="G278" s="79" t="b">
        <v>0</v>
      </c>
    </row>
    <row r="279" spans="1:7" ht="15">
      <c r="A279" s="87" t="s">
        <v>2648</v>
      </c>
      <c r="B279" s="79">
        <v>2</v>
      </c>
      <c r="C279" s="131">
        <v>0.0010888857510985483</v>
      </c>
      <c r="D279" s="79" t="s">
        <v>2011</v>
      </c>
      <c r="E279" s="79" t="b">
        <v>0</v>
      </c>
      <c r="F279" s="79" t="b">
        <v>0</v>
      </c>
      <c r="G279" s="79" t="b">
        <v>0</v>
      </c>
    </row>
    <row r="280" spans="1:7" ht="15">
      <c r="A280" s="87" t="s">
        <v>1966</v>
      </c>
      <c r="B280" s="79">
        <v>2</v>
      </c>
      <c r="C280" s="131">
        <v>0.0010888857510985483</v>
      </c>
      <c r="D280" s="79" t="s">
        <v>2011</v>
      </c>
      <c r="E280" s="79" t="b">
        <v>0</v>
      </c>
      <c r="F280" s="79" t="b">
        <v>0</v>
      </c>
      <c r="G280" s="79" t="b">
        <v>0</v>
      </c>
    </row>
    <row r="281" spans="1:7" ht="15">
      <c r="A281" s="87" t="s">
        <v>2649</v>
      </c>
      <c r="B281" s="79">
        <v>2</v>
      </c>
      <c r="C281" s="131">
        <v>0.0010888857510985483</v>
      </c>
      <c r="D281" s="79" t="s">
        <v>2011</v>
      </c>
      <c r="E281" s="79" t="b">
        <v>0</v>
      </c>
      <c r="F281" s="79" t="b">
        <v>0</v>
      </c>
      <c r="G281" s="79" t="b">
        <v>0</v>
      </c>
    </row>
    <row r="282" spans="1:7" ht="15">
      <c r="A282" s="87" t="s">
        <v>2650</v>
      </c>
      <c r="B282" s="79">
        <v>2</v>
      </c>
      <c r="C282" s="131">
        <v>0.0010888857510985483</v>
      </c>
      <c r="D282" s="79" t="s">
        <v>2011</v>
      </c>
      <c r="E282" s="79" t="b">
        <v>0</v>
      </c>
      <c r="F282" s="79" t="b">
        <v>0</v>
      </c>
      <c r="G282" s="79" t="b">
        <v>0</v>
      </c>
    </row>
    <row r="283" spans="1:7" ht="15">
      <c r="A283" s="87" t="s">
        <v>2651</v>
      </c>
      <c r="B283" s="79">
        <v>2</v>
      </c>
      <c r="C283" s="131">
        <v>0.0010888857510985483</v>
      </c>
      <c r="D283" s="79" t="s">
        <v>2011</v>
      </c>
      <c r="E283" s="79" t="b">
        <v>0</v>
      </c>
      <c r="F283" s="79" t="b">
        <v>0</v>
      </c>
      <c r="G283" s="79" t="b">
        <v>0</v>
      </c>
    </row>
    <row r="284" spans="1:7" ht="15">
      <c r="A284" s="87" t="s">
        <v>2652</v>
      </c>
      <c r="B284" s="79">
        <v>2</v>
      </c>
      <c r="C284" s="131">
        <v>0.0010888857510985483</v>
      </c>
      <c r="D284" s="79" t="s">
        <v>2011</v>
      </c>
      <c r="E284" s="79" t="b">
        <v>0</v>
      </c>
      <c r="F284" s="79" t="b">
        <v>0</v>
      </c>
      <c r="G284" s="79" t="b">
        <v>0</v>
      </c>
    </row>
    <row r="285" spans="1:7" ht="15">
      <c r="A285" s="87" t="s">
        <v>2653</v>
      </c>
      <c r="B285" s="79">
        <v>2</v>
      </c>
      <c r="C285" s="131">
        <v>0.0010888857510985483</v>
      </c>
      <c r="D285" s="79" t="s">
        <v>2011</v>
      </c>
      <c r="E285" s="79" t="b">
        <v>0</v>
      </c>
      <c r="F285" s="79" t="b">
        <v>0</v>
      </c>
      <c r="G285" s="79" t="b">
        <v>0</v>
      </c>
    </row>
    <row r="286" spans="1:7" ht="15">
      <c r="A286" s="87" t="s">
        <v>2654</v>
      </c>
      <c r="B286" s="79">
        <v>2</v>
      </c>
      <c r="C286" s="131">
        <v>0.0010888857510985483</v>
      </c>
      <c r="D286" s="79" t="s">
        <v>2011</v>
      </c>
      <c r="E286" s="79" t="b">
        <v>0</v>
      </c>
      <c r="F286" s="79" t="b">
        <v>0</v>
      </c>
      <c r="G286" s="79" t="b">
        <v>0</v>
      </c>
    </row>
    <row r="287" spans="1:7" ht="15">
      <c r="A287" s="87" t="s">
        <v>2655</v>
      </c>
      <c r="B287" s="79">
        <v>2</v>
      </c>
      <c r="C287" s="131">
        <v>0.0010888857510985483</v>
      </c>
      <c r="D287" s="79" t="s">
        <v>2011</v>
      </c>
      <c r="E287" s="79" t="b">
        <v>0</v>
      </c>
      <c r="F287" s="79" t="b">
        <v>0</v>
      </c>
      <c r="G287" s="79" t="b">
        <v>0</v>
      </c>
    </row>
    <row r="288" spans="1:7" ht="15">
      <c r="A288" s="87" t="s">
        <v>2656</v>
      </c>
      <c r="B288" s="79">
        <v>2</v>
      </c>
      <c r="C288" s="131">
        <v>0.0010888857510985483</v>
      </c>
      <c r="D288" s="79" t="s">
        <v>2011</v>
      </c>
      <c r="E288" s="79" t="b">
        <v>0</v>
      </c>
      <c r="F288" s="79" t="b">
        <v>0</v>
      </c>
      <c r="G288" s="79" t="b">
        <v>0</v>
      </c>
    </row>
    <row r="289" spans="1:7" ht="15">
      <c r="A289" s="87" t="s">
        <v>1972</v>
      </c>
      <c r="B289" s="79">
        <v>2</v>
      </c>
      <c r="C289" s="131">
        <v>0.0010888857510985483</v>
      </c>
      <c r="D289" s="79" t="s">
        <v>2011</v>
      </c>
      <c r="E289" s="79" t="b">
        <v>0</v>
      </c>
      <c r="F289" s="79" t="b">
        <v>0</v>
      </c>
      <c r="G289" s="79" t="b">
        <v>0</v>
      </c>
    </row>
    <row r="290" spans="1:7" ht="15">
      <c r="A290" s="87" t="s">
        <v>1973</v>
      </c>
      <c r="B290" s="79">
        <v>2</v>
      </c>
      <c r="C290" s="131">
        <v>0.0012636999181508022</v>
      </c>
      <c r="D290" s="79" t="s">
        <v>2011</v>
      </c>
      <c r="E290" s="79" t="b">
        <v>0</v>
      </c>
      <c r="F290" s="79" t="b">
        <v>0</v>
      </c>
      <c r="G290" s="79" t="b">
        <v>0</v>
      </c>
    </row>
    <row r="291" spans="1:7" ht="15">
      <c r="A291" s="87" t="s">
        <v>2657</v>
      </c>
      <c r="B291" s="79">
        <v>2</v>
      </c>
      <c r="C291" s="131">
        <v>0.0010888857510985483</v>
      </c>
      <c r="D291" s="79" t="s">
        <v>2011</v>
      </c>
      <c r="E291" s="79" t="b">
        <v>0</v>
      </c>
      <c r="F291" s="79" t="b">
        <v>0</v>
      </c>
      <c r="G291" s="79" t="b">
        <v>0</v>
      </c>
    </row>
    <row r="292" spans="1:7" ht="15">
      <c r="A292" s="87" t="s">
        <v>1974</v>
      </c>
      <c r="B292" s="79">
        <v>2</v>
      </c>
      <c r="C292" s="131">
        <v>0.0010888857510985483</v>
      </c>
      <c r="D292" s="79" t="s">
        <v>2011</v>
      </c>
      <c r="E292" s="79" t="b">
        <v>0</v>
      </c>
      <c r="F292" s="79" t="b">
        <v>0</v>
      </c>
      <c r="G292" s="79" t="b">
        <v>0</v>
      </c>
    </row>
    <row r="293" spans="1:7" ht="15">
      <c r="A293" s="87" t="s">
        <v>2658</v>
      </c>
      <c r="B293" s="79">
        <v>2</v>
      </c>
      <c r="C293" s="131">
        <v>0.0010888857510985483</v>
      </c>
      <c r="D293" s="79" t="s">
        <v>2011</v>
      </c>
      <c r="E293" s="79" t="b">
        <v>0</v>
      </c>
      <c r="F293" s="79" t="b">
        <v>0</v>
      </c>
      <c r="G293" s="79" t="b">
        <v>0</v>
      </c>
    </row>
    <row r="294" spans="1:7" ht="15">
      <c r="A294" s="87" t="s">
        <v>2659</v>
      </c>
      <c r="B294" s="79">
        <v>2</v>
      </c>
      <c r="C294" s="131">
        <v>0.0010888857510985483</v>
      </c>
      <c r="D294" s="79" t="s">
        <v>2011</v>
      </c>
      <c r="E294" s="79" t="b">
        <v>0</v>
      </c>
      <c r="F294" s="79" t="b">
        <v>0</v>
      </c>
      <c r="G294" s="79" t="b">
        <v>0</v>
      </c>
    </row>
    <row r="295" spans="1:7" ht="15">
      <c r="A295" s="87" t="s">
        <v>2660</v>
      </c>
      <c r="B295" s="79">
        <v>2</v>
      </c>
      <c r="C295" s="131">
        <v>0.0010888857510985483</v>
      </c>
      <c r="D295" s="79" t="s">
        <v>2011</v>
      </c>
      <c r="E295" s="79" t="b">
        <v>0</v>
      </c>
      <c r="F295" s="79" t="b">
        <v>0</v>
      </c>
      <c r="G295" s="79" t="b">
        <v>0</v>
      </c>
    </row>
    <row r="296" spans="1:7" ht="15">
      <c r="A296" s="87" t="s">
        <v>2661</v>
      </c>
      <c r="B296" s="79">
        <v>2</v>
      </c>
      <c r="C296" s="131">
        <v>0.0010888857510985483</v>
      </c>
      <c r="D296" s="79" t="s">
        <v>2011</v>
      </c>
      <c r="E296" s="79" t="b">
        <v>0</v>
      </c>
      <c r="F296" s="79" t="b">
        <v>0</v>
      </c>
      <c r="G296" s="79" t="b">
        <v>0</v>
      </c>
    </row>
    <row r="297" spans="1:7" ht="15">
      <c r="A297" s="87" t="s">
        <v>284</v>
      </c>
      <c r="B297" s="79">
        <v>2</v>
      </c>
      <c r="C297" s="131">
        <v>0.0010888857510985483</v>
      </c>
      <c r="D297" s="79" t="s">
        <v>2011</v>
      </c>
      <c r="E297" s="79" t="b">
        <v>0</v>
      </c>
      <c r="F297" s="79" t="b">
        <v>0</v>
      </c>
      <c r="G297" s="79" t="b">
        <v>0</v>
      </c>
    </row>
    <row r="298" spans="1:7" ht="15">
      <c r="A298" s="87" t="s">
        <v>283</v>
      </c>
      <c r="B298" s="79">
        <v>2</v>
      </c>
      <c r="C298" s="131">
        <v>0.0010888857510985483</v>
      </c>
      <c r="D298" s="79" t="s">
        <v>2011</v>
      </c>
      <c r="E298" s="79" t="b">
        <v>0</v>
      </c>
      <c r="F298" s="79" t="b">
        <v>0</v>
      </c>
      <c r="G298" s="79" t="b">
        <v>0</v>
      </c>
    </row>
    <row r="299" spans="1:7" ht="15">
      <c r="A299" s="87" t="s">
        <v>2662</v>
      </c>
      <c r="B299" s="79">
        <v>2</v>
      </c>
      <c r="C299" s="131">
        <v>0.0010888857510985483</v>
      </c>
      <c r="D299" s="79" t="s">
        <v>2011</v>
      </c>
      <c r="E299" s="79" t="b">
        <v>0</v>
      </c>
      <c r="F299" s="79" t="b">
        <v>0</v>
      </c>
      <c r="G299" s="79" t="b">
        <v>0</v>
      </c>
    </row>
    <row r="300" spans="1:7" ht="15">
      <c r="A300" s="87" t="s">
        <v>2663</v>
      </c>
      <c r="B300" s="79">
        <v>2</v>
      </c>
      <c r="C300" s="131">
        <v>0.0010888857510985483</v>
      </c>
      <c r="D300" s="79" t="s">
        <v>2011</v>
      </c>
      <c r="E300" s="79" t="b">
        <v>0</v>
      </c>
      <c r="F300" s="79" t="b">
        <v>0</v>
      </c>
      <c r="G300" s="79" t="b">
        <v>0</v>
      </c>
    </row>
    <row r="301" spans="1:7" ht="15">
      <c r="A301" s="87" t="s">
        <v>2664</v>
      </c>
      <c r="B301" s="79">
        <v>2</v>
      </c>
      <c r="C301" s="131">
        <v>0.0010888857510985483</v>
      </c>
      <c r="D301" s="79" t="s">
        <v>2011</v>
      </c>
      <c r="E301" s="79" t="b">
        <v>0</v>
      </c>
      <c r="F301" s="79" t="b">
        <v>0</v>
      </c>
      <c r="G301" s="79" t="b">
        <v>0</v>
      </c>
    </row>
    <row r="302" spans="1:7" ht="15">
      <c r="A302" s="87" t="s">
        <v>2665</v>
      </c>
      <c r="B302" s="79">
        <v>2</v>
      </c>
      <c r="C302" s="131">
        <v>0.0010888857510985483</v>
      </c>
      <c r="D302" s="79" t="s">
        <v>2011</v>
      </c>
      <c r="E302" s="79" t="b">
        <v>0</v>
      </c>
      <c r="F302" s="79" t="b">
        <v>0</v>
      </c>
      <c r="G302" s="79" t="b">
        <v>0</v>
      </c>
    </row>
    <row r="303" spans="1:7" ht="15">
      <c r="A303" s="87" t="s">
        <v>2666</v>
      </c>
      <c r="B303" s="79">
        <v>2</v>
      </c>
      <c r="C303" s="131">
        <v>0.0010888857510985483</v>
      </c>
      <c r="D303" s="79" t="s">
        <v>2011</v>
      </c>
      <c r="E303" s="79" t="b">
        <v>0</v>
      </c>
      <c r="F303" s="79" t="b">
        <v>0</v>
      </c>
      <c r="G303" s="79" t="b">
        <v>0</v>
      </c>
    </row>
    <row r="304" spans="1:7" ht="15">
      <c r="A304" s="87" t="s">
        <v>281</v>
      </c>
      <c r="B304" s="79">
        <v>2</v>
      </c>
      <c r="C304" s="131">
        <v>0.0010888857510985483</v>
      </c>
      <c r="D304" s="79" t="s">
        <v>2011</v>
      </c>
      <c r="E304" s="79" t="b">
        <v>0</v>
      </c>
      <c r="F304" s="79" t="b">
        <v>0</v>
      </c>
      <c r="G304" s="79" t="b">
        <v>0</v>
      </c>
    </row>
    <row r="305" spans="1:7" ht="15">
      <c r="A305" s="87" t="s">
        <v>2667</v>
      </c>
      <c r="B305" s="79">
        <v>2</v>
      </c>
      <c r="C305" s="131">
        <v>0.0010888857510985483</v>
      </c>
      <c r="D305" s="79" t="s">
        <v>2011</v>
      </c>
      <c r="E305" s="79" t="b">
        <v>0</v>
      </c>
      <c r="F305" s="79" t="b">
        <v>0</v>
      </c>
      <c r="G305" s="79" t="b">
        <v>0</v>
      </c>
    </row>
    <row r="306" spans="1:7" ht="15">
      <c r="A306" s="87" t="s">
        <v>2668</v>
      </c>
      <c r="B306" s="79">
        <v>2</v>
      </c>
      <c r="C306" s="131">
        <v>0.0010888857510985483</v>
      </c>
      <c r="D306" s="79" t="s">
        <v>2011</v>
      </c>
      <c r="E306" s="79" t="b">
        <v>0</v>
      </c>
      <c r="F306" s="79" t="b">
        <v>0</v>
      </c>
      <c r="G306" s="79" t="b">
        <v>0</v>
      </c>
    </row>
    <row r="307" spans="1:7" ht="15">
      <c r="A307" s="87" t="s">
        <v>2669</v>
      </c>
      <c r="B307" s="79">
        <v>2</v>
      </c>
      <c r="C307" s="131">
        <v>0.0010888857510985483</v>
      </c>
      <c r="D307" s="79" t="s">
        <v>2011</v>
      </c>
      <c r="E307" s="79" t="b">
        <v>0</v>
      </c>
      <c r="F307" s="79" t="b">
        <v>0</v>
      </c>
      <c r="G307" s="79" t="b">
        <v>0</v>
      </c>
    </row>
    <row r="308" spans="1:7" ht="15">
      <c r="A308" s="87" t="s">
        <v>2670</v>
      </c>
      <c r="B308" s="79">
        <v>2</v>
      </c>
      <c r="C308" s="131">
        <v>0.0010888857510985483</v>
      </c>
      <c r="D308" s="79" t="s">
        <v>2011</v>
      </c>
      <c r="E308" s="79" t="b">
        <v>0</v>
      </c>
      <c r="F308" s="79" t="b">
        <v>0</v>
      </c>
      <c r="G308" s="79" t="b">
        <v>0</v>
      </c>
    </row>
    <row r="309" spans="1:7" ht="15">
      <c r="A309" s="87" t="s">
        <v>1594</v>
      </c>
      <c r="B309" s="79">
        <v>2</v>
      </c>
      <c r="C309" s="131">
        <v>0.0010888857510985483</v>
      </c>
      <c r="D309" s="79" t="s">
        <v>2011</v>
      </c>
      <c r="E309" s="79" t="b">
        <v>0</v>
      </c>
      <c r="F309" s="79" t="b">
        <v>0</v>
      </c>
      <c r="G309" s="79" t="b">
        <v>0</v>
      </c>
    </row>
    <row r="310" spans="1:7" ht="15">
      <c r="A310" s="87" t="s">
        <v>1595</v>
      </c>
      <c r="B310" s="79">
        <v>2</v>
      </c>
      <c r="C310" s="131">
        <v>0.0010888857510985483</v>
      </c>
      <c r="D310" s="79" t="s">
        <v>2011</v>
      </c>
      <c r="E310" s="79" t="b">
        <v>0</v>
      </c>
      <c r="F310" s="79" t="b">
        <v>0</v>
      </c>
      <c r="G310" s="79" t="b">
        <v>0</v>
      </c>
    </row>
    <row r="311" spans="1:7" ht="15">
      <c r="A311" s="87" t="s">
        <v>2671</v>
      </c>
      <c r="B311" s="79">
        <v>2</v>
      </c>
      <c r="C311" s="131">
        <v>0.0010888857510985483</v>
      </c>
      <c r="D311" s="79" t="s">
        <v>2011</v>
      </c>
      <c r="E311" s="79" t="b">
        <v>0</v>
      </c>
      <c r="F311" s="79" t="b">
        <v>0</v>
      </c>
      <c r="G311" s="79" t="b">
        <v>0</v>
      </c>
    </row>
    <row r="312" spans="1:7" ht="15">
      <c r="A312" s="87" t="s">
        <v>1596</v>
      </c>
      <c r="B312" s="79">
        <v>2</v>
      </c>
      <c r="C312" s="131">
        <v>0.0010888857510985483</v>
      </c>
      <c r="D312" s="79" t="s">
        <v>2011</v>
      </c>
      <c r="E312" s="79" t="b">
        <v>0</v>
      </c>
      <c r="F312" s="79" t="b">
        <v>0</v>
      </c>
      <c r="G312" s="79" t="b">
        <v>0</v>
      </c>
    </row>
    <row r="313" spans="1:7" ht="15">
      <c r="A313" s="87" t="s">
        <v>1597</v>
      </c>
      <c r="B313" s="79">
        <v>2</v>
      </c>
      <c r="C313" s="131">
        <v>0.0010888857510985483</v>
      </c>
      <c r="D313" s="79" t="s">
        <v>2011</v>
      </c>
      <c r="E313" s="79" t="b">
        <v>0</v>
      </c>
      <c r="F313" s="79" t="b">
        <v>0</v>
      </c>
      <c r="G313" s="79" t="b">
        <v>0</v>
      </c>
    </row>
    <row r="314" spans="1:7" ht="15">
      <c r="A314" s="87" t="s">
        <v>2672</v>
      </c>
      <c r="B314" s="79">
        <v>2</v>
      </c>
      <c r="C314" s="131">
        <v>0.0010888857510985483</v>
      </c>
      <c r="D314" s="79" t="s">
        <v>2011</v>
      </c>
      <c r="E314" s="79" t="b">
        <v>0</v>
      </c>
      <c r="F314" s="79" t="b">
        <v>0</v>
      </c>
      <c r="G314" s="79" t="b">
        <v>0</v>
      </c>
    </row>
    <row r="315" spans="1:7" ht="15">
      <c r="A315" s="87" t="s">
        <v>2673</v>
      </c>
      <c r="B315" s="79">
        <v>2</v>
      </c>
      <c r="C315" s="131">
        <v>0.0010888857510985483</v>
      </c>
      <c r="D315" s="79" t="s">
        <v>2011</v>
      </c>
      <c r="E315" s="79" t="b">
        <v>0</v>
      </c>
      <c r="F315" s="79" t="b">
        <v>0</v>
      </c>
      <c r="G315" s="79" t="b">
        <v>0</v>
      </c>
    </row>
    <row r="316" spans="1:7" ht="15">
      <c r="A316" s="87" t="s">
        <v>1156</v>
      </c>
      <c r="B316" s="79">
        <v>2</v>
      </c>
      <c r="C316" s="131">
        <v>0.0010888857510985483</v>
      </c>
      <c r="D316" s="79" t="s">
        <v>2011</v>
      </c>
      <c r="E316" s="79" t="b">
        <v>0</v>
      </c>
      <c r="F316" s="79" t="b">
        <v>0</v>
      </c>
      <c r="G316" s="79" t="b">
        <v>0</v>
      </c>
    </row>
    <row r="317" spans="1:7" ht="15">
      <c r="A317" s="87" t="s">
        <v>1978</v>
      </c>
      <c r="B317" s="79">
        <v>2</v>
      </c>
      <c r="C317" s="131">
        <v>0.0010888857510985483</v>
      </c>
      <c r="D317" s="79" t="s">
        <v>2011</v>
      </c>
      <c r="E317" s="79" t="b">
        <v>0</v>
      </c>
      <c r="F317" s="79" t="b">
        <v>0</v>
      </c>
      <c r="G317" s="79" t="b">
        <v>0</v>
      </c>
    </row>
    <row r="318" spans="1:7" ht="15">
      <c r="A318" s="87" t="s">
        <v>2674</v>
      </c>
      <c r="B318" s="79">
        <v>2</v>
      </c>
      <c r="C318" s="131">
        <v>0.0010888857510985483</v>
      </c>
      <c r="D318" s="79" t="s">
        <v>2011</v>
      </c>
      <c r="E318" s="79" t="b">
        <v>0</v>
      </c>
      <c r="F318" s="79" t="b">
        <v>0</v>
      </c>
      <c r="G318" s="79" t="b">
        <v>0</v>
      </c>
    </row>
    <row r="319" spans="1:7" ht="15">
      <c r="A319" s="87" t="s">
        <v>2675</v>
      </c>
      <c r="B319" s="79">
        <v>2</v>
      </c>
      <c r="C319" s="131">
        <v>0.0010888857510985483</v>
      </c>
      <c r="D319" s="79" t="s">
        <v>2011</v>
      </c>
      <c r="E319" s="79" t="b">
        <v>0</v>
      </c>
      <c r="F319" s="79" t="b">
        <v>0</v>
      </c>
      <c r="G319" s="79" t="b">
        <v>0</v>
      </c>
    </row>
    <row r="320" spans="1:7" ht="15">
      <c r="A320" s="87" t="s">
        <v>2676</v>
      </c>
      <c r="B320" s="79">
        <v>2</v>
      </c>
      <c r="C320" s="131">
        <v>0.0010888857510985483</v>
      </c>
      <c r="D320" s="79" t="s">
        <v>2011</v>
      </c>
      <c r="E320" s="79" t="b">
        <v>0</v>
      </c>
      <c r="F320" s="79" t="b">
        <v>0</v>
      </c>
      <c r="G320" s="79" t="b">
        <v>0</v>
      </c>
    </row>
    <row r="321" spans="1:7" ht="15">
      <c r="A321" s="87" t="s">
        <v>2677</v>
      </c>
      <c r="B321" s="79">
        <v>2</v>
      </c>
      <c r="C321" s="131">
        <v>0.0010888857510985483</v>
      </c>
      <c r="D321" s="79" t="s">
        <v>2011</v>
      </c>
      <c r="E321" s="79" t="b">
        <v>0</v>
      </c>
      <c r="F321" s="79" t="b">
        <v>0</v>
      </c>
      <c r="G321" s="79" t="b">
        <v>0</v>
      </c>
    </row>
    <row r="322" spans="1:7" ht="15">
      <c r="A322" s="87" t="s">
        <v>2678</v>
      </c>
      <c r="B322" s="79">
        <v>2</v>
      </c>
      <c r="C322" s="131">
        <v>0.0010888857510985483</v>
      </c>
      <c r="D322" s="79" t="s">
        <v>2011</v>
      </c>
      <c r="E322" s="79" t="b">
        <v>0</v>
      </c>
      <c r="F322" s="79" t="b">
        <v>0</v>
      </c>
      <c r="G322" s="79" t="b">
        <v>0</v>
      </c>
    </row>
    <row r="323" spans="1:7" ht="15">
      <c r="A323" s="87" t="s">
        <v>2679</v>
      </c>
      <c r="B323" s="79">
        <v>2</v>
      </c>
      <c r="C323" s="131">
        <v>0.0012636999181508022</v>
      </c>
      <c r="D323" s="79" t="s">
        <v>2011</v>
      </c>
      <c r="E323" s="79" t="b">
        <v>0</v>
      </c>
      <c r="F323" s="79" t="b">
        <v>0</v>
      </c>
      <c r="G323" s="79" t="b">
        <v>0</v>
      </c>
    </row>
    <row r="324" spans="1:7" ht="15">
      <c r="A324" s="87" t="s">
        <v>2680</v>
      </c>
      <c r="B324" s="79">
        <v>2</v>
      </c>
      <c r="C324" s="131">
        <v>0.0012636999181508022</v>
      </c>
      <c r="D324" s="79" t="s">
        <v>2011</v>
      </c>
      <c r="E324" s="79" t="b">
        <v>0</v>
      </c>
      <c r="F324" s="79" t="b">
        <v>0</v>
      </c>
      <c r="G324" s="79" t="b">
        <v>0</v>
      </c>
    </row>
    <row r="325" spans="1:7" ht="15">
      <c r="A325" s="87" t="s">
        <v>2681</v>
      </c>
      <c r="B325" s="79">
        <v>2</v>
      </c>
      <c r="C325" s="131">
        <v>0.0010888857510985483</v>
      </c>
      <c r="D325" s="79" t="s">
        <v>2011</v>
      </c>
      <c r="E325" s="79" t="b">
        <v>0</v>
      </c>
      <c r="F325" s="79" t="b">
        <v>0</v>
      </c>
      <c r="G325" s="79" t="b">
        <v>0</v>
      </c>
    </row>
    <row r="326" spans="1:7" ht="15">
      <c r="A326" s="87" t="s">
        <v>2682</v>
      </c>
      <c r="B326" s="79">
        <v>2</v>
      </c>
      <c r="C326" s="131">
        <v>0.0010888857510985483</v>
      </c>
      <c r="D326" s="79" t="s">
        <v>2011</v>
      </c>
      <c r="E326" s="79" t="b">
        <v>0</v>
      </c>
      <c r="F326" s="79" t="b">
        <v>0</v>
      </c>
      <c r="G326" s="79" t="b">
        <v>0</v>
      </c>
    </row>
    <row r="327" spans="1:7" ht="15">
      <c r="A327" s="87" t="s">
        <v>2683</v>
      </c>
      <c r="B327" s="79">
        <v>2</v>
      </c>
      <c r="C327" s="131">
        <v>0.0010888857510985483</v>
      </c>
      <c r="D327" s="79" t="s">
        <v>2011</v>
      </c>
      <c r="E327" s="79" t="b">
        <v>0</v>
      </c>
      <c r="F327" s="79" t="b">
        <v>0</v>
      </c>
      <c r="G327" s="79" t="b">
        <v>0</v>
      </c>
    </row>
    <row r="328" spans="1:7" ht="15">
      <c r="A328" s="87" t="s">
        <v>2684</v>
      </c>
      <c r="B328" s="79">
        <v>2</v>
      </c>
      <c r="C328" s="131">
        <v>0.0010888857510985483</v>
      </c>
      <c r="D328" s="79" t="s">
        <v>2011</v>
      </c>
      <c r="E328" s="79" t="b">
        <v>0</v>
      </c>
      <c r="F328" s="79" t="b">
        <v>0</v>
      </c>
      <c r="G328" s="79" t="b">
        <v>0</v>
      </c>
    </row>
    <row r="329" spans="1:7" ht="15">
      <c r="A329" s="87" t="s">
        <v>2685</v>
      </c>
      <c r="B329" s="79">
        <v>2</v>
      </c>
      <c r="C329" s="131">
        <v>0.0010888857510985483</v>
      </c>
      <c r="D329" s="79" t="s">
        <v>2011</v>
      </c>
      <c r="E329" s="79" t="b">
        <v>0</v>
      </c>
      <c r="F329" s="79" t="b">
        <v>0</v>
      </c>
      <c r="G329" s="79" t="b">
        <v>0</v>
      </c>
    </row>
    <row r="330" spans="1:7" ht="15">
      <c r="A330" s="87" t="s">
        <v>2686</v>
      </c>
      <c r="B330" s="79">
        <v>2</v>
      </c>
      <c r="C330" s="131">
        <v>0.0010888857510985483</v>
      </c>
      <c r="D330" s="79" t="s">
        <v>2011</v>
      </c>
      <c r="E330" s="79" t="b">
        <v>0</v>
      </c>
      <c r="F330" s="79" t="b">
        <v>0</v>
      </c>
      <c r="G330" s="79" t="b">
        <v>0</v>
      </c>
    </row>
    <row r="331" spans="1:7" ht="15">
      <c r="A331" s="87" t="s">
        <v>2687</v>
      </c>
      <c r="B331" s="79">
        <v>2</v>
      </c>
      <c r="C331" s="131">
        <v>0.0010888857510985483</v>
      </c>
      <c r="D331" s="79" t="s">
        <v>2011</v>
      </c>
      <c r="E331" s="79" t="b">
        <v>0</v>
      </c>
      <c r="F331" s="79" t="b">
        <v>0</v>
      </c>
      <c r="G331" s="79" t="b">
        <v>0</v>
      </c>
    </row>
    <row r="332" spans="1:7" ht="15">
      <c r="A332" s="87" t="s">
        <v>2688</v>
      </c>
      <c r="B332" s="79">
        <v>2</v>
      </c>
      <c r="C332" s="131">
        <v>0.0010888857510985483</v>
      </c>
      <c r="D332" s="79" t="s">
        <v>2011</v>
      </c>
      <c r="E332" s="79" t="b">
        <v>0</v>
      </c>
      <c r="F332" s="79" t="b">
        <v>0</v>
      </c>
      <c r="G332" s="79" t="b">
        <v>0</v>
      </c>
    </row>
    <row r="333" spans="1:7" ht="15">
      <c r="A333" s="87" t="s">
        <v>2689</v>
      </c>
      <c r="B333" s="79">
        <v>2</v>
      </c>
      <c r="C333" s="131">
        <v>0.0010888857510985483</v>
      </c>
      <c r="D333" s="79" t="s">
        <v>2011</v>
      </c>
      <c r="E333" s="79" t="b">
        <v>0</v>
      </c>
      <c r="F333" s="79" t="b">
        <v>0</v>
      </c>
      <c r="G333" s="79" t="b">
        <v>0</v>
      </c>
    </row>
    <row r="334" spans="1:7" ht="15">
      <c r="A334" s="87" t="s">
        <v>2690</v>
      </c>
      <c r="B334" s="79">
        <v>2</v>
      </c>
      <c r="C334" s="131">
        <v>0.0010888857510985483</v>
      </c>
      <c r="D334" s="79" t="s">
        <v>2011</v>
      </c>
      <c r="E334" s="79" t="b">
        <v>0</v>
      </c>
      <c r="F334" s="79" t="b">
        <v>0</v>
      </c>
      <c r="G334" s="79" t="b">
        <v>0</v>
      </c>
    </row>
    <row r="335" spans="1:7" ht="15">
      <c r="A335" s="87" t="s">
        <v>2691</v>
      </c>
      <c r="B335" s="79">
        <v>2</v>
      </c>
      <c r="C335" s="131">
        <v>0.0010888857510985483</v>
      </c>
      <c r="D335" s="79" t="s">
        <v>2011</v>
      </c>
      <c r="E335" s="79" t="b">
        <v>0</v>
      </c>
      <c r="F335" s="79" t="b">
        <v>0</v>
      </c>
      <c r="G335" s="79" t="b">
        <v>0</v>
      </c>
    </row>
    <row r="336" spans="1:7" ht="15">
      <c r="A336" s="87" t="s">
        <v>2692</v>
      </c>
      <c r="B336" s="79">
        <v>2</v>
      </c>
      <c r="C336" s="131">
        <v>0.0010888857510985483</v>
      </c>
      <c r="D336" s="79" t="s">
        <v>2011</v>
      </c>
      <c r="E336" s="79" t="b">
        <v>0</v>
      </c>
      <c r="F336" s="79" t="b">
        <v>0</v>
      </c>
      <c r="G336" s="79" t="b">
        <v>0</v>
      </c>
    </row>
    <row r="337" spans="1:7" ht="15">
      <c r="A337" s="87" t="s">
        <v>2693</v>
      </c>
      <c r="B337" s="79">
        <v>2</v>
      </c>
      <c r="C337" s="131">
        <v>0.0010888857510985483</v>
      </c>
      <c r="D337" s="79" t="s">
        <v>2011</v>
      </c>
      <c r="E337" s="79" t="b">
        <v>0</v>
      </c>
      <c r="F337" s="79" t="b">
        <v>0</v>
      </c>
      <c r="G337" s="79" t="b">
        <v>0</v>
      </c>
    </row>
    <row r="338" spans="1:7" ht="15">
      <c r="A338" s="87" t="s">
        <v>2694</v>
      </c>
      <c r="B338" s="79">
        <v>2</v>
      </c>
      <c r="C338" s="131">
        <v>0.0010888857510985483</v>
      </c>
      <c r="D338" s="79" t="s">
        <v>2011</v>
      </c>
      <c r="E338" s="79" t="b">
        <v>0</v>
      </c>
      <c r="F338" s="79" t="b">
        <v>0</v>
      </c>
      <c r="G338" s="79" t="b">
        <v>0</v>
      </c>
    </row>
    <row r="339" spans="1:7" ht="15">
      <c r="A339" s="87" t="s">
        <v>2695</v>
      </c>
      <c r="B339" s="79">
        <v>2</v>
      </c>
      <c r="C339" s="131">
        <v>0.0010888857510985483</v>
      </c>
      <c r="D339" s="79" t="s">
        <v>2011</v>
      </c>
      <c r="E339" s="79" t="b">
        <v>0</v>
      </c>
      <c r="F339" s="79" t="b">
        <v>0</v>
      </c>
      <c r="G339" s="79" t="b">
        <v>0</v>
      </c>
    </row>
    <row r="340" spans="1:7" ht="15">
      <c r="A340" s="87" t="s">
        <v>2696</v>
      </c>
      <c r="B340" s="79">
        <v>2</v>
      </c>
      <c r="C340" s="131">
        <v>0.0010888857510985483</v>
      </c>
      <c r="D340" s="79" t="s">
        <v>2011</v>
      </c>
      <c r="E340" s="79" t="b">
        <v>0</v>
      </c>
      <c r="F340" s="79" t="b">
        <v>0</v>
      </c>
      <c r="G340" s="79" t="b">
        <v>0</v>
      </c>
    </row>
    <row r="341" spans="1:7" ht="15">
      <c r="A341" s="87" t="s">
        <v>2697</v>
      </c>
      <c r="B341" s="79">
        <v>2</v>
      </c>
      <c r="C341" s="131">
        <v>0.0010888857510985483</v>
      </c>
      <c r="D341" s="79" t="s">
        <v>2011</v>
      </c>
      <c r="E341" s="79" t="b">
        <v>0</v>
      </c>
      <c r="F341" s="79" t="b">
        <v>0</v>
      </c>
      <c r="G341" s="79" t="b">
        <v>0</v>
      </c>
    </row>
    <row r="342" spans="1:7" ht="15">
      <c r="A342" s="87" t="s">
        <v>2698</v>
      </c>
      <c r="B342" s="79">
        <v>2</v>
      </c>
      <c r="C342" s="131">
        <v>0.0010888857510985483</v>
      </c>
      <c r="D342" s="79" t="s">
        <v>2011</v>
      </c>
      <c r="E342" s="79" t="b">
        <v>0</v>
      </c>
      <c r="F342" s="79" t="b">
        <v>0</v>
      </c>
      <c r="G342" s="79" t="b">
        <v>0</v>
      </c>
    </row>
    <row r="343" spans="1:7" ht="15">
      <c r="A343" s="87" t="s">
        <v>2699</v>
      </c>
      <c r="B343" s="79">
        <v>2</v>
      </c>
      <c r="C343" s="131">
        <v>0.0010888857510985483</v>
      </c>
      <c r="D343" s="79" t="s">
        <v>2011</v>
      </c>
      <c r="E343" s="79" t="b">
        <v>0</v>
      </c>
      <c r="F343" s="79" t="b">
        <v>0</v>
      </c>
      <c r="G343" s="79" t="b">
        <v>0</v>
      </c>
    </row>
    <row r="344" spans="1:7" ht="15">
      <c r="A344" s="87" t="s">
        <v>2700</v>
      </c>
      <c r="B344" s="79">
        <v>2</v>
      </c>
      <c r="C344" s="131">
        <v>0.0010888857510985483</v>
      </c>
      <c r="D344" s="79" t="s">
        <v>2011</v>
      </c>
      <c r="E344" s="79" t="b">
        <v>0</v>
      </c>
      <c r="F344" s="79" t="b">
        <v>0</v>
      </c>
      <c r="G344" s="79" t="b">
        <v>0</v>
      </c>
    </row>
    <row r="345" spans="1:7" ht="15">
      <c r="A345" s="87" t="s">
        <v>2701</v>
      </c>
      <c r="B345" s="79">
        <v>2</v>
      </c>
      <c r="C345" s="131">
        <v>0.0010888857510985483</v>
      </c>
      <c r="D345" s="79" t="s">
        <v>2011</v>
      </c>
      <c r="E345" s="79" t="b">
        <v>0</v>
      </c>
      <c r="F345" s="79" t="b">
        <v>0</v>
      </c>
      <c r="G345" s="79" t="b">
        <v>0</v>
      </c>
    </row>
    <row r="346" spans="1:7" ht="15">
      <c r="A346" s="87" t="s">
        <v>2702</v>
      </c>
      <c r="B346" s="79">
        <v>2</v>
      </c>
      <c r="C346" s="131">
        <v>0.0012636999181508022</v>
      </c>
      <c r="D346" s="79" t="s">
        <v>2011</v>
      </c>
      <c r="E346" s="79" t="b">
        <v>0</v>
      </c>
      <c r="F346" s="79" t="b">
        <v>0</v>
      </c>
      <c r="G346" s="79" t="b">
        <v>0</v>
      </c>
    </row>
    <row r="347" spans="1:7" ht="15">
      <c r="A347" s="87" t="s">
        <v>2703</v>
      </c>
      <c r="B347" s="79">
        <v>2</v>
      </c>
      <c r="C347" s="131">
        <v>0.0010888857510985483</v>
      </c>
      <c r="D347" s="79" t="s">
        <v>2011</v>
      </c>
      <c r="E347" s="79" t="b">
        <v>0</v>
      </c>
      <c r="F347" s="79" t="b">
        <v>0</v>
      </c>
      <c r="G347" s="79" t="b">
        <v>0</v>
      </c>
    </row>
    <row r="348" spans="1:7" ht="15">
      <c r="A348" s="87" t="s">
        <v>2704</v>
      </c>
      <c r="B348" s="79">
        <v>2</v>
      </c>
      <c r="C348" s="131">
        <v>0.0010888857510985483</v>
      </c>
      <c r="D348" s="79" t="s">
        <v>2011</v>
      </c>
      <c r="E348" s="79" t="b">
        <v>0</v>
      </c>
      <c r="F348" s="79" t="b">
        <v>0</v>
      </c>
      <c r="G348" s="79" t="b">
        <v>0</v>
      </c>
    </row>
    <row r="349" spans="1:7" ht="15">
      <c r="A349" s="87" t="s">
        <v>2705</v>
      </c>
      <c r="B349" s="79">
        <v>2</v>
      </c>
      <c r="C349" s="131">
        <v>0.0010888857510985483</v>
      </c>
      <c r="D349" s="79" t="s">
        <v>2011</v>
      </c>
      <c r="E349" s="79" t="b">
        <v>0</v>
      </c>
      <c r="F349" s="79" t="b">
        <v>0</v>
      </c>
      <c r="G349" s="79" t="b">
        <v>0</v>
      </c>
    </row>
    <row r="350" spans="1:7" ht="15">
      <c r="A350" s="87" t="s">
        <v>2706</v>
      </c>
      <c r="B350" s="79">
        <v>2</v>
      </c>
      <c r="C350" s="131">
        <v>0.0010888857510985483</v>
      </c>
      <c r="D350" s="79" t="s">
        <v>2011</v>
      </c>
      <c r="E350" s="79" t="b">
        <v>0</v>
      </c>
      <c r="F350" s="79" t="b">
        <v>0</v>
      </c>
      <c r="G350" s="79" t="b">
        <v>0</v>
      </c>
    </row>
    <row r="351" spans="1:7" ht="15">
      <c r="A351" s="87" t="s">
        <v>2707</v>
      </c>
      <c r="B351" s="79">
        <v>2</v>
      </c>
      <c r="C351" s="131">
        <v>0.0010888857510985483</v>
      </c>
      <c r="D351" s="79" t="s">
        <v>2011</v>
      </c>
      <c r="E351" s="79" t="b">
        <v>0</v>
      </c>
      <c r="F351" s="79" t="b">
        <v>0</v>
      </c>
      <c r="G351" s="79" t="b">
        <v>0</v>
      </c>
    </row>
    <row r="352" spans="1:7" ht="15">
      <c r="A352" s="87" t="s">
        <v>2708</v>
      </c>
      <c r="B352" s="79">
        <v>2</v>
      </c>
      <c r="C352" s="131">
        <v>0.0010888857510985483</v>
      </c>
      <c r="D352" s="79" t="s">
        <v>2011</v>
      </c>
      <c r="E352" s="79" t="b">
        <v>0</v>
      </c>
      <c r="F352" s="79" t="b">
        <v>0</v>
      </c>
      <c r="G352" s="79" t="b">
        <v>0</v>
      </c>
    </row>
    <row r="353" spans="1:7" ht="15">
      <c r="A353" s="87" t="s">
        <v>2709</v>
      </c>
      <c r="B353" s="79">
        <v>2</v>
      </c>
      <c r="C353" s="131">
        <v>0.0010888857510985483</v>
      </c>
      <c r="D353" s="79" t="s">
        <v>2011</v>
      </c>
      <c r="E353" s="79" t="b">
        <v>0</v>
      </c>
      <c r="F353" s="79" t="b">
        <v>0</v>
      </c>
      <c r="G353" s="79" t="b">
        <v>0</v>
      </c>
    </row>
    <row r="354" spans="1:7" ht="15">
      <c r="A354" s="87" t="s">
        <v>2710</v>
      </c>
      <c r="B354" s="79">
        <v>2</v>
      </c>
      <c r="C354" s="131">
        <v>0.0012636999181508022</v>
      </c>
      <c r="D354" s="79" t="s">
        <v>2011</v>
      </c>
      <c r="E354" s="79" t="b">
        <v>0</v>
      </c>
      <c r="F354" s="79" t="b">
        <v>0</v>
      </c>
      <c r="G354" s="79" t="b">
        <v>0</v>
      </c>
    </row>
    <row r="355" spans="1:7" ht="15">
      <c r="A355" s="87" t="s">
        <v>2711</v>
      </c>
      <c r="B355" s="79">
        <v>2</v>
      </c>
      <c r="C355" s="131">
        <v>0.0012636999181508022</v>
      </c>
      <c r="D355" s="79" t="s">
        <v>2011</v>
      </c>
      <c r="E355" s="79" t="b">
        <v>0</v>
      </c>
      <c r="F355" s="79" t="b">
        <v>0</v>
      </c>
      <c r="G355" s="79" t="b">
        <v>0</v>
      </c>
    </row>
    <row r="356" spans="1:7" ht="15">
      <c r="A356" s="87" t="s">
        <v>2712</v>
      </c>
      <c r="B356" s="79">
        <v>2</v>
      </c>
      <c r="C356" s="131">
        <v>0.0010888857510985483</v>
      </c>
      <c r="D356" s="79" t="s">
        <v>2011</v>
      </c>
      <c r="E356" s="79" t="b">
        <v>0</v>
      </c>
      <c r="F356" s="79" t="b">
        <v>0</v>
      </c>
      <c r="G356" s="79" t="b">
        <v>0</v>
      </c>
    </row>
    <row r="357" spans="1:7" ht="15">
      <c r="A357" s="87" t="s">
        <v>2713</v>
      </c>
      <c r="B357" s="79">
        <v>2</v>
      </c>
      <c r="C357" s="131">
        <v>0.0010888857510985483</v>
      </c>
      <c r="D357" s="79" t="s">
        <v>2011</v>
      </c>
      <c r="E357" s="79" t="b">
        <v>0</v>
      </c>
      <c r="F357" s="79" t="b">
        <v>0</v>
      </c>
      <c r="G357" s="79" t="b">
        <v>0</v>
      </c>
    </row>
    <row r="358" spans="1:7" ht="15">
      <c r="A358" s="87" t="s">
        <v>2714</v>
      </c>
      <c r="B358" s="79">
        <v>2</v>
      </c>
      <c r="C358" s="131">
        <v>0.0010888857510985483</v>
      </c>
      <c r="D358" s="79" t="s">
        <v>2011</v>
      </c>
      <c r="E358" s="79" t="b">
        <v>0</v>
      </c>
      <c r="F358" s="79" t="b">
        <v>0</v>
      </c>
      <c r="G358" s="79" t="b">
        <v>0</v>
      </c>
    </row>
    <row r="359" spans="1:7" ht="15">
      <c r="A359" s="87" t="s">
        <v>1981</v>
      </c>
      <c r="B359" s="79">
        <v>2</v>
      </c>
      <c r="C359" s="131">
        <v>0.0010888857510985483</v>
      </c>
      <c r="D359" s="79" t="s">
        <v>2011</v>
      </c>
      <c r="E359" s="79" t="b">
        <v>0</v>
      </c>
      <c r="F359" s="79" t="b">
        <v>0</v>
      </c>
      <c r="G359" s="79" t="b">
        <v>0</v>
      </c>
    </row>
    <row r="360" spans="1:7" ht="15">
      <c r="A360" s="87" t="s">
        <v>1982</v>
      </c>
      <c r="B360" s="79">
        <v>2</v>
      </c>
      <c r="C360" s="131">
        <v>0.0010888857510985483</v>
      </c>
      <c r="D360" s="79" t="s">
        <v>2011</v>
      </c>
      <c r="E360" s="79" t="b">
        <v>0</v>
      </c>
      <c r="F360" s="79" t="b">
        <v>0</v>
      </c>
      <c r="G360" s="79" t="b">
        <v>0</v>
      </c>
    </row>
    <row r="361" spans="1:7" ht="15">
      <c r="A361" s="87" t="s">
        <v>1983</v>
      </c>
      <c r="B361" s="79">
        <v>2</v>
      </c>
      <c r="C361" s="131">
        <v>0.0010888857510985483</v>
      </c>
      <c r="D361" s="79" t="s">
        <v>2011</v>
      </c>
      <c r="E361" s="79" t="b">
        <v>0</v>
      </c>
      <c r="F361" s="79" t="b">
        <v>0</v>
      </c>
      <c r="G361" s="79" t="b">
        <v>0</v>
      </c>
    </row>
    <row r="362" spans="1:7" ht="15">
      <c r="A362" s="87" t="s">
        <v>1984</v>
      </c>
      <c r="B362" s="79">
        <v>2</v>
      </c>
      <c r="C362" s="131">
        <v>0.0010888857510985483</v>
      </c>
      <c r="D362" s="79" t="s">
        <v>2011</v>
      </c>
      <c r="E362" s="79" t="b">
        <v>0</v>
      </c>
      <c r="F362" s="79" t="b">
        <v>0</v>
      </c>
      <c r="G362" s="79" t="b">
        <v>0</v>
      </c>
    </row>
    <row r="363" spans="1:7" ht="15">
      <c r="A363" s="87" t="s">
        <v>1985</v>
      </c>
      <c r="B363" s="79">
        <v>2</v>
      </c>
      <c r="C363" s="131">
        <v>0.0010888857510985483</v>
      </c>
      <c r="D363" s="79" t="s">
        <v>2011</v>
      </c>
      <c r="E363" s="79" t="b">
        <v>0</v>
      </c>
      <c r="F363" s="79" t="b">
        <v>0</v>
      </c>
      <c r="G363" s="79" t="b">
        <v>0</v>
      </c>
    </row>
    <row r="364" spans="1:7" ht="15">
      <c r="A364" s="87" t="s">
        <v>1986</v>
      </c>
      <c r="B364" s="79">
        <v>2</v>
      </c>
      <c r="C364" s="131">
        <v>0.0010888857510985483</v>
      </c>
      <c r="D364" s="79" t="s">
        <v>2011</v>
      </c>
      <c r="E364" s="79" t="b">
        <v>0</v>
      </c>
      <c r="F364" s="79" t="b">
        <v>0</v>
      </c>
      <c r="G364" s="79" t="b">
        <v>0</v>
      </c>
    </row>
    <row r="365" spans="1:7" ht="15">
      <c r="A365" s="87" t="s">
        <v>1987</v>
      </c>
      <c r="B365" s="79">
        <v>2</v>
      </c>
      <c r="C365" s="131">
        <v>0.0010888857510985483</v>
      </c>
      <c r="D365" s="79" t="s">
        <v>2011</v>
      </c>
      <c r="E365" s="79" t="b">
        <v>0</v>
      </c>
      <c r="F365" s="79" t="b">
        <v>0</v>
      </c>
      <c r="G365" s="79" t="b">
        <v>0</v>
      </c>
    </row>
    <row r="366" spans="1:7" ht="15">
      <c r="A366" s="87" t="s">
        <v>1988</v>
      </c>
      <c r="B366" s="79">
        <v>2</v>
      </c>
      <c r="C366" s="131">
        <v>0.0010888857510985483</v>
      </c>
      <c r="D366" s="79" t="s">
        <v>2011</v>
      </c>
      <c r="E366" s="79" t="b">
        <v>0</v>
      </c>
      <c r="F366" s="79" t="b">
        <v>0</v>
      </c>
      <c r="G366" s="79" t="b">
        <v>0</v>
      </c>
    </row>
    <row r="367" spans="1:7" ht="15">
      <c r="A367" s="87" t="s">
        <v>1989</v>
      </c>
      <c r="B367" s="79">
        <v>2</v>
      </c>
      <c r="C367" s="131">
        <v>0.0010888857510985483</v>
      </c>
      <c r="D367" s="79" t="s">
        <v>2011</v>
      </c>
      <c r="E367" s="79" t="b">
        <v>0</v>
      </c>
      <c r="F367" s="79" t="b">
        <v>0</v>
      </c>
      <c r="G367" s="79" t="b">
        <v>0</v>
      </c>
    </row>
    <row r="368" spans="1:7" ht="15">
      <c r="A368" s="87" t="s">
        <v>1990</v>
      </c>
      <c r="B368" s="79">
        <v>2</v>
      </c>
      <c r="C368" s="131">
        <v>0.0010888857510985483</v>
      </c>
      <c r="D368" s="79" t="s">
        <v>2011</v>
      </c>
      <c r="E368" s="79" t="b">
        <v>0</v>
      </c>
      <c r="F368" s="79" t="b">
        <v>0</v>
      </c>
      <c r="G368" s="79" t="b">
        <v>0</v>
      </c>
    </row>
    <row r="369" spans="1:7" ht="15">
      <c r="A369" s="87" t="s">
        <v>2715</v>
      </c>
      <c r="B369" s="79">
        <v>2</v>
      </c>
      <c r="C369" s="131">
        <v>0.0010888857510985483</v>
      </c>
      <c r="D369" s="79" t="s">
        <v>2011</v>
      </c>
      <c r="E369" s="79" t="b">
        <v>0</v>
      </c>
      <c r="F369" s="79" t="b">
        <v>0</v>
      </c>
      <c r="G369" s="79" t="b">
        <v>0</v>
      </c>
    </row>
    <row r="370" spans="1:7" ht="15">
      <c r="A370" s="87" t="s">
        <v>2716</v>
      </c>
      <c r="B370" s="79">
        <v>2</v>
      </c>
      <c r="C370" s="131">
        <v>0.0010888857510985483</v>
      </c>
      <c r="D370" s="79" t="s">
        <v>2011</v>
      </c>
      <c r="E370" s="79" t="b">
        <v>0</v>
      </c>
      <c r="F370" s="79" t="b">
        <v>0</v>
      </c>
      <c r="G370" s="79" t="b">
        <v>0</v>
      </c>
    </row>
    <row r="371" spans="1:7" ht="15">
      <c r="A371" s="87" t="s">
        <v>2717</v>
      </c>
      <c r="B371" s="79">
        <v>2</v>
      </c>
      <c r="C371" s="131">
        <v>0.0010888857510985483</v>
      </c>
      <c r="D371" s="79" t="s">
        <v>2011</v>
      </c>
      <c r="E371" s="79" t="b">
        <v>0</v>
      </c>
      <c r="F371" s="79" t="b">
        <v>0</v>
      </c>
      <c r="G371" s="79" t="b">
        <v>0</v>
      </c>
    </row>
    <row r="372" spans="1:7" ht="15">
      <c r="A372" s="87" t="s">
        <v>2718</v>
      </c>
      <c r="B372" s="79">
        <v>2</v>
      </c>
      <c r="C372" s="131">
        <v>0.0010888857510985483</v>
      </c>
      <c r="D372" s="79" t="s">
        <v>2011</v>
      </c>
      <c r="E372" s="79" t="b">
        <v>0</v>
      </c>
      <c r="F372" s="79" t="b">
        <v>0</v>
      </c>
      <c r="G372" s="79" t="b">
        <v>0</v>
      </c>
    </row>
    <row r="373" spans="1:7" ht="15">
      <c r="A373" s="87" t="s">
        <v>2719</v>
      </c>
      <c r="B373" s="79">
        <v>2</v>
      </c>
      <c r="C373" s="131">
        <v>0.0010888857510985483</v>
      </c>
      <c r="D373" s="79" t="s">
        <v>2011</v>
      </c>
      <c r="E373" s="79" t="b">
        <v>0</v>
      </c>
      <c r="F373" s="79" t="b">
        <v>0</v>
      </c>
      <c r="G373" s="79" t="b">
        <v>0</v>
      </c>
    </row>
    <row r="374" spans="1:7" ht="15">
      <c r="A374" s="87" t="s">
        <v>2720</v>
      </c>
      <c r="B374" s="79">
        <v>2</v>
      </c>
      <c r="C374" s="131">
        <v>0.0010888857510985483</v>
      </c>
      <c r="D374" s="79" t="s">
        <v>2011</v>
      </c>
      <c r="E374" s="79" t="b">
        <v>0</v>
      </c>
      <c r="F374" s="79" t="b">
        <v>0</v>
      </c>
      <c r="G374" s="79" t="b">
        <v>0</v>
      </c>
    </row>
    <row r="375" spans="1:7" ht="15">
      <c r="A375" s="87" t="s">
        <v>2721</v>
      </c>
      <c r="B375" s="79">
        <v>2</v>
      </c>
      <c r="C375" s="131">
        <v>0.0010888857510985483</v>
      </c>
      <c r="D375" s="79" t="s">
        <v>2011</v>
      </c>
      <c r="E375" s="79" t="b">
        <v>0</v>
      </c>
      <c r="F375" s="79" t="b">
        <v>0</v>
      </c>
      <c r="G375" s="79" t="b">
        <v>0</v>
      </c>
    </row>
    <row r="376" spans="1:7" ht="15">
      <c r="A376" s="87" t="s">
        <v>2722</v>
      </c>
      <c r="B376" s="79">
        <v>2</v>
      </c>
      <c r="C376" s="131">
        <v>0.0010888857510985483</v>
      </c>
      <c r="D376" s="79" t="s">
        <v>2011</v>
      </c>
      <c r="E376" s="79" t="b">
        <v>0</v>
      </c>
      <c r="F376" s="79" t="b">
        <v>0</v>
      </c>
      <c r="G376" s="79" t="b">
        <v>0</v>
      </c>
    </row>
    <row r="377" spans="1:7" ht="15">
      <c r="A377" s="87" t="s">
        <v>2723</v>
      </c>
      <c r="B377" s="79">
        <v>2</v>
      </c>
      <c r="C377" s="131">
        <v>0.0010888857510985483</v>
      </c>
      <c r="D377" s="79" t="s">
        <v>2011</v>
      </c>
      <c r="E377" s="79" t="b">
        <v>0</v>
      </c>
      <c r="F377" s="79" t="b">
        <v>0</v>
      </c>
      <c r="G377" s="79" t="b">
        <v>0</v>
      </c>
    </row>
    <row r="378" spans="1:7" ht="15">
      <c r="A378" s="87" t="s">
        <v>1993</v>
      </c>
      <c r="B378" s="79">
        <v>2</v>
      </c>
      <c r="C378" s="131">
        <v>0.0010888857510985483</v>
      </c>
      <c r="D378" s="79" t="s">
        <v>2011</v>
      </c>
      <c r="E378" s="79" t="b">
        <v>0</v>
      </c>
      <c r="F378" s="79" t="b">
        <v>0</v>
      </c>
      <c r="G378" s="79" t="b">
        <v>0</v>
      </c>
    </row>
    <row r="379" spans="1:7" ht="15">
      <c r="A379" s="87" t="s">
        <v>1994</v>
      </c>
      <c r="B379" s="79">
        <v>2</v>
      </c>
      <c r="C379" s="131">
        <v>0.0010888857510985483</v>
      </c>
      <c r="D379" s="79" t="s">
        <v>2011</v>
      </c>
      <c r="E379" s="79" t="b">
        <v>0</v>
      </c>
      <c r="F379" s="79" t="b">
        <v>0</v>
      </c>
      <c r="G379" s="79" t="b">
        <v>0</v>
      </c>
    </row>
    <row r="380" spans="1:7" ht="15">
      <c r="A380" s="87" t="s">
        <v>1995</v>
      </c>
      <c r="B380" s="79">
        <v>2</v>
      </c>
      <c r="C380" s="131">
        <v>0.0010888857510985483</v>
      </c>
      <c r="D380" s="79" t="s">
        <v>2011</v>
      </c>
      <c r="E380" s="79" t="b">
        <v>0</v>
      </c>
      <c r="F380" s="79" t="b">
        <v>0</v>
      </c>
      <c r="G380" s="79" t="b">
        <v>0</v>
      </c>
    </row>
    <row r="381" spans="1:7" ht="15">
      <c r="A381" s="87" t="s">
        <v>1996</v>
      </c>
      <c r="B381" s="79">
        <v>2</v>
      </c>
      <c r="C381" s="131">
        <v>0.0010888857510985483</v>
      </c>
      <c r="D381" s="79" t="s">
        <v>2011</v>
      </c>
      <c r="E381" s="79" t="b">
        <v>0</v>
      </c>
      <c r="F381" s="79" t="b">
        <v>0</v>
      </c>
      <c r="G381" s="79" t="b">
        <v>0</v>
      </c>
    </row>
    <row r="382" spans="1:7" ht="15">
      <c r="A382" s="87" t="s">
        <v>1997</v>
      </c>
      <c r="B382" s="79">
        <v>2</v>
      </c>
      <c r="C382" s="131">
        <v>0.0010888857510985483</v>
      </c>
      <c r="D382" s="79" t="s">
        <v>2011</v>
      </c>
      <c r="E382" s="79" t="b">
        <v>0</v>
      </c>
      <c r="F382" s="79" t="b">
        <v>0</v>
      </c>
      <c r="G382" s="79" t="b">
        <v>0</v>
      </c>
    </row>
    <row r="383" spans="1:7" ht="15">
      <c r="A383" s="87" t="s">
        <v>1998</v>
      </c>
      <c r="B383" s="79">
        <v>2</v>
      </c>
      <c r="C383" s="131">
        <v>0.0010888857510985483</v>
      </c>
      <c r="D383" s="79" t="s">
        <v>2011</v>
      </c>
      <c r="E383" s="79" t="b">
        <v>0</v>
      </c>
      <c r="F383" s="79" t="b">
        <v>0</v>
      </c>
      <c r="G383" s="79" t="b">
        <v>0</v>
      </c>
    </row>
    <row r="384" spans="1:7" ht="15">
      <c r="A384" s="87" t="s">
        <v>1999</v>
      </c>
      <c r="B384" s="79">
        <v>2</v>
      </c>
      <c r="C384" s="131">
        <v>0.0010888857510985483</v>
      </c>
      <c r="D384" s="79" t="s">
        <v>2011</v>
      </c>
      <c r="E384" s="79" t="b">
        <v>0</v>
      </c>
      <c r="F384" s="79" t="b">
        <v>0</v>
      </c>
      <c r="G384" s="79" t="b">
        <v>0</v>
      </c>
    </row>
    <row r="385" spans="1:7" ht="15">
      <c r="A385" s="87" t="s">
        <v>2000</v>
      </c>
      <c r="B385" s="79">
        <v>2</v>
      </c>
      <c r="C385" s="131">
        <v>0.0010888857510985483</v>
      </c>
      <c r="D385" s="79" t="s">
        <v>2011</v>
      </c>
      <c r="E385" s="79" t="b">
        <v>0</v>
      </c>
      <c r="F385" s="79" t="b">
        <v>0</v>
      </c>
      <c r="G385" s="79" t="b">
        <v>0</v>
      </c>
    </row>
    <row r="386" spans="1:7" ht="15">
      <c r="A386" s="87" t="s">
        <v>2001</v>
      </c>
      <c r="B386" s="79">
        <v>2</v>
      </c>
      <c r="C386" s="131">
        <v>0.0010888857510985483</v>
      </c>
      <c r="D386" s="79" t="s">
        <v>2011</v>
      </c>
      <c r="E386" s="79" t="b">
        <v>0</v>
      </c>
      <c r="F386" s="79" t="b">
        <v>0</v>
      </c>
      <c r="G386" s="79" t="b">
        <v>0</v>
      </c>
    </row>
    <row r="387" spans="1:7" ht="15">
      <c r="A387" s="87" t="s">
        <v>2002</v>
      </c>
      <c r="B387" s="79">
        <v>2</v>
      </c>
      <c r="C387" s="131">
        <v>0.0010888857510985483</v>
      </c>
      <c r="D387" s="79" t="s">
        <v>2011</v>
      </c>
      <c r="E387" s="79" t="b">
        <v>0</v>
      </c>
      <c r="F387" s="79" t="b">
        <v>0</v>
      </c>
      <c r="G387" s="79" t="b">
        <v>0</v>
      </c>
    </row>
    <row r="388" spans="1:7" ht="15">
      <c r="A388" s="87" t="s">
        <v>2003</v>
      </c>
      <c r="B388" s="79">
        <v>2</v>
      </c>
      <c r="C388" s="131">
        <v>0.0010888857510985483</v>
      </c>
      <c r="D388" s="79" t="s">
        <v>2011</v>
      </c>
      <c r="E388" s="79" t="b">
        <v>0</v>
      </c>
      <c r="F388" s="79" t="b">
        <v>0</v>
      </c>
      <c r="G388" s="79" t="b">
        <v>0</v>
      </c>
    </row>
    <row r="389" spans="1:7" ht="15">
      <c r="A389" s="87" t="s">
        <v>2004</v>
      </c>
      <c r="B389" s="79">
        <v>2</v>
      </c>
      <c r="C389" s="131">
        <v>0.0010888857510985483</v>
      </c>
      <c r="D389" s="79" t="s">
        <v>2011</v>
      </c>
      <c r="E389" s="79" t="b">
        <v>0</v>
      </c>
      <c r="F389" s="79" t="b">
        <v>1</v>
      </c>
      <c r="G389" s="79" t="b">
        <v>0</v>
      </c>
    </row>
    <row r="390" spans="1:7" ht="15">
      <c r="A390" s="87" t="s">
        <v>2005</v>
      </c>
      <c r="B390" s="79">
        <v>2</v>
      </c>
      <c r="C390" s="131">
        <v>0.0010888857510985483</v>
      </c>
      <c r="D390" s="79" t="s">
        <v>2011</v>
      </c>
      <c r="E390" s="79" t="b">
        <v>0</v>
      </c>
      <c r="F390" s="79" t="b">
        <v>0</v>
      </c>
      <c r="G390" s="79" t="b">
        <v>0</v>
      </c>
    </row>
    <row r="391" spans="1:7" ht="15">
      <c r="A391" s="87" t="s">
        <v>2724</v>
      </c>
      <c r="B391" s="79">
        <v>2</v>
      </c>
      <c r="C391" s="131">
        <v>0.0010888857510985483</v>
      </c>
      <c r="D391" s="79" t="s">
        <v>2011</v>
      </c>
      <c r="E391" s="79" t="b">
        <v>0</v>
      </c>
      <c r="F391" s="79" t="b">
        <v>0</v>
      </c>
      <c r="G391" s="79" t="b">
        <v>0</v>
      </c>
    </row>
    <row r="392" spans="1:7" ht="15">
      <c r="A392" s="87" t="s">
        <v>2725</v>
      </c>
      <c r="B392" s="79">
        <v>2</v>
      </c>
      <c r="C392" s="131">
        <v>0.0010888857510985483</v>
      </c>
      <c r="D392" s="79" t="s">
        <v>2011</v>
      </c>
      <c r="E392" s="79" t="b">
        <v>0</v>
      </c>
      <c r="F392" s="79" t="b">
        <v>0</v>
      </c>
      <c r="G392" s="79" t="b">
        <v>0</v>
      </c>
    </row>
    <row r="393" spans="1:7" ht="15">
      <c r="A393" s="87" t="s">
        <v>2726</v>
      </c>
      <c r="B393" s="79">
        <v>2</v>
      </c>
      <c r="C393" s="131">
        <v>0.0010888857510985483</v>
      </c>
      <c r="D393" s="79" t="s">
        <v>2011</v>
      </c>
      <c r="E393" s="79" t="b">
        <v>0</v>
      </c>
      <c r="F393" s="79" t="b">
        <v>0</v>
      </c>
      <c r="G393" s="79" t="b">
        <v>0</v>
      </c>
    </row>
    <row r="394" spans="1:7" ht="15">
      <c r="A394" s="87" t="s">
        <v>2006</v>
      </c>
      <c r="B394" s="79">
        <v>2</v>
      </c>
      <c r="C394" s="131">
        <v>0.0010888857510985483</v>
      </c>
      <c r="D394" s="79" t="s">
        <v>2011</v>
      </c>
      <c r="E394" s="79" t="b">
        <v>0</v>
      </c>
      <c r="F394" s="79" t="b">
        <v>0</v>
      </c>
      <c r="G394" s="79" t="b">
        <v>0</v>
      </c>
    </row>
    <row r="395" spans="1:7" ht="15">
      <c r="A395" s="87" t="s">
        <v>2007</v>
      </c>
      <c r="B395" s="79">
        <v>2</v>
      </c>
      <c r="C395" s="131">
        <v>0.0010888857510985483</v>
      </c>
      <c r="D395" s="79" t="s">
        <v>2011</v>
      </c>
      <c r="E395" s="79" t="b">
        <v>0</v>
      </c>
      <c r="F395" s="79" t="b">
        <v>0</v>
      </c>
      <c r="G395" s="79" t="b">
        <v>0</v>
      </c>
    </row>
    <row r="396" spans="1:7" ht="15">
      <c r="A396" s="87" t="s">
        <v>2727</v>
      </c>
      <c r="B396" s="79">
        <v>2</v>
      </c>
      <c r="C396" s="131">
        <v>0.0010888857510985483</v>
      </c>
      <c r="D396" s="79" t="s">
        <v>2011</v>
      </c>
      <c r="E396" s="79" t="b">
        <v>1</v>
      </c>
      <c r="F396" s="79" t="b">
        <v>0</v>
      </c>
      <c r="G396" s="79" t="b">
        <v>0</v>
      </c>
    </row>
    <row r="397" spans="1:7" ht="15">
      <c r="A397" s="87" t="s">
        <v>2728</v>
      </c>
      <c r="B397" s="79">
        <v>2</v>
      </c>
      <c r="C397" s="131">
        <v>0.0010888857510985483</v>
      </c>
      <c r="D397" s="79" t="s">
        <v>2011</v>
      </c>
      <c r="E397" s="79" t="b">
        <v>0</v>
      </c>
      <c r="F397" s="79" t="b">
        <v>0</v>
      </c>
      <c r="G397" s="79" t="b">
        <v>0</v>
      </c>
    </row>
    <row r="398" spans="1:7" ht="15">
      <c r="A398" s="87" t="s">
        <v>2008</v>
      </c>
      <c r="B398" s="79">
        <v>2</v>
      </c>
      <c r="C398" s="131">
        <v>0.0010888857510985483</v>
      </c>
      <c r="D398" s="79" t="s">
        <v>2011</v>
      </c>
      <c r="E398" s="79" t="b">
        <v>0</v>
      </c>
      <c r="F398" s="79" t="b">
        <v>0</v>
      </c>
      <c r="G398" s="79" t="b">
        <v>0</v>
      </c>
    </row>
    <row r="399" spans="1:7" ht="15">
      <c r="A399" s="87" t="s">
        <v>2729</v>
      </c>
      <c r="B399" s="79">
        <v>2</v>
      </c>
      <c r="C399" s="131">
        <v>0.0010888857510985483</v>
      </c>
      <c r="D399" s="79" t="s">
        <v>2011</v>
      </c>
      <c r="E399" s="79" t="b">
        <v>0</v>
      </c>
      <c r="F399" s="79" t="b">
        <v>0</v>
      </c>
      <c r="G399" s="79" t="b">
        <v>0</v>
      </c>
    </row>
    <row r="400" spans="1:7" ht="15">
      <c r="A400" s="87" t="s">
        <v>2730</v>
      </c>
      <c r="B400" s="79">
        <v>2</v>
      </c>
      <c r="C400" s="131">
        <v>0.0010888857510985483</v>
      </c>
      <c r="D400" s="79" t="s">
        <v>2011</v>
      </c>
      <c r="E400" s="79" t="b">
        <v>0</v>
      </c>
      <c r="F400" s="79" t="b">
        <v>0</v>
      </c>
      <c r="G400" s="79" t="b">
        <v>0</v>
      </c>
    </row>
    <row r="401" spans="1:7" ht="15">
      <c r="A401" s="87" t="s">
        <v>2731</v>
      </c>
      <c r="B401" s="79">
        <v>2</v>
      </c>
      <c r="C401" s="131">
        <v>0.0010888857510985483</v>
      </c>
      <c r="D401" s="79" t="s">
        <v>2011</v>
      </c>
      <c r="E401" s="79" t="b">
        <v>0</v>
      </c>
      <c r="F401" s="79" t="b">
        <v>0</v>
      </c>
      <c r="G401" s="79" t="b">
        <v>0</v>
      </c>
    </row>
    <row r="402" spans="1:7" ht="15">
      <c r="A402" s="87" t="s">
        <v>2732</v>
      </c>
      <c r="B402" s="79">
        <v>2</v>
      </c>
      <c r="C402" s="131">
        <v>0.0010888857510985483</v>
      </c>
      <c r="D402" s="79" t="s">
        <v>2011</v>
      </c>
      <c r="E402" s="79" t="b">
        <v>0</v>
      </c>
      <c r="F402" s="79" t="b">
        <v>0</v>
      </c>
      <c r="G402" s="79" t="b">
        <v>0</v>
      </c>
    </row>
    <row r="403" spans="1:7" ht="15">
      <c r="A403" s="87" t="s">
        <v>2733</v>
      </c>
      <c r="B403" s="79">
        <v>2</v>
      </c>
      <c r="C403" s="131">
        <v>0.0010888857510985483</v>
      </c>
      <c r="D403" s="79" t="s">
        <v>2011</v>
      </c>
      <c r="E403" s="79" t="b">
        <v>0</v>
      </c>
      <c r="F403" s="79" t="b">
        <v>0</v>
      </c>
      <c r="G403" s="79" t="b">
        <v>0</v>
      </c>
    </row>
    <row r="404" spans="1:7" ht="15">
      <c r="A404" s="87" t="s">
        <v>1582</v>
      </c>
      <c r="B404" s="79">
        <v>30</v>
      </c>
      <c r="C404" s="131">
        <v>0.00442812229327994</v>
      </c>
      <c r="D404" s="79" t="s">
        <v>1467</v>
      </c>
      <c r="E404" s="79" t="b">
        <v>0</v>
      </c>
      <c r="F404" s="79" t="b">
        <v>0</v>
      </c>
      <c r="G404" s="79" t="b">
        <v>0</v>
      </c>
    </row>
    <row r="405" spans="1:7" ht="15">
      <c r="A405" s="87" t="s">
        <v>1583</v>
      </c>
      <c r="B405" s="79">
        <v>28</v>
      </c>
      <c r="C405" s="131">
        <v>0.004980358841978863</v>
      </c>
      <c r="D405" s="79" t="s">
        <v>1467</v>
      </c>
      <c r="E405" s="79" t="b">
        <v>0</v>
      </c>
      <c r="F405" s="79" t="b">
        <v>0</v>
      </c>
      <c r="G405" s="79" t="b">
        <v>0</v>
      </c>
    </row>
    <row r="406" spans="1:7" ht="15">
      <c r="A406" s="87" t="s">
        <v>1584</v>
      </c>
      <c r="B406" s="79">
        <v>27</v>
      </c>
      <c r="C406" s="131">
        <v>0.005233241624697632</v>
      </c>
      <c r="D406" s="79" t="s">
        <v>1467</v>
      </c>
      <c r="E406" s="79" t="b">
        <v>0</v>
      </c>
      <c r="F406" s="79" t="b">
        <v>0</v>
      </c>
      <c r="G406" s="79" t="b">
        <v>0</v>
      </c>
    </row>
    <row r="407" spans="1:7" ht="15">
      <c r="A407" s="87" t="s">
        <v>278</v>
      </c>
      <c r="B407" s="79">
        <v>25</v>
      </c>
      <c r="C407" s="131">
        <v>0.0056896283264106775</v>
      </c>
      <c r="D407" s="79" t="s">
        <v>1467</v>
      </c>
      <c r="E407" s="79" t="b">
        <v>0</v>
      </c>
      <c r="F407" s="79" t="b">
        <v>0</v>
      </c>
      <c r="G407" s="79" t="b">
        <v>0</v>
      </c>
    </row>
    <row r="408" spans="1:7" ht="15">
      <c r="A408" s="87" t="s">
        <v>344</v>
      </c>
      <c r="B408" s="79">
        <v>19</v>
      </c>
      <c r="C408" s="131">
        <v>0.006611533433794302</v>
      </c>
      <c r="D408" s="79" t="s">
        <v>1467</v>
      </c>
      <c r="E408" s="79" t="b">
        <v>0</v>
      </c>
      <c r="F408" s="79" t="b">
        <v>0</v>
      </c>
      <c r="G408" s="79" t="b">
        <v>0</v>
      </c>
    </row>
    <row r="409" spans="1:7" ht="15">
      <c r="A409" s="87" t="s">
        <v>1586</v>
      </c>
      <c r="B409" s="79">
        <v>18</v>
      </c>
      <c r="C409" s="131">
        <v>0.0066904870053562625</v>
      </c>
      <c r="D409" s="79" t="s">
        <v>1467</v>
      </c>
      <c r="E409" s="79" t="b">
        <v>0</v>
      </c>
      <c r="F409" s="79" t="b">
        <v>0</v>
      </c>
      <c r="G409" s="79" t="b">
        <v>0</v>
      </c>
    </row>
    <row r="410" spans="1:7" ht="15">
      <c r="A410" s="87" t="s">
        <v>1837</v>
      </c>
      <c r="B410" s="79">
        <v>18</v>
      </c>
      <c r="C410" s="131">
        <v>0.0066904870053562625</v>
      </c>
      <c r="D410" s="79" t="s">
        <v>1467</v>
      </c>
      <c r="E410" s="79" t="b">
        <v>0</v>
      </c>
      <c r="F410" s="79" t="b">
        <v>0</v>
      </c>
      <c r="G410" s="79" t="b">
        <v>0</v>
      </c>
    </row>
    <row r="411" spans="1:7" ht="15">
      <c r="A411" s="87" t="s">
        <v>1587</v>
      </c>
      <c r="B411" s="79">
        <v>17</v>
      </c>
      <c r="C411" s="131">
        <v>0.006745056841751163</v>
      </c>
      <c r="D411" s="79" t="s">
        <v>1467</v>
      </c>
      <c r="E411" s="79" t="b">
        <v>0</v>
      </c>
      <c r="F411" s="79" t="b">
        <v>0</v>
      </c>
      <c r="G411" s="79" t="b">
        <v>0</v>
      </c>
    </row>
    <row r="412" spans="1:7" ht="15">
      <c r="A412" s="87" t="s">
        <v>1588</v>
      </c>
      <c r="B412" s="79">
        <v>17</v>
      </c>
      <c r="C412" s="131">
        <v>0.006745056841751163</v>
      </c>
      <c r="D412" s="79" t="s">
        <v>1467</v>
      </c>
      <c r="E412" s="79" t="b">
        <v>0</v>
      </c>
      <c r="F412" s="79" t="b">
        <v>0</v>
      </c>
      <c r="G412" s="79" t="b">
        <v>0</v>
      </c>
    </row>
    <row r="413" spans="1:7" ht="15">
      <c r="A413" s="87" t="s">
        <v>1589</v>
      </c>
      <c r="B413" s="79">
        <v>17</v>
      </c>
      <c r="C413" s="131">
        <v>0.006745056841751163</v>
      </c>
      <c r="D413" s="79" t="s">
        <v>1467</v>
      </c>
      <c r="E413" s="79" t="b">
        <v>0</v>
      </c>
      <c r="F413" s="79" t="b">
        <v>0</v>
      </c>
      <c r="G413" s="79" t="b">
        <v>0</v>
      </c>
    </row>
    <row r="414" spans="1:7" ht="15">
      <c r="A414" s="87" t="s">
        <v>1590</v>
      </c>
      <c r="B414" s="79">
        <v>17</v>
      </c>
      <c r="C414" s="131">
        <v>0.006745056841751163</v>
      </c>
      <c r="D414" s="79" t="s">
        <v>1467</v>
      </c>
      <c r="E414" s="79" t="b">
        <v>0</v>
      </c>
      <c r="F414" s="79" t="b">
        <v>0</v>
      </c>
      <c r="G414" s="79" t="b">
        <v>0</v>
      </c>
    </row>
    <row r="415" spans="1:7" ht="15">
      <c r="A415" s="87" t="s">
        <v>1834</v>
      </c>
      <c r="B415" s="79">
        <v>17</v>
      </c>
      <c r="C415" s="131">
        <v>0.006745056841751163</v>
      </c>
      <c r="D415" s="79" t="s">
        <v>1467</v>
      </c>
      <c r="E415" s="79" t="b">
        <v>0</v>
      </c>
      <c r="F415" s="79" t="b">
        <v>0</v>
      </c>
      <c r="G415" s="79" t="b">
        <v>0</v>
      </c>
    </row>
    <row r="416" spans="1:7" ht="15">
      <c r="A416" s="87" t="s">
        <v>1836</v>
      </c>
      <c r="B416" s="79">
        <v>17</v>
      </c>
      <c r="C416" s="131">
        <v>0.006745056841751163</v>
      </c>
      <c r="D416" s="79" t="s">
        <v>1467</v>
      </c>
      <c r="E416" s="79" t="b">
        <v>0</v>
      </c>
      <c r="F416" s="79" t="b">
        <v>0</v>
      </c>
      <c r="G416" s="79" t="b">
        <v>0</v>
      </c>
    </row>
    <row r="417" spans="1:7" ht="15">
      <c r="A417" s="87" t="s">
        <v>1839</v>
      </c>
      <c r="B417" s="79">
        <v>17</v>
      </c>
      <c r="C417" s="131">
        <v>0.006745056841751163</v>
      </c>
      <c r="D417" s="79" t="s">
        <v>1467</v>
      </c>
      <c r="E417" s="79" t="b">
        <v>0</v>
      </c>
      <c r="F417" s="79" t="b">
        <v>0</v>
      </c>
      <c r="G417" s="79" t="b">
        <v>0</v>
      </c>
    </row>
    <row r="418" spans="1:7" ht="15">
      <c r="A418" s="87" t="s">
        <v>1840</v>
      </c>
      <c r="B418" s="79">
        <v>17</v>
      </c>
      <c r="C418" s="131">
        <v>0.006745056841751163</v>
      </c>
      <c r="D418" s="79" t="s">
        <v>1467</v>
      </c>
      <c r="E418" s="79" t="b">
        <v>0</v>
      </c>
      <c r="F418" s="79" t="b">
        <v>0</v>
      </c>
      <c r="G418" s="79" t="b">
        <v>0</v>
      </c>
    </row>
    <row r="419" spans="1:7" ht="15">
      <c r="A419" s="87" t="s">
        <v>1841</v>
      </c>
      <c r="B419" s="79">
        <v>17</v>
      </c>
      <c r="C419" s="131">
        <v>0.006745056841751163</v>
      </c>
      <c r="D419" s="79" t="s">
        <v>1467</v>
      </c>
      <c r="E419" s="79" t="b">
        <v>0</v>
      </c>
      <c r="F419" s="79" t="b">
        <v>0</v>
      </c>
      <c r="G419" s="79" t="b">
        <v>0</v>
      </c>
    </row>
    <row r="420" spans="1:7" ht="15">
      <c r="A420" s="87" t="s">
        <v>1842</v>
      </c>
      <c r="B420" s="79">
        <v>17</v>
      </c>
      <c r="C420" s="131">
        <v>0.006745056841751163</v>
      </c>
      <c r="D420" s="79" t="s">
        <v>1467</v>
      </c>
      <c r="E420" s="79" t="b">
        <v>0</v>
      </c>
      <c r="F420" s="79" t="b">
        <v>0</v>
      </c>
      <c r="G420" s="79" t="b">
        <v>0</v>
      </c>
    </row>
    <row r="421" spans="1:7" ht="15">
      <c r="A421" s="87" t="s">
        <v>1838</v>
      </c>
      <c r="B421" s="79">
        <v>17</v>
      </c>
      <c r="C421" s="131">
        <v>0.006745056841751163</v>
      </c>
      <c r="D421" s="79" t="s">
        <v>1467</v>
      </c>
      <c r="E421" s="79" t="b">
        <v>0</v>
      </c>
      <c r="F421" s="79" t="b">
        <v>0</v>
      </c>
      <c r="G421" s="79" t="b">
        <v>0</v>
      </c>
    </row>
    <row r="422" spans="1:7" ht="15">
      <c r="A422" s="87" t="s">
        <v>1843</v>
      </c>
      <c r="B422" s="79">
        <v>17</v>
      </c>
      <c r="C422" s="131">
        <v>0.006745056841751163</v>
      </c>
      <c r="D422" s="79" t="s">
        <v>1467</v>
      </c>
      <c r="E422" s="79" t="b">
        <v>0</v>
      </c>
      <c r="F422" s="79" t="b">
        <v>0</v>
      </c>
      <c r="G422" s="79" t="b">
        <v>0</v>
      </c>
    </row>
    <row r="423" spans="1:7" ht="15">
      <c r="A423" s="87" t="s">
        <v>1844</v>
      </c>
      <c r="B423" s="79">
        <v>17</v>
      </c>
      <c r="C423" s="131">
        <v>0.006745056841751163</v>
      </c>
      <c r="D423" s="79" t="s">
        <v>1467</v>
      </c>
      <c r="E423" s="79" t="b">
        <v>0</v>
      </c>
      <c r="F423" s="79" t="b">
        <v>0</v>
      </c>
      <c r="G423" s="79" t="b">
        <v>0</v>
      </c>
    </row>
    <row r="424" spans="1:7" ht="15">
      <c r="A424" s="87" t="s">
        <v>1845</v>
      </c>
      <c r="B424" s="79">
        <v>17</v>
      </c>
      <c r="C424" s="131">
        <v>0.006745056841751163</v>
      </c>
      <c r="D424" s="79" t="s">
        <v>1467</v>
      </c>
      <c r="E424" s="79" t="b">
        <v>0</v>
      </c>
      <c r="F424" s="79" t="b">
        <v>0</v>
      </c>
      <c r="G424" s="79" t="b">
        <v>0</v>
      </c>
    </row>
    <row r="425" spans="1:7" ht="15">
      <c r="A425" s="87" t="s">
        <v>1846</v>
      </c>
      <c r="B425" s="79">
        <v>17</v>
      </c>
      <c r="C425" s="131">
        <v>0.006745056841751163</v>
      </c>
      <c r="D425" s="79" t="s">
        <v>1467</v>
      </c>
      <c r="E425" s="79" t="b">
        <v>0</v>
      </c>
      <c r="F425" s="79" t="b">
        <v>0</v>
      </c>
      <c r="G425" s="79" t="b">
        <v>0</v>
      </c>
    </row>
    <row r="426" spans="1:7" ht="15">
      <c r="A426" s="87" t="s">
        <v>1835</v>
      </c>
      <c r="B426" s="79">
        <v>17</v>
      </c>
      <c r="C426" s="131">
        <v>0.006745056841751163</v>
      </c>
      <c r="D426" s="79" t="s">
        <v>1467</v>
      </c>
      <c r="E426" s="79" t="b">
        <v>0</v>
      </c>
      <c r="F426" s="79" t="b">
        <v>0</v>
      </c>
      <c r="G426" s="79" t="b">
        <v>0</v>
      </c>
    </row>
    <row r="427" spans="1:7" ht="15">
      <c r="A427" s="87" t="s">
        <v>1833</v>
      </c>
      <c r="B427" s="79">
        <v>17</v>
      </c>
      <c r="C427" s="131">
        <v>0.006745056841751163</v>
      </c>
      <c r="D427" s="79" t="s">
        <v>1467</v>
      </c>
      <c r="E427" s="79" t="b">
        <v>0</v>
      </c>
      <c r="F427" s="79" t="b">
        <v>0</v>
      </c>
      <c r="G427" s="79" t="b">
        <v>0</v>
      </c>
    </row>
    <row r="428" spans="1:7" ht="15">
      <c r="A428" s="87" t="s">
        <v>1847</v>
      </c>
      <c r="B428" s="79">
        <v>16</v>
      </c>
      <c r="C428" s="131">
        <v>0.01163893823686395</v>
      </c>
      <c r="D428" s="79" t="s">
        <v>1467</v>
      </c>
      <c r="E428" s="79" t="b">
        <v>0</v>
      </c>
      <c r="F428" s="79" t="b">
        <v>0</v>
      </c>
      <c r="G428" s="79" t="b">
        <v>0</v>
      </c>
    </row>
    <row r="429" spans="1:7" ht="15">
      <c r="A429" s="87" t="s">
        <v>1621</v>
      </c>
      <c r="B429" s="79">
        <v>14</v>
      </c>
      <c r="C429" s="131">
        <v>0.011004159096334355</v>
      </c>
      <c r="D429" s="79" t="s">
        <v>1467</v>
      </c>
      <c r="E429" s="79" t="b">
        <v>0</v>
      </c>
      <c r="F429" s="79" t="b">
        <v>0</v>
      </c>
      <c r="G429" s="79" t="b">
        <v>0</v>
      </c>
    </row>
    <row r="430" spans="1:7" ht="15">
      <c r="A430" s="87" t="s">
        <v>1848</v>
      </c>
      <c r="B430" s="79">
        <v>14</v>
      </c>
      <c r="C430" s="131">
        <v>0.011004159096334355</v>
      </c>
      <c r="D430" s="79" t="s">
        <v>1467</v>
      </c>
      <c r="E430" s="79" t="b">
        <v>0</v>
      </c>
      <c r="F430" s="79" t="b">
        <v>0</v>
      </c>
      <c r="G430" s="79" t="b">
        <v>0</v>
      </c>
    </row>
    <row r="431" spans="1:7" ht="15">
      <c r="A431" s="87" t="s">
        <v>1850</v>
      </c>
      <c r="B431" s="79">
        <v>14</v>
      </c>
      <c r="C431" s="131">
        <v>0.011004159096334355</v>
      </c>
      <c r="D431" s="79" t="s">
        <v>1467</v>
      </c>
      <c r="E431" s="79" t="b">
        <v>0</v>
      </c>
      <c r="F431" s="79" t="b">
        <v>0</v>
      </c>
      <c r="G431" s="79" t="b">
        <v>0</v>
      </c>
    </row>
    <row r="432" spans="1:7" ht="15">
      <c r="A432" s="87" t="s">
        <v>1601</v>
      </c>
      <c r="B432" s="79">
        <v>13</v>
      </c>
      <c r="C432" s="131">
        <v>0.006687855752710937</v>
      </c>
      <c r="D432" s="79" t="s">
        <v>1467</v>
      </c>
      <c r="E432" s="79" t="b">
        <v>0</v>
      </c>
      <c r="F432" s="79" t="b">
        <v>0</v>
      </c>
      <c r="G432" s="79" t="b">
        <v>0</v>
      </c>
    </row>
    <row r="433" spans="1:7" ht="15">
      <c r="A433" s="87" t="s">
        <v>1851</v>
      </c>
      <c r="B433" s="79">
        <v>10</v>
      </c>
      <c r="C433" s="131">
        <v>0.006295447377756571</v>
      </c>
      <c r="D433" s="79" t="s">
        <v>1467</v>
      </c>
      <c r="E433" s="79" t="b">
        <v>0</v>
      </c>
      <c r="F433" s="79" t="b">
        <v>0</v>
      </c>
      <c r="G433" s="79" t="b">
        <v>0</v>
      </c>
    </row>
    <row r="434" spans="1:7" ht="15">
      <c r="A434" s="87" t="s">
        <v>1849</v>
      </c>
      <c r="B434" s="79">
        <v>10</v>
      </c>
      <c r="C434" s="131">
        <v>0.006295447377756571</v>
      </c>
      <c r="D434" s="79" t="s">
        <v>1467</v>
      </c>
      <c r="E434" s="79" t="b">
        <v>0</v>
      </c>
      <c r="F434" s="79" t="b">
        <v>0</v>
      </c>
      <c r="G434" s="79" t="b">
        <v>0</v>
      </c>
    </row>
    <row r="435" spans="1:7" ht="15">
      <c r="A435" s="87" t="s">
        <v>1852</v>
      </c>
      <c r="B435" s="79">
        <v>10</v>
      </c>
      <c r="C435" s="131">
        <v>0.006295447377756571</v>
      </c>
      <c r="D435" s="79" t="s">
        <v>1467</v>
      </c>
      <c r="E435" s="79" t="b">
        <v>0</v>
      </c>
      <c r="F435" s="79" t="b">
        <v>0</v>
      </c>
      <c r="G435" s="79" t="b">
        <v>0</v>
      </c>
    </row>
    <row r="436" spans="1:7" ht="15">
      <c r="A436" s="87" t="s">
        <v>1853</v>
      </c>
      <c r="B436" s="79">
        <v>10</v>
      </c>
      <c r="C436" s="131">
        <v>0.006295447377756571</v>
      </c>
      <c r="D436" s="79" t="s">
        <v>1467</v>
      </c>
      <c r="E436" s="79" t="b">
        <v>0</v>
      </c>
      <c r="F436" s="79" t="b">
        <v>0</v>
      </c>
      <c r="G436" s="79" t="b">
        <v>0</v>
      </c>
    </row>
    <row r="437" spans="1:7" ht="15">
      <c r="A437" s="87" t="s">
        <v>1599</v>
      </c>
      <c r="B437" s="79">
        <v>10</v>
      </c>
      <c r="C437" s="131">
        <v>0.006295447377756571</v>
      </c>
      <c r="D437" s="79" t="s">
        <v>1467</v>
      </c>
      <c r="E437" s="79" t="b">
        <v>0</v>
      </c>
      <c r="F437" s="79" t="b">
        <v>0</v>
      </c>
      <c r="G437" s="79" t="b">
        <v>0</v>
      </c>
    </row>
    <row r="438" spans="1:7" ht="15">
      <c r="A438" s="87" t="s">
        <v>1854</v>
      </c>
      <c r="B438" s="79">
        <v>10</v>
      </c>
      <c r="C438" s="131">
        <v>0.006295447377756571</v>
      </c>
      <c r="D438" s="79" t="s">
        <v>1467</v>
      </c>
      <c r="E438" s="79" t="b">
        <v>0</v>
      </c>
      <c r="F438" s="79" t="b">
        <v>0</v>
      </c>
      <c r="G438" s="79" t="b">
        <v>0</v>
      </c>
    </row>
    <row r="439" spans="1:7" ht="15">
      <c r="A439" s="87" t="s">
        <v>1855</v>
      </c>
      <c r="B439" s="79">
        <v>10</v>
      </c>
      <c r="C439" s="131">
        <v>0.006295447377756571</v>
      </c>
      <c r="D439" s="79" t="s">
        <v>1467</v>
      </c>
      <c r="E439" s="79" t="b">
        <v>0</v>
      </c>
      <c r="F439" s="79" t="b">
        <v>0</v>
      </c>
      <c r="G439" s="79" t="b">
        <v>0</v>
      </c>
    </row>
    <row r="440" spans="1:7" ht="15">
      <c r="A440" s="87" t="s">
        <v>1856</v>
      </c>
      <c r="B440" s="79">
        <v>10</v>
      </c>
      <c r="C440" s="131">
        <v>0.006295447377756571</v>
      </c>
      <c r="D440" s="79" t="s">
        <v>1467</v>
      </c>
      <c r="E440" s="79" t="b">
        <v>0</v>
      </c>
      <c r="F440" s="79" t="b">
        <v>0</v>
      </c>
      <c r="G440" s="79" t="b">
        <v>0</v>
      </c>
    </row>
    <row r="441" spans="1:7" ht="15">
      <c r="A441" s="87" t="s">
        <v>1857</v>
      </c>
      <c r="B441" s="79">
        <v>10</v>
      </c>
      <c r="C441" s="131">
        <v>0.006295447377756571</v>
      </c>
      <c r="D441" s="79" t="s">
        <v>1467</v>
      </c>
      <c r="E441" s="79" t="b">
        <v>0</v>
      </c>
      <c r="F441" s="79" t="b">
        <v>0</v>
      </c>
      <c r="G441" s="79" t="b">
        <v>0</v>
      </c>
    </row>
    <row r="442" spans="1:7" ht="15">
      <c r="A442" s="87" t="s">
        <v>1858</v>
      </c>
      <c r="B442" s="79">
        <v>10</v>
      </c>
      <c r="C442" s="131">
        <v>0.006295447377756571</v>
      </c>
      <c r="D442" s="79" t="s">
        <v>1467</v>
      </c>
      <c r="E442" s="79" t="b">
        <v>0</v>
      </c>
      <c r="F442" s="79" t="b">
        <v>0</v>
      </c>
      <c r="G442" s="79" t="b">
        <v>0</v>
      </c>
    </row>
    <row r="443" spans="1:7" ht="15">
      <c r="A443" s="87" t="s">
        <v>1859</v>
      </c>
      <c r="B443" s="79">
        <v>10</v>
      </c>
      <c r="C443" s="131">
        <v>0.006295447377756571</v>
      </c>
      <c r="D443" s="79" t="s">
        <v>1467</v>
      </c>
      <c r="E443" s="79" t="b">
        <v>0</v>
      </c>
      <c r="F443" s="79" t="b">
        <v>0</v>
      </c>
      <c r="G443" s="79" t="b">
        <v>0</v>
      </c>
    </row>
    <row r="444" spans="1:7" ht="15">
      <c r="A444" s="87" t="s">
        <v>1860</v>
      </c>
      <c r="B444" s="79">
        <v>10</v>
      </c>
      <c r="C444" s="131">
        <v>0.006295447377756571</v>
      </c>
      <c r="D444" s="79" t="s">
        <v>1467</v>
      </c>
      <c r="E444" s="79" t="b">
        <v>0</v>
      </c>
      <c r="F444" s="79" t="b">
        <v>0</v>
      </c>
      <c r="G444" s="79" t="b">
        <v>0</v>
      </c>
    </row>
    <row r="445" spans="1:7" ht="15">
      <c r="A445" s="87" t="s">
        <v>1861</v>
      </c>
      <c r="B445" s="79">
        <v>10</v>
      </c>
      <c r="C445" s="131">
        <v>0.006295447377756571</v>
      </c>
      <c r="D445" s="79" t="s">
        <v>1467</v>
      </c>
      <c r="E445" s="79" t="b">
        <v>0</v>
      </c>
      <c r="F445" s="79" t="b">
        <v>0</v>
      </c>
      <c r="G445" s="79" t="b">
        <v>0</v>
      </c>
    </row>
    <row r="446" spans="1:7" ht="15">
      <c r="A446" s="87" t="s">
        <v>1862</v>
      </c>
      <c r="B446" s="79">
        <v>10</v>
      </c>
      <c r="C446" s="131">
        <v>0.006295447377756571</v>
      </c>
      <c r="D446" s="79" t="s">
        <v>1467</v>
      </c>
      <c r="E446" s="79" t="b">
        <v>0</v>
      </c>
      <c r="F446" s="79" t="b">
        <v>0</v>
      </c>
      <c r="G446" s="79" t="b">
        <v>0</v>
      </c>
    </row>
    <row r="447" spans="1:7" ht="15">
      <c r="A447" s="87" t="s">
        <v>1863</v>
      </c>
      <c r="B447" s="79">
        <v>10</v>
      </c>
      <c r="C447" s="131">
        <v>0.006295447377756571</v>
      </c>
      <c r="D447" s="79" t="s">
        <v>1467</v>
      </c>
      <c r="E447" s="79" t="b">
        <v>0</v>
      </c>
      <c r="F447" s="79" t="b">
        <v>0</v>
      </c>
      <c r="G447" s="79" t="b">
        <v>0</v>
      </c>
    </row>
    <row r="448" spans="1:7" ht="15">
      <c r="A448" s="87" t="s">
        <v>1879</v>
      </c>
      <c r="B448" s="79">
        <v>8</v>
      </c>
      <c r="C448" s="131">
        <v>0.005819469118431975</v>
      </c>
      <c r="D448" s="79" t="s">
        <v>1467</v>
      </c>
      <c r="E448" s="79" t="b">
        <v>0</v>
      </c>
      <c r="F448" s="79" t="b">
        <v>0</v>
      </c>
      <c r="G448" s="79" t="b">
        <v>0</v>
      </c>
    </row>
    <row r="449" spans="1:7" ht="15">
      <c r="A449" s="87" t="s">
        <v>1880</v>
      </c>
      <c r="B449" s="79">
        <v>7</v>
      </c>
      <c r="C449" s="131">
        <v>0.0055020795481671774</v>
      </c>
      <c r="D449" s="79" t="s">
        <v>1467</v>
      </c>
      <c r="E449" s="79" t="b">
        <v>0</v>
      </c>
      <c r="F449" s="79" t="b">
        <v>0</v>
      </c>
      <c r="G449" s="79" t="b">
        <v>0</v>
      </c>
    </row>
    <row r="450" spans="1:7" ht="15">
      <c r="A450" s="87" t="s">
        <v>1881</v>
      </c>
      <c r="B450" s="79">
        <v>7</v>
      </c>
      <c r="C450" s="131">
        <v>0.0055020795481671774</v>
      </c>
      <c r="D450" s="79" t="s">
        <v>1467</v>
      </c>
      <c r="E450" s="79" t="b">
        <v>0</v>
      </c>
      <c r="F450" s="79" t="b">
        <v>0</v>
      </c>
      <c r="G450" s="79" t="b">
        <v>0</v>
      </c>
    </row>
    <row r="451" spans="1:7" ht="15">
      <c r="A451" s="87" t="s">
        <v>1882</v>
      </c>
      <c r="B451" s="79">
        <v>7</v>
      </c>
      <c r="C451" s="131">
        <v>0.0055020795481671774</v>
      </c>
      <c r="D451" s="79" t="s">
        <v>1467</v>
      </c>
      <c r="E451" s="79" t="b">
        <v>0</v>
      </c>
      <c r="F451" s="79" t="b">
        <v>0</v>
      </c>
      <c r="G451" s="79" t="b">
        <v>0</v>
      </c>
    </row>
    <row r="452" spans="1:7" ht="15">
      <c r="A452" s="87" t="s">
        <v>1883</v>
      </c>
      <c r="B452" s="79">
        <v>7</v>
      </c>
      <c r="C452" s="131">
        <v>0.0055020795481671774</v>
      </c>
      <c r="D452" s="79" t="s">
        <v>1467</v>
      </c>
      <c r="E452" s="79" t="b">
        <v>0</v>
      </c>
      <c r="F452" s="79" t="b">
        <v>0</v>
      </c>
      <c r="G452" s="79" t="b">
        <v>0</v>
      </c>
    </row>
    <row r="453" spans="1:7" ht="15">
      <c r="A453" s="87" t="s">
        <v>1884</v>
      </c>
      <c r="B453" s="79">
        <v>7</v>
      </c>
      <c r="C453" s="131">
        <v>0.0055020795481671774</v>
      </c>
      <c r="D453" s="79" t="s">
        <v>1467</v>
      </c>
      <c r="E453" s="79" t="b">
        <v>0</v>
      </c>
      <c r="F453" s="79" t="b">
        <v>0</v>
      </c>
      <c r="G453" s="79" t="b">
        <v>0</v>
      </c>
    </row>
    <row r="454" spans="1:7" ht="15">
      <c r="A454" s="87" t="s">
        <v>1885</v>
      </c>
      <c r="B454" s="79">
        <v>7</v>
      </c>
      <c r="C454" s="131">
        <v>0.0055020795481671774</v>
      </c>
      <c r="D454" s="79" t="s">
        <v>1467</v>
      </c>
      <c r="E454" s="79" t="b">
        <v>0</v>
      </c>
      <c r="F454" s="79" t="b">
        <v>0</v>
      </c>
      <c r="G454" s="79" t="b">
        <v>0</v>
      </c>
    </row>
    <row r="455" spans="1:7" ht="15">
      <c r="A455" s="87" t="s">
        <v>1886</v>
      </c>
      <c r="B455" s="79">
        <v>7</v>
      </c>
      <c r="C455" s="131">
        <v>0.0055020795481671774</v>
      </c>
      <c r="D455" s="79" t="s">
        <v>1467</v>
      </c>
      <c r="E455" s="79" t="b">
        <v>0</v>
      </c>
      <c r="F455" s="79" t="b">
        <v>0</v>
      </c>
      <c r="G455" s="79" t="b">
        <v>0</v>
      </c>
    </row>
    <row r="456" spans="1:7" ht="15">
      <c r="A456" s="87" t="s">
        <v>1887</v>
      </c>
      <c r="B456" s="79">
        <v>7</v>
      </c>
      <c r="C456" s="131">
        <v>0.0055020795481671774</v>
      </c>
      <c r="D456" s="79" t="s">
        <v>1467</v>
      </c>
      <c r="E456" s="79" t="b">
        <v>0</v>
      </c>
      <c r="F456" s="79" t="b">
        <v>0</v>
      </c>
      <c r="G456" s="79" t="b">
        <v>0</v>
      </c>
    </row>
    <row r="457" spans="1:7" ht="15">
      <c r="A457" s="87" t="s">
        <v>1888</v>
      </c>
      <c r="B457" s="79">
        <v>7</v>
      </c>
      <c r="C457" s="131">
        <v>0.0055020795481671774</v>
      </c>
      <c r="D457" s="79" t="s">
        <v>1467</v>
      </c>
      <c r="E457" s="79" t="b">
        <v>0</v>
      </c>
      <c r="F457" s="79" t="b">
        <v>0</v>
      </c>
      <c r="G457" s="79" t="b">
        <v>0</v>
      </c>
    </row>
    <row r="458" spans="1:7" ht="15">
      <c r="A458" s="87" t="s">
        <v>1889</v>
      </c>
      <c r="B458" s="79">
        <v>7</v>
      </c>
      <c r="C458" s="131">
        <v>0.0055020795481671774</v>
      </c>
      <c r="D458" s="79" t="s">
        <v>1467</v>
      </c>
      <c r="E458" s="79" t="b">
        <v>0</v>
      </c>
      <c r="F458" s="79" t="b">
        <v>0</v>
      </c>
      <c r="G458" s="79" t="b">
        <v>0</v>
      </c>
    </row>
    <row r="459" spans="1:7" ht="15">
      <c r="A459" s="87" t="s">
        <v>1890</v>
      </c>
      <c r="B459" s="79">
        <v>7</v>
      </c>
      <c r="C459" s="131">
        <v>0.0055020795481671774</v>
      </c>
      <c r="D459" s="79" t="s">
        <v>1467</v>
      </c>
      <c r="E459" s="79" t="b">
        <v>0</v>
      </c>
      <c r="F459" s="79" t="b">
        <v>0</v>
      </c>
      <c r="G459" s="79" t="b">
        <v>0</v>
      </c>
    </row>
    <row r="460" spans="1:7" ht="15">
      <c r="A460" s="87" t="s">
        <v>1891</v>
      </c>
      <c r="B460" s="79">
        <v>7</v>
      </c>
      <c r="C460" s="131">
        <v>0.0055020795481671774</v>
      </c>
      <c r="D460" s="79" t="s">
        <v>1467</v>
      </c>
      <c r="E460" s="79" t="b">
        <v>0</v>
      </c>
      <c r="F460" s="79" t="b">
        <v>0</v>
      </c>
      <c r="G460" s="79" t="b">
        <v>0</v>
      </c>
    </row>
    <row r="461" spans="1:7" ht="15">
      <c r="A461" s="87" t="s">
        <v>1892</v>
      </c>
      <c r="B461" s="79">
        <v>7</v>
      </c>
      <c r="C461" s="131">
        <v>0.0055020795481671774</v>
      </c>
      <c r="D461" s="79" t="s">
        <v>1467</v>
      </c>
      <c r="E461" s="79" t="b">
        <v>0</v>
      </c>
      <c r="F461" s="79" t="b">
        <v>0</v>
      </c>
      <c r="G461" s="79" t="b">
        <v>0</v>
      </c>
    </row>
    <row r="462" spans="1:7" ht="15">
      <c r="A462" s="87" t="s">
        <v>1893</v>
      </c>
      <c r="B462" s="79">
        <v>7</v>
      </c>
      <c r="C462" s="131">
        <v>0.0055020795481671774</v>
      </c>
      <c r="D462" s="79" t="s">
        <v>1467</v>
      </c>
      <c r="E462" s="79" t="b">
        <v>0</v>
      </c>
      <c r="F462" s="79" t="b">
        <v>0</v>
      </c>
      <c r="G462" s="79" t="b">
        <v>0</v>
      </c>
    </row>
    <row r="463" spans="1:7" ht="15">
      <c r="A463" s="87" t="s">
        <v>1894</v>
      </c>
      <c r="B463" s="79">
        <v>7</v>
      </c>
      <c r="C463" s="131">
        <v>0.0055020795481671774</v>
      </c>
      <c r="D463" s="79" t="s">
        <v>1467</v>
      </c>
      <c r="E463" s="79" t="b">
        <v>0</v>
      </c>
      <c r="F463" s="79" t="b">
        <v>0</v>
      </c>
      <c r="G463" s="79" t="b">
        <v>0</v>
      </c>
    </row>
    <row r="464" spans="1:7" ht="15">
      <c r="A464" s="87" t="s">
        <v>1895</v>
      </c>
      <c r="B464" s="79">
        <v>7</v>
      </c>
      <c r="C464" s="131">
        <v>0.0055020795481671774</v>
      </c>
      <c r="D464" s="79" t="s">
        <v>1467</v>
      </c>
      <c r="E464" s="79" t="b">
        <v>0</v>
      </c>
      <c r="F464" s="79" t="b">
        <v>0</v>
      </c>
      <c r="G464" s="79" t="b">
        <v>0</v>
      </c>
    </row>
    <row r="465" spans="1:7" ht="15">
      <c r="A465" s="87" t="s">
        <v>1896</v>
      </c>
      <c r="B465" s="79">
        <v>7</v>
      </c>
      <c r="C465" s="131">
        <v>0.0055020795481671774</v>
      </c>
      <c r="D465" s="79" t="s">
        <v>1467</v>
      </c>
      <c r="E465" s="79" t="b">
        <v>0</v>
      </c>
      <c r="F465" s="79" t="b">
        <v>0</v>
      </c>
      <c r="G465" s="79" t="b">
        <v>0</v>
      </c>
    </row>
    <row r="466" spans="1:7" ht="15">
      <c r="A466" s="87" t="s">
        <v>1897</v>
      </c>
      <c r="B466" s="79">
        <v>7</v>
      </c>
      <c r="C466" s="131">
        <v>0.0055020795481671774</v>
      </c>
      <c r="D466" s="79" t="s">
        <v>1467</v>
      </c>
      <c r="E466" s="79" t="b">
        <v>0</v>
      </c>
      <c r="F466" s="79" t="b">
        <v>0</v>
      </c>
      <c r="G466" s="79" t="b">
        <v>0</v>
      </c>
    </row>
    <row r="467" spans="1:7" ht="15">
      <c r="A467" s="87" t="s">
        <v>1898</v>
      </c>
      <c r="B467" s="79">
        <v>7</v>
      </c>
      <c r="C467" s="131">
        <v>0.0055020795481671774</v>
      </c>
      <c r="D467" s="79" t="s">
        <v>1467</v>
      </c>
      <c r="E467" s="79" t="b">
        <v>0</v>
      </c>
      <c r="F467" s="79" t="b">
        <v>0</v>
      </c>
      <c r="G467" s="79" t="b">
        <v>0</v>
      </c>
    </row>
    <row r="468" spans="1:7" ht="15">
      <c r="A468" s="87" t="s">
        <v>1867</v>
      </c>
      <c r="B468" s="79">
        <v>7</v>
      </c>
      <c r="C468" s="131">
        <v>0.0055020795481671774</v>
      </c>
      <c r="D468" s="79" t="s">
        <v>1467</v>
      </c>
      <c r="E468" s="79" t="b">
        <v>0</v>
      </c>
      <c r="F468" s="79" t="b">
        <v>0</v>
      </c>
      <c r="G468" s="79" t="b">
        <v>0</v>
      </c>
    </row>
    <row r="469" spans="1:7" ht="15">
      <c r="A469" s="87" t="s">
        <v>1899</v>
      </c>
      <c r="B469" s="79">
        <v>7</v>
      </c>
      <c r="C469" s="131">
        <v>0.0055020795481671774</v>
      </c>
      <c r="D469" s="79" t="s">
        <v>1467</v>
      </c>
      <c r="E469" s="79" t="b">
        <v>0</v>
      </c>
      <c r="F469" s="79" t="b">
        <v>0</v>
      </c>
      <c r="G469" s="79" t="b">
        <v>0</v>
      </c>
    </row>
    <row r="470" spans="1:7" ht="15">
      <c r="A470" s="87" t="s">
        <v>1900</v>
      </c>
      <c r="B470" s="79">
        <v>7</v>
      </c>
      <c r="C470" s="131">
        <v>0.0055020795481671774</v>
      </c>
      <c r="D470" s="79" t="s">
        <v>1467</v>
      </c>
      <c r="E470" s="79" t="b">
        <v>0</v>
      </c>
      <c r="F470" s="79" t="b">
        <v>0</v>
      </c>
      <c r="G470" s="79" t="b">
        <v>0</v>
      </c>
    </row>
    <row r="471" spans="1:7" ht="15">
      <c r="A471" s="87" t="s">
        <v>1901</v>
      </c>
      <c r="B471" s="79">
        <v>7</v>
      </c>
      <c r="C471" s="131">
        <v>0.0055020795481671774</v>
      </c>
      <c r="D471" s="79" t="s">
        <v>1467</v>
      </c>
      <c r="E471" s="79" t="b">
        <v>0</v>
      </c>
      <c r="F471" s="79" t="b">
        <v>0</v>
      </c>
      <c r="G471" s="79" t="b">
        <v>0</v>
      </c>
    </row>
    <row r="472" spans="1:7" ht="15">
      <c r="A472" s="87" t="s">
        <v>1918</v>
      </c>
      <c r="B472" s="79">
        <v>3</v>
      </c>
      <c r="C472" s="131">
        <v>0.0034731152596310243</v>
      </c>
      <c r="D472" s="79" t="s">
        <v>1467</v>
      </c>
      <c r="E472" s="79" t="b">
        <v>0</v>
      </c>
      <c r="F472" s="79" t="b">
        <v>0</v>
      </c>
      <c r="G472" s="79" t="b">
        <v>0</v>
      </c>
    </row>
    <row r="473" spans="1:7" ht="15">
      <c r="A473" s="87" t="s">
        <v>1919</v>
      </c>
      <c r="B473" s="79">
        <v>3</v>
      </c>
      <c r="C473" s="131">
        <v>0.0034731152596310243</v>
      </c>
      <c r="D473" s="79" t="s">
        <v>1467</v>
      </c>
      <c r="E473" s="79" t="b">
        <v>0</v>
      </c>
      <c r="F473" s="79" t="b">
        <v>0</v>
      </c>
      <c r="G473" s="79" t="b">
        <v>0</v>
      </c>
    </row>
    <row r="474" spans="1:7" ht="15">
      <c r="A474" s="87" t="s">
        <v>1917</v>
      </c>
      <c r="B474" s="79">
        <v>3</v>
      </c>
      <c r="C474" s="131">
        <v>0.0034731152596310243</v>
      </c>
      <c r="D474" s="79" t="s">
        <v>1467</v>
      </c>
      <c r="E474" s="79" t="b">
        <v>0</v>
      </c>
      <c r="F474" s="79" t="b">
        <v>0</v>
      </c>
      <c r="G474" s="79" t="b">
        <v>0</v>
      </c>
    </row>
    <row r="475" spans="1:7" ht="15">
      <c r="A475" s="87" t="s">
        <v>1920</v>
      </c>
      <c r="B475" s="79">
        <v>3</v>
      </c>
      <c r="C475" s="131">
        <v>0.0034731152596310243</v>
      </c>
      <c r="D475" s="79" t="s">
        <v>1467</v>
      </c>
      <c r="E475" s="79" t="b">
        <v>0</v>
      </c>
      <c r="F475" s="79" t="b">
        <v>0</v>
      </c>
      <c r="G475" s="79" t="b">
        <v>0</v>
      </c>
    </row>
    <row r="476" spans="1:7" ht="15">
      <c r="A476" s="87" t="s">
        <v>1921</v>
      </c>
      <c r="B476" s="79">
        <v>3</v>
      </c>
      <c r="C476" s="131">
        <v>0.0034731152596310243</v>
      </c>
      <c r="D476" s="79" t="s">
        <v>1467</v>
      </c>
      <c r="E476" s="79" t="b">
        <v>0</v>
      </c>
      <c r="F476" s="79" t="b">
        <v>0</v>
      </c>
      <c r="G476" s="79" t="b">
        <v>0</v>
      </c>
    </row>
    <row r="477" spans="1:7" ht="15">
      <c r="A477" s="87" t="s">
        <v>1922</v>
      </c>
      <c r="B477" s="79">
        <v>3</v>
      </c>
      <c r="C477" s="131">
        <v>0.0034731152596310243</v>
      </c>
      <c r="D477" s="79" t="s">
        <v>1467</v>
      </c>
      <c r="E477" s="79" t="b">
        <v>0</v>
      </c>
      <c r="F477" s="79" t="b">
        <v>0</v>
      </c>
      <c r="G477" s="79" t="b">
        <v>0</v>
      </c>
    </row>
    <row r="478" spans="1:7" ht="15">
      <c r="A478" s="87" t="s">
        <v>1923</v>
      </c>
      <c r="B478" s="79">
        <v>3</v>
      </c>
      <c r="C478" s="131">
        <v>0.0034731152596310243</v>
      </c>
      <c r="D478" s="79" t="s">
        <v>1467</v>
      </c>
      <c r="E478" s="79" t="b">
        <v>0</v>
      </c>
      <c r="F478" s="79" t="b">
        <v>0</v>
      </c>
      <c r="G478" s="79" t="b">
        <v>0</v>
      </c>
    </row>
    <row r="479" spans="1:7" ht="15">
      <c r="A479" s="87" t="s">
        <v>1924</v>
      </c>
      <c r="B479" s="79">
        <v>3</v>
      </c>
      <c r="C479" s="131">
        <v>0.0034731152596310243</v>
      </c>
      <c r="D479" s="79" t="s">
        <v>1467</v>
      </c>
      <c r="E479" s="79" t="b">
        <v>0</v>
      </c>
      <c r="F479" s="79" t="b">
        <v>0</v>
      </c>
      <c r="G479" s="79" t="b">
        <v>0</v>
      </c>
    </row>
    <row r="480" spans="1:7" ht="15">
      <c r="A480" s="87" t="s">
        <v>1916</v>
      </c>
      <c r="B480" s="79">
        <v>3</v>
      </c>
      <c r="C480" s="131">
        <v>0.0034731152596310243</v>
      </c>
      <c r="D480" s="79" t="s">
        <v>1467</v>
      </c>
      <c r="E480" s="79" t="b">
        <v>0</v>
      </c>
      <c r="F480" s="79" t="b">
        <v>0</v>
      </c>
      <c r="G480" s="79" t="b">
        <v>0</v>
      </c>
    </row>
    <row r="481" spans="1:7" ht="15">
      <c r="A481" s="87" t="s">
        <v>1925</v>
      </c>
      <c r="B481" s="79">
        <v>3</v>
      </c>
      <c r="C481" s="131">
        <v>0.0034731152596310243</v>
      </c>
      <c r="D481" s="79" t="s">
        <v>1467</v>
      </c>
      <c r="E481" s="79" t="b">
        <v>0</v>
      </c>
      <c r="F481" s="79" t="b">
        <v>0</v>
      </c>
      <c r="G481" s="79" t="b">
        <v>0</v>
      </c>
    </row>
    <row r="482" spans="1:7" ht="15">
      <c r="A482" s="87" t="s">
        <v>1926</v>
      </c>
      <c r="B482" s="79">
        <v>3</v>
      </c>
      <c r="C482" s="131">
        <v>0.0034731152596310243</v>
      </c>
      <c r="D482" s="79" t="s">
        <v>1467</v>
      </c>
      <c r="E482" s="79" t="b">
        <v>0</v>
      </c>
      <c r="F482" s="79" t="b">
        <v>0</v>
      </c>
      <c r="G482" s="79" t="b">
        <v>0</v>
      </c>
    </row>
    <row r="483" spans="1:7" ht="15">
      <c r="A483" s="87" t="s">
        <v>1927</v>
      </c>
      <c r="B483" s="79">
        <v>3</v>
      </c>
      <c r="C483" s="131">
        <v>0.0034731152596310243</v>
      </c>
      <c r="D483" s="79" t="s">
        <v>1467</v>
      </c>
      <c r="E483" s="79" t="b">
        <v>0</v>
      </c>
      <c r="F483" s="79" t="b">
        <v>0</v>
      </c>
      <c r="G483" s="79" t="b">
        <v>0</v>
      </c>
    </row>
    <row r="484" spans="1:7" ht="15">
      <c r="A484" s="87" t="s">
        <v>1618</v>
      </c>
      <c r="B484" s="79">
        <v>3</v>
      </c>
      <c r="C484" s="131">
        <v>0.0034731152596310243</v>
      </c>
      <c r="D484" s="79" t="s">
        <v>1467</v>
      </c>
      <c r="E484" s="79" t="b">
        <v>0</v>
      </c>
      <c r="F484" s="79" t="b">
        <v>0</v>
      </c>
      <c r="G484" s="79" t="b">
        <v>0</v>
      </c>
    </row>
    <row r="485" spans="1:7" ht="15">
      <c r="A485" s="87" t="s">
        <v>1904</v>
      </c>
      <c r="B485" s="79">
        <v>3</v>
      </c>
      <c r="C485" s="131">
        <v>0.0034731152596310243</v>
      </c>
      <c r="D485" s="79" t="s">
        <v>1467</v>
      </c>
      <c r="E485" s="79" t="b">
        <v>0</v>
      </c>
      <c r="F485" s="79" t="b">
        <v>0</v>
      </c>
      <c r="G485" s="79" t="b">
        <v>0</v>
      </c>
    </row>
    <row r="486" spans="1:7" ht="15">
      <c r="A486" s="87" t="s">
        <v>1928</v>
      </c>
      <c r="B486" s="79">
        <v>3</v>
      </c>
      <c r="C486" s="131">
        <v>0.0034731152596310243</v>
      </c>
      <c r="D486" s="79" t="s">
        <v>1467</v>
      </c>
      <c r="E486" s="79" t="b">
        <v>0</v>
      </c>
      <c r="F486" s="79" t="b">
        <v>0</v>
      </c>
      <c r="G486" s="79" t="b">
        <v>0</v>
      </c>
    </row>
    <row r="487" spans="1:7" ht="15">
      <c r="A487" s="87" t="s">
        <v>1929</v>
      </c>
      <c r="B487" s="79">
        <v>3</v>
      </c>
      <c r="C487" s="131">
        <v>0.0034731152596310243</v>
      </c>
      <c r="D487" s="79" t="s">
        <v>1467</v>
      </c>
      <c r="E487" s="79" t="b">
        <v>0</v>
      </c>
      <c r="F487" s="79" t="b">
        <v>0</v>
      </c>
      <c r="G487" s="79" t="b">
        <v>0</v>
      </c>
    </row>
    <row r="488" spans="1:7" ht="15">
      <c r="A488" s="87" t="s">
        <v>1930</v>
      </c>
      <c r="B488" s="79">
        <v>3</v>
      </c>
      <c r="C488" s="131">
        <v>0.0034731152596310243</v>
      </c>
      <c r="D488" s="79" t="s">
        <v>1467</v>
      </c>
      <c r="E488" s="79" t="b">
        <v>0</v>
      </c>
      <c r="F488" s="79" t="b">
        <v>0</v>
      </c>
      <c r="G488" s="79" t="b">
        <v>0</v>
      </c>
    </row>
    <row r="489" spans="1:7" ht="15">
      <c r="A489" s="87" t="s">
        <v>1931</v>
      </c>
      <c r="B489" s="79">
        <v>3</v>
      </c>
      <c r="C489" s="131">
        <v>0.0034731152596310243</v>
      </c>
      <c r="D489" s="79" t="s">
        <v>1467</v>
      </c>
      <c r="E489" s="79" t="b">
        <v>0</v>
      </c>
      <c r="F489" s="79" t="b">
        <v>0</v>
      </c>
      <c r="G489" s="79" t="b">
        <v>0</v>
      </c>
    </row>
    <row r="490" spans="1:7" ht="15">
      <c r="A490" s="87" t="s">
        <v>1902</v>
      </c>
      <c r="B490" s="79">
        <v>3</v>
      </c>
      <c r="C490" s="131">
        <v>0.0034731152596310243</v>
      </c>
      <c r="D490" s="79" t="s">
        <v>1467</v>
      </c>
      <c r="E490" s="79" t="b">
        <v>0</v>
      </c>
      <c r="F490" s="79" t="b">
        <v>0</v>
      </c>
      <c r="G490" s="79" t="b">
        <v>0</v>
      </c>
    </row>
    <row r="491" spans="1:7" ht="15">
      <c r="A491" s="87" t="s">
        <v>1905</v>
      </c>
      <c r="B491" s="79">
        <v>3</v>
      </c>
      <c r="C491" s="131">
        <v>0.0034731152596310243</v>
      </c>
      <c r="D491" s="79" t="s">
        <v>1467</v>
      </c>
      <c r="E491" s="79" t="b">
        <v>0</v>
      </c>
      <c r="F491" s="79" t="b">
        <v>0</v>
      </c>
      <c r="G491" s="79" t="b">
        <v>0</v>
      </c>
    </row>
    <row r="492" spans="1:7" ht="15">
      <c r="A492" s="87" t="s">
        <v>1932</v>
      </c>
      <c r="B492" s="79">
        <v>3</v>
      </c>
      <c r="C492" s="131">
        <v>0.0034731152596310243</v>
      </c>
      <c r="D492" s="79" t="s">
        <v>1467</v>
      </c>
      <c r="E492" s="79" t="b">
        <v>0</v>
      </c>
      <c r="F492" s="79" t="b">
        <v>0</v>
      </c>
      <c r="G492" s="79" t="b">
        <v>0</v>
      </c>
    </row>
    <row r="493" spans="1:7" ht="15">
      <c r="A493" s="87" t="s">
        <v>1933</v>
      </c>
      <c r="B493" s="79">
        <v>3</v>
      </c>
      <c r="C493" s="131">
        <v>0.0034731152596310243</v>
      </c>
      <c r="D493" s="79" t="s">
        <v>1467</v>
      </c>
      <c r="E493" s="79" t="b">
        <v>0</v>
      </c>
      <c r="F493" s="79" t="b">
        <v>0</v>
      </c>
      <c r="G493" s="79" t="b">
        <v>0</v>
      </c>
    </row>
    <row r="494" spans="1:7" ht="15">
      <c r="A494" s="87" t="s">
        <v>1934</v>
      </c>
      <c r="B494" s="79">
        <v>3</v>
      </c>
      <c r="C494" s="131">
        <v>0.0034731152596310243</v>
      </c>
      <c r="D494" s="79" t="s">
        <v>1467</v>
      </c>
      <c r="E494" s="79" t="b">
        <v>0</v>
      </c>
      <c r="F494" s="79" t="b">
        <v>0</v>
      </c>
      <c r="G494" s="79" t="b">
        <v>0</v>
      </c>
    </row>
    <row r="495" spans="1:7" ht="15">
      <c r="A495" s="87" t="s">
        <v>1935</v>
      </c>
      <c r="B495" s="79">
        <v>3</v>
      </c>
      <c r="C495" s="131">
        <v>0.0034731152596310243</v>
      </c>
      <c r="D495" s="79" t="s">
        <v>1467</v>
      </c>
      <c r="E495" s="79" t="b">
        <v>0</v>
      </c>
      <c r="F495" s="79" t="b">
        <v>0</v>
      </c>
      <c r="G495" s="79" t="b">
        <v>0</v>
      </c>
    </row>
    <row r="496" spans="1:7" ht="15">
      <c r="A496" s="87" t="s">
        <v>1581</v>
      </c>
      <c r="B496" s="79">
        <v>3</v>
      </c>
      <c r="C496" s="131">
        <v>0.004006725135557331</v>
      </c>
      <c r="D496" s="79" t="s">
        <v>1467</v>
      </c>
      <c r="E496" s="79" t="b">
        <v>0</v>
      </c>
      <c r="F496" s="79" t="b">
        <v>0</v>
      </c>
      <c r="G496" s="79" t="b">
        <v>0</v>
      </c>
    </row>
    <row r="497" spans="1:7" ht="15">
      <c r="A497" s="87" t="s">
        <v>2586</v>
      </c>
      <c r="B497" s="79">
        <v>2</v>
      </c>
      <c r="C497" s="131">
        <v>0.0032792914957533344</v>
      </c>
      <c r="D497" s="79" t="s">
        <v>1467</v>
      </c>
      <c r="E497" s="79" t="b">
        <v>0</v>
      </c>
      <c r="F497" s="79" t="b">
        <v>0</v>
      </c>
      <c r="G497" s="79" t="b">
        <v>0</v>
      </c>
    </row>
    <row r="498" spans="1:7" ht="15">
      <c r="A498" s="87" t="s">
        <v>1938</v>
      </c>
      <c r="B498" s="79">
        <v>2</v>
      </c>
      <c r="C498" s="131">
        <v>0.002671150090371554</v>
      </c>
      <c r="D498" s="79" t="s">
        <v>1467</v>
      </c>
      <c r="E498" s="79" t="b">
        <v>0</v>
      </c>
      <c r="F498" s="79" t="b">
        <v>0</v>
      </c>
      <c r="G498" s="79" t="b">
        <v>0</v>
      </c>
    </row>
    <row r="499" spans="1:7" ht="15">
      <c r="A499" s="87" t="s">
        <v>1973</v>
      </c>
      <c r="B499" s="79">
        <v>2</v>
      </c>
      <c r="C499" s="131">
        <v>0.0032792914957533344</v>
      </c>
      <c r="D499" s="79" t="s">
        <v>1467</v>
      </c>
      <c r="E499" s="79" t="b">
        <v>0</v>
      </c>
      <c r="F499" s="79" t="b">
        <v>0</v>
      </c>
      <c r="G499" s="79" t="b">
        <v>0</v>
      </c>
    </row>
    <row r="500" spans="1:7" ht="15">
      <c r="A500" s="87" t="s">
        <v>1151</v>
      </c>
      <c r="B500" s="79">
        <v>16</v>
      </c>
      <c r="C500" s="131">
        <v>0.005075483496330287</v>
      </c>
      <c r="D500" s="79" t="s">
        <v>1468</v>
      </c>
      <c r="E500" s="79" t="b">
        <v>0</v>
      </c>
      <c r="F500" s="79" t="b">
        <v>0</v>
      </c>
      <c r="G500" s="79" t="b">
        <v>0</v>
      </c>
    </row>
    <row r="501" spans="1:7" ht="15">
      <c r="A501" s="87" t="s">
        <v>1148</v>
      </c>
      <c r="B501" s="79">
        <v>15</v>
      </c>
      <c r="C501" s="131">
        <v>0.0054463686485193875</v>
      </c>
      <c r="D501" s="79" t="s">
        <v>1468</v>
      </c>
      <c r="E501" s="79" t="b">
        <v>0</v>
      </c>
      <c r="F501" s="79" t="b">
        <v>0</v>
      </c>
      <c r="G501" s="79" t="b">
        <v>0</v>
      </c>
    </row>
    <row r="502" spans="1:7" ht="15">
      <c r="A502" s="87" t="s">
        <v>1149</v>
      </c>
      <c r="B502" s="79">
        <v>13</v>
      </c>
      <c r="C502" s="131">
        <v>0.006042482050323422</v>
      </c>
      <c r="D502" s="79" t="s">
        <v>1468</v>
      </c>
      <c r="E502" s="79" t="b">
        <v>0</v>
      </c>
      <c r="F502" s="79" t="b">
        <v>0</v>
      </c>
      <c r="G502" s="79" t="b">
        <v>0</v>
      </c>
    </row>
    <row r="503" spans="1:7" ht="15">
      <c r="A503" s="87" t="s">
        <v>1833</v>
      </c>
      <c r="B503" s="79">
        <v>13</v>
      </c>
      <c r="C503" s="131">
        <v>0.008466808695149736</v>
      </c>
      <c r="D503" s="79" t="s">
        <v>1468</v>
      </c>
      <c r="E503" s="79" t="b">
        <v>0</v>
      </c>
      <c r="F503" s="79" t="b">
        <v>0</v>
      </c>
      <c r="G503" s="79" t="b">
        <v>0</v>
      </c>
    </row>
    <row r="504" spans="1:7" ht="15">
      <c r="A504" s="87" t="s">
        <v>1581</v>
      </c>
      <c r="B504" s="79">
        <v>12</v>
      </c>
      <c r="C504" s="131">
        <v>0.008714189837631019</v>
      </c>
      <c r="D504" s="79" t="s">
        <v>1468</v>
      </c>
      <c r="E504" s="79" t="b">
        <v>0</v>
      </c>
      <c r="F504" s="79" t="b">
        <v>0</v>
      </c>
      <c r="G504" s="79" t="b">
        <v>0</v>
      </c>
    </row>
    <row r="505" spans="1:7" ht="15">
      <c r="A505" s="87" t="s">
        <v>1625</v>
      </c>
      <c r="B505" s="79">
        <v>12</v>
      </c>
      <c r="C505" s="131">
        <v>0.008714189837631019</v>
      </c>
      <c r="D505" s="79" t="s">
        <v>1468</v>
      </c>
      <c r="E505" s="79" t="b">
        <v>0</v>
      </c>
      <c r="F505" s="79" t="b">
        <v>0</v>
      </c>
      <c r="G505" s="79" t="b">
        <v>0</v>
      </c>
    </row>
    <row r="506" spans="1:7" ht="15">
      <c r="A506" s="87" t="s">
        <v>1146</v>
      </c>
      <c r="B506" s="79">
        <v>11</v>
      </c>
      <c r="C506" s="131">
        <v>0.0064190189175972814</v>
      </c>
      <c r="D506" s="79" t="s">
        <v>1468</v>
      </c>
      <c r="E506" s="79" t="b">
        <v>0</v>
      </c>
      <c r="F506" s="79" t="b">
        <v>0</v>
      </c>
      <c r="G506" s="79" t="b">
        <v>0</v>
      </c>
    </row>
    <row r="507" spans="1:7" ht="15">
      <c r="A507" s="87" t="s">
        <v>1150</v>
      </c>
      <c r="B507" s="79">
        <v>9</v>
      </c>
      <c r="C507" s="131">
        <v>0.006535642378223265</v>
      </c>
      <c r="D507" s="79" t="s">
        <v>1468</v>
      </c>
      <c r="E507" s="79" t="b">
        <v>0</v>
      </c>
      <c r="F507" s="79" t="b">
        <v>0</v>
      </c>
      <c r="G507" s="79" t="b">
        <v>0</v>
      </c>
    </row>
    <row r="508" spans="1:7" ht="15">
      <c r="A508" s="87" t="s">
        <v>1592</v>
      </c>
      <c r="B508" s="79">
        <v>5</v>
      </c>
      <c r="C508" s="131">
        <v>0.005719885469198191</v>
      </c>
      <c r="D508" s="79" t="s">
        <v>1468</v>
      </c>
      <c r="E508" s="79" t="b">
        <v>0</v>
      </c>
      <c r="F508" s="79" t="b">
        <v>0</v>
      </c>
      <c r="G508" s="79" t="b">
        <v>0</v>
      </c>
    </row>
    <row r="509" spans="1:7" ht="15">
      <c r="A509" s="87" t="s">
        <v>1621</v>
      </c>
      <c r="B509" s="79">
        <v>4</v>
      </c>
      <c r="C509" s="131">
        <v>0.006028273348297056</v>
      </c>
      <c r="D509" s="79" t="s">
        <v>1468</v>
      </c>
      <c r="E509" s="79" t="b">
        <v>0</v>
      </c>
      <c r="F509" s="79" t="b">
        <v>0</v>
      </c>
      <c r="G509" s="79" t="b">
        <v>0</v>
      </c>
    </row>
    <row r="510" spans="1:7" ht="15">
      <c r="A510" s="87" t="s">
        <v>2585</v>
      </c>
      <c r="B510" s="79">
        <v>4</v>
      </c>
      <c r="C510" s="131">
        <v>0.006028273348297056</v>
      </c>
      <c r="D510" s="79" t="s">
        <v>1468</v>
      </c>
      <c r="E510" s="79" t="b">
        <v>0</v>
      </c>
      <c r="F510" s="79" t="b">
        <v>0</v>
      </c>
      <c r="G510" s="79" t="b">
        <v>0</v>
      </c>
    </row>
    <row r="511" spans="1:7" ht="15">
      <c r="A511" s="87" t="s">
        <v>2583</v>
      </c>
      <c r="B511" s="79">
        <v>4</v>
      </c>
      <c r="C511" s="131">
        <v>0.005210343812399838</v>
      </c>
      <c r="D511" s="79" t="s">
        <v>1468</v>
      </c>
      <c r="E511" s="79" t="b">
        <v>0</v>
      </c>
      <c r="F511" s="79" t="b">
        <v>0</v>
      </c>
      <c r="G511" s="79" t="b">
        <v>0</v>
      </c>
    </row>
    <row r="512" spans="1:7" ht="15">
      <c r="A512" s="87" t="s">
        <v>1152</v>
      </c>
      <c r="B512" s="79">
        <v>4</v>
      </c>
      <c r="C512" s="131">
        <v>0.005210343812399838</v>
      </c>
      <c r="D512" s="79" t="s">
        <v>1468</v>
      </c>
      <c r="E512" s="79" t="b">
        <v>0</v>
      </c>
      <c r="F512" s="79" t="b">
        <v>0</v>
      </c>
      <c r="G512" s="79" t="b">
        <v>0</v>
      </c>
    </row>
    <row r="513" spans="1:7" ht="15">
      <c r="A513" s="87" t="s">
        <v>1145</v>
      </c>
      <c r="B513" s="79">
        <v>4</v>
      </c>
      <c r="C513" s="131">
        <v>0.005210343812399838</v>
      </c>
      <c r="D513" s="79" t="s">
        <v>1468</v>
      </c>
      <c r="E513" s="79" t="b">
        <v>0</v>
      </c>
      <c r="F513" s="79" t="b">
        <v>0</v>
      </c>
      <c r="G513" s="79" t="b">
        <v>0</v>
      </c>
    </row>
    <row r="514" spans="1:7" ht="15">
      <c r="A514" s="87" t="s">
        <v>2446</v>
      </c>
      <c r="B514" s="79">
        <v>4</v>
      </c>
      <c r="C514" s="131">
        <v>0.006028273348297056</v>
      </c>
      <c r="D514" s="79" t="s">
        <v>1468</v>
      </c>
      <c r="E514" s="79" t="b">
        <v>0</v>
      </c>
      <c r="F514" s="79" t="b">
        <v>0</v>
      </c>
      <c r="G514" s="79" t="b">
        <v>0</v>
      </c>
    </row>
    <row r="515" spans="1:7" ht="15">
      <c r="A515" s="87" t="s">
        <v>2584</v>
      </c>
      <c r="B515" s="79">
        <v>4</v>
      </c>
      <c r="C515" s="131">
        <v>0.006028273348297056</v>
      </c>
      <c r="D515" s="79" t="s">
        <v>1468</v>
      </c>
      <c r="E515" s="79" t="b">
        <v>0</v>
      </c>
      <c r="F515" s="79" t="b">
        <v>1</v>
      </c>
      <c r="G515" s="79" t="b">
        <v>0</v>
      </c>
    </row>
    <row r="516" spans="1:7" ht="15">
      <c r="A516" s="87" t="s">
        <v>1593</v>
      </c>
      <c r="B516" s="79">
        <v>3</v>
      </c>
      <c r="C516" s="131">
        <v>0.004521205011222791</v>
      </c>
      <c r="D516" s="79" t="s">
        <v>1468</v>
      </c>
      <c r="E516" s="79" t="b">
        <v>0</v>
      </c>
      <c r="F516" s="79" t="b">
        <v>0</v>
      </c>
      <c r="G516" s="79" t="b">
        <v>0</v>
      </c>
    </row>
    <row r="517" spans="1:7" ht="15">
      <c r="A517" s="87" t="s">
        <v>1835</v>
      </c>
      <c r="B517" s="79">
        <v>3</v>
      </c>
      <c r="C517" s="131">
        <v>0.004521205011222791</v>
      </c>
      <c r="D517" s="79" t="s">
        <v>1468</v>
      </c>
      <c r="E517" s="79" t="b">
        <v>0</v>
      </c>
      <c r="F517" s="79" t="b">
        <v>0</v>
      </c>
      <c r="G517" s="79" t="b">
        <v>0</v>
      </c>
    </row>
    <row r="518" spans="1:7" ht="15">
      <c r="A518" s="87" t="s">
        <v>2619</v>
      </c>
      <c r="B518" s="79">
        <v>3</v>
      </c>
      <c r="C518" s="131">
        <v>0.004521205011222791</v>
      </c>
      <c r="D518" s="79" t="s">
        <v>1468</v>
      </c>
      <c r="E518" s="79" t="b">
        <v>0</v>
      </c>
      <c r="F518" s="79" t="b">
        <v>0</v>
      </c>
      <c r="G518" s="79" t="b">
        <v>0</v>
      </c>
    </row>
    <row r="519" spans="1:7" ht="15">
      <c r="A519" s="87" t="s">
        <v>1905</v>
      </c>
      <c r="B519" s="79">
        <v>3</v>
      </c>
      <c r="C519" s="131">
        <v>0.004521205011222791</v>
      </c>
      <c r="D519" s="79" t="s">
        <v>1468</v>
      </c>
      <c r="E519" s="79" t="b">
        <v>0</v>
      </c>
      <c r="F519" s="79" t="b">
        <v>0</v>
      </c>
      <c r="G519" s="79" t="b">
        <v>0</v>
      </c>
    </row>
    <row r="520" spans="1:7" ht="15">
      <c r="A520" s="87" t="s">
        <v>1902</v>
      </c>
      <c r="B520" s="79">
        <v>3</v>
      </c>
      <c r="C520" s="131">
        <v>0.004521205011222791</v>
      </c>
      <c r="D520" s="79" t="s">
        <v>1468</v>
      </c>
      <c r="E520" s="79" t="b">
        <v>0</v>
      </c>
      <c r="F520" s="79" t="b">
        <v>0</v>
      </c>
      <c r="G520" s="79" t="b">
        <v>0</v>
      </c>
    </row>
    <row r="521" spans="1:7" ht="15">
      <c r="A521" s="87" t="s">
        <v>1851</v>
      </c>
      <c r="B521" s="79">
        <v>3</v>
      </c>
      <c r="C521" s="131">
        <v>0.004521205011222791</v>
      </c>
      <c r="D521" s="79" t="s">
        <v>1468</v>
      </c>
      <c r="E521" s="79" t="b">
        <v>0</v>
      </c>
      <c r="F521" s="79" t="b">
        <v>0</v>
      </c>
      <c r="G521" s="79" t="b">
        <v>0</v>
      </c>
    </row>
    <row r="522" spans="1:7" ht="15">
      <c r="A522" s="87" t="s">
        <v>2597</v>
      </c>
      <c r="B522" s="79">
        <v>3</v>
      </c>
      <c r="C522" s="131">
        <v>0.004521205011222791</v>
      </c>
      <c r="D522" s="79" t="s">
        <v>1468</v>
      </c>
      <c r="E522" s="79" t="b">
        <v>0</v>
      </c>
      <c r="F522" s="79" t="b">
        <v>0</v>
      </c>
      <c r="G522" s="79" t="b">
        <v>0</v>
      </c>
    </row>
    <row r="523" spans="1:7" ht="15">
      <c r="A523" s="87" t="s">
        <v>1849</v>
      </c>
      <c r="B523" s="79">
        <v>3</v>
      </c>
      <c r="C523" s="131">
        <v>0.004521205011222791</v>
      </c>
      <c r="D523" s="79" t="s">
        <v>1468</v>
      </c>
      <c r="E523" s="79" t="b">
        <v>0</v>
      </c>
      <c r="F523" s="79" t="b">
        <v>0</v>
      </c>
      <c r="G523" s="79" t="b">
        <v>0</v>
      </c>
    </row>
    <row r="524" spans="1:7" ht="15">
      <c r="A524" s="87" t="s">
        <v>2633</v>
      </c>
      <c r="B524" s="79">
        <v>3</v>
      </c>
      <c r="C524" s="131">
        <v>0.004521205011222791</v>
      </c>
      <c r="D524" s="79" t="s">
        <v>1468</v>
      </c>
      <c r="E524" s="79" t="b">
        <v>0</v>
      </c>
      <c r="F524" s="79" t="b">
        <v>0</v>
      </c>
      <c r="G524" s="79" t="b">
        <v>0</v>
      </c>
    </row>
    <row r="525" spans="1:7" ht="15">
      <c r="A525" s="87" t="s">
        <v>2587</v>
      </c>
      <c r="B525" s="79">
        <v>3</v>
      </c>
      <c r="C525" s="131">
        <v>0.004521205011222791</v>
      </c>
      <c r="D525" s="79" t="s">
        <v>1468</v>
      </c>
      <c r="E525" s="79" t="b">
        <v>0</v>
      </c>
      <c r="F525" s="79" t="b">
        <v>0</v>
      </c>
      <c r="G525" s="79" t="b">
        <v>0</v>
      </c>
    </row>
    <row r="526" spans="1:7" ht="15">
      <c r="A526" s="87" t="s">
        <v>2592</v>
      </c>
      <c r="B526" s="79">
        <v>3</v>
      </c>
      <c r="C526" s="131">
        <v>0.004521205011222791</v>
      </c>
      <c r="D526" s="79" t="s">
        <v>1468</v>
      </c>
      <c r="E526" s="79" t="b">
        <v>0</v>
      </c>
      <c r="F526" s="79" t="b">
        <v>0</v>
      </c>
      <c r="G526" s="79" t="b">
        <v>0</v>
      </c>
    </row>
    <row r="527" spans="1:7" ht="15">
      <c r="A527" s="87" t="s">
        <v>2634</v>
      </c>
      <c r="B527" s="79">
        <v>3</v>
      </c>
      <c r="C527" s="131">
        <v>0.005385810211168854</v>
      </c>
      <c r="D527" s="79" t="s">
        <v>1468</v>
      </c>
      <c r="E527" s="79" t="b">
        <v>0</v>
      </c>
      <c r="F527" s="79" t="b">
        <v>0</v>
      </c>
      <c r="G527" s="79" t="b">
        <v>0</v>
      </c>
    </row>
    <row r="528" spans="1:7" ht="15">
      <c r="A528" s="87" t="s">
        <v>2603</v>
      </c>
      <c r="B528" s="79">
        <v>3</v>
      </c>
      <c r="C528" s="131">
        <v>0.005385810211168854</v>
      </c>
      <c r="D528" s="79" t="s">
        <v>1468</v>
      </c>
      <c r="E528" s="79" t="b">
        <v>0</v>
      </c>
      <c r="F528" s="79" t="b">
        <v>0</v>
      </c>
      <c r="G528" s="79" t="b">
        <v>0</v>
      </c>
    </row>
    <row r="529" spans="1:7" ht="15">
      <c r="A529" s="87" t="s">
        <v>1941</v>
      </c>
      <c r="B529" s="79">
        <v>3</v>
      </c>
      <c r="C529" s="131">
        <v>0.005385810211168854</v>
      </c>
      <c r="D529" s="79" t="s">
        <v>1468</v>
      </c>
      <c r="E529" s="79" t="b">
        <v>0</v>
      </c>
      <c r="F529" s="79" t="b">
        <v>0</v>
      </c>
      <c r="G529" s="79" t="b">
        <v>0</v>
      </c>
    </row>
    <row r="530" spans="1:7" ht="15">
      <c r="A530" s="87" t="s">
        <v>2602</v>
      </c>
      <c r="B530" s="79">
        <v>2</v>
      </c>
      <c r="C530" s="131">
        <v>0.0035905401407792356</v>
      </c>
      <c r="D530" s="79" t="s">
        <v>1468</v>
      </c>
      <c r="E530" s="79" t="b">
        <v>0</v>
      </c>
      <c r="F530" s="79" t="b">
        <v>0</v>
      </c>
      <c r="G530" s="79" t="b">
        <v>0</v>
      </c>
    </row>
    <row r="531" spans="1:7" ht="15">
      <c r="A531" s="87" t="s">
        <v>1594</v>
      </c>
      <c r="B531" s="79">
        <v>2</v>
      </c>
      <c r="C531" s="131">
        <v>0.0035905401407792356</v>
      </c>
      <c r="D531" s="79" t="s">
        <v>1468</v>
      </c>
      <c r="E531" s="79" t="b">
        <v>0</v>
      </c>
      <c r="F531" s="79" t="b">
        <v>0</v>
      </c>
      <c r="G531" s="79" t="b">
        <v>0</v>
      </c>
    </row>
    <row r="532" spans="1:7" ht="15">
      <c r="A532" s="87" t="s">
        <v>1595</v>
      </c>
      <c r="B532" s="79">
        <v>2</v>
      </c>
      <c r="C532" s="131">
        <v>0.0035905401407792356</v>
      </c>
      <c r="D532" s="79" t="s">
        <v>1468</v>
      </c>
      <c r="E532" s="79" t="b">
        <v>0</v>
      </c>
      <c r="F532" s="79" t="b">
        <v>0</v>
      </c>
      <c r="G532" s="79" t="b">
        <v>0</v>
      </c>
    </row>
    <row r="533" spans="1:7" ht="15">
      <c r="A533" s="87" t="s">
        <v>1596</v>
      </c>
      <c r="B533" s="79">
        <v>2</v>
      </c>
      <c r="C533" s="131">
        <v>0.0035905401407792356</v>
      </c>
      <c r="D533" s="79" t="s">
        <v>1468</v>
      </c>
      <c r="E533" s="79" t="b">
        <v>0</v>
      </c>
      <c r="F533" s="79" t="b">
        <v>0</v>
      </c>
      <c r="G533" s="79" t="b">
        <v>0</v>
      </c>
    </row>
    <row r="534" spans="1:7" ht="15">
      <c r="A534" s="87" t="s">
        <v>1597</v>
      </c>
      <c r="B534" s="79">
        <v>2</v>
      </c>
      <c r="C534" s="131">
        <v>0.0035905401407792356</v>
      </c>
      <c r="D534" s="79" t="s">
        <v>1468</v>
      </c>
      <c r="E534" s="79" t="b">
        <v>0</v>
      </c>
      <c r="F534" s="79" t="b">
        <v>0</v>
      </c>
      <c r="G534" s="79" t="b">
        <v>0</v>
      </c>
    </row>
    <row r="535" spans="1:7" ht="15">
      <c r="A535" s="87" t="s">
        <v>1598</v>
      </c>
      <c r="B535" s="79">
        <v>2</v>
      </c>
      <c r="C535" s="131">
        <v>0.0035905401407792356</v>
      </c>
      <c r="D535" s="79" t="s">
        <v>1468</v>
      </c>
      <c r="E535" s="79" t="b">
        <v>0</v>
      </c>
      <c r="F535" s="79" t="b">
        <v>0</v>
      </c>
      <c r="G535" s="79" t="b">
        <v>0</v>
      </c>
    </row>
    <row r="536" spans="1:7" ht="15">
      <c r="A536" s="87" t="s">
        <v>1599</v>
      </c>
      <c r="B536" s="79">
        <v>2</v>
      </c>
      <c r="C536" s="131">
        <v>0.0035905401407792356</v>
      </c>
      <c r="D536" s="79" t="s">
        <v>1468</v>
      </c>
      <c r="E536" s="79" t="b">
        <v>0</v>
      </c>
      <c r="F536" s="79" t="b">
        <v>0</v>
      </c>
      <c r="G536" s="79" t="b">
        <v>0</v>
      </c>
    </row>
    <row r="537" spans="1:7" ht="15">
      <c r="A537" s="87" t="s">
        <v>2709</v>
      </c>
      <c r="B537" s="79">
        <v>2</v>
      </c>
      <c r="C537" s="131">
        <v>0.0035905401407792356</v>
      </c>
      <c r="D537" s="79" t="s">
        <v>1468</v>
      </c>
      <c r="E537" s="79" t="b">
        <v>0</v>
      </c>
      <c r="F537" s="79" t="b">
        <v>0</v>
      </c>
      <c r="G537" s="79" t="b">
        <v>0</v>
      </c>
    </row>
    <row r="538" spans="1:7" ht="15">
      <c r="A538" s="87" t="s">
        <v>2711</v>
      </c>
      <c r="B538" s="79">
        <v>2</v>
      </c>
      <c r="C538" s="131">
        <v>0.0045759083753585525</v>
      </c>
      <c r="D538" s="79" t="s">
        <v>1468</v>
      </c>
      <c r="E538" s="79" t="b">
        <v>0</v>
      </c>
      <c r="F538" s="79" t="b">
        <v>0</v>
      </c>
      <c r="G538" s="79" t="b">
        <v>0</v>
      </c>
    </row>
    <row r="539" spans="1:7" ht="15">
      <c r="A539" s="87" t="s">
        <v>2629</v>
      </c>
      <c r="B539" s="79">
        <v>2</v>
      </c>
      <c r="C539" s="131">
        <v>0.0045759083753585525</v>
      </c>
      <c r="D539" s="79" t="s">
        <v>1468</v>
      </c>
      <c r="E539" s="79" t="b">
        <v>0</v>
      </c>
      <c r="F539" s="79" t="b">
        <v>0</v>
      </c>
      <c r="G539" s="79" t="b">
        <v>0</v>
      </c>
    </row>
    <row r="540" spans="1:7" ht="15">
      <c r="A540" s="87" t="s">
        <v>1977</v>
      </c>
      <c r="B540" s="79">
        <v>2</v>
      </c>
      <c r="C540" s="131">
        <v>0.0035905401407792356</v>
      </c>
      <c r="D540" s="79" t="s">
        <v>1468</v>
      </c>
      <c r="E540" s="79" t="b">
        <v>0</v>
      </c>
      <c r="F540" s="79" t="b">
        <v>0</v>
      </c>
      <c r="G540" s="79" t="b">
        <v>0</v>
      </c>
    </row>
    <row r="541" spans="1:7" ht="15">
      <c r="A541" s="87" t="s">
        <v>2710</v>
      </c>
      <c r="B541" s="79">
        <v>2</v>
      </c>
      <c r="C541" s="131">
        <v>0.0045759083753585525</v>
      </c>
      <c r="D541" s="79" t="s">
        <v>1468</v>
      </c>
      <c r="E541" s="79" t="b">
        <v>0</v>
      </c>
      <c r="F541" s="79" t="b">
        <v>0</v>
      </c>
      <c r="G541" s="79" t="b">
        <v>0</v>
      </c>
    </row>
    <row r="542" spans="1:7" ht="15">
      <c r="A542" s="87" t="s">
        <v>1586</v>
      </c>
      <c r="B542" s="79">
        <v>2</v>
      </c>
      <c r="C542" s="131">
        <v>0.0035905401407792356</v>
      </c>
      <c r="D542" s="79" t="s">
        <v>1468</v>
      </c>
      <c r="E542" s="79" t="b">
        <v>0</v>
      </c>
      <c r="F542" s="79" t="b">
        <v>0</v>
      </c>
      <c r="G542" s="79" t="b">
        <v>0</v>
      </c>
    </row>
    <row r="543" spans="1:7" ht="15">
      <c r="A543" s="87" t="s">
        <v>2600</v>
      </c>
      <c r="B543" s="79">
        <v>2</v>
      </c>
      <c r="C543" s="131">
        <v>0.0035905401407792356</v>
      </c>
      <c r="D543" s="79" t="s">
        <v>1468</v>
      </c>
      <c r="E543" s="79" t="b">
        <v>0</v>
      </c>
      <c r="F543" s="79" t="b">
        <v>0</v>
      </c>
      <c r="G543" s="79" t="b">
        <v>0</v>
      </c>
    </row>
    <row r="544" spans="1:7" ht="15">
      <c r="A544" s="87" t="s">
        <v>2620</v>
      </c>
      <c r="B544" s="79">
        <v>2</v>
      </c>
      <c r="C544" s="131">
        <v>0.0035905401407792356</v>
      </c>
      <c r="D544" s="79" t="s">
        <v>1468</v>
      </c>
      <c r="E544" s="79" t="b">
        <v>0</v>
      </c>
      <c r="F544" s="79" t="b">
        <v>0</v>
      </c>
      <c r="G544" s="79" t="b">
        <v>0</v>
      </c>
    </row>
    <row r="545" spans="1:7" ht="15">
      <c r="A545" s="87" t="s">
        <v>2614</v>
      </c>
      <c r="B545" s="79">
        <v>2</v>
      </c>
      <c r="C545" s="131">
        <v>0.0035905401407792356</v>
      </c>
      <c r="D545" s="79" t="s">
        <v>1468</v>
      </c>
      <c r="E545" s="79" t="b">
        <v>0</v>
      </c>
      <c r="F545" s="79" t="b">
        <v>0</v>
      </c>
      <c r="G545" s="79" t="b">
        <v>0</v>
      </c>
    </row>
    <row r="546" spans="1:7" ht="15">
      <c r="A546" s="87" t="s">
        <v>2712</v>
      </c>
      <c r="B546" s="79">
        <v>2</v>
      </c>
      <c r="C546" s="131">
        <v>0.0035905401407792356</v>
      </c>
      <c r="D546" s="79" t="s">
        <v>1468</v>
      </c>
      <c r="E546" s="79" t="b">
        <v>0</v>
      </c>
      <c r="F546" s="79" t="b">
        <v>0</v>
      </c>
      <c r="G546" s="79" t="b">
        <v>0</v>
      </c>
    </row>
    <row r="547" spans="1:7" ht="15">
      <c r="A547" s="87" t="s">
        <v>2617</v>
      </c>
      <c r="B547" s="79">
        <v>2</v>
      </c>
      <c r="C547" s="131">
        <v>0.0045759083753585525</v>
      </c>
      <c r="D547" s="79" t="s">
        <v>1468</v>
      </c>
      <c r="E547" s="79" t="b">
        <v>0</v>
      </c>
      <c r="F547" s="79" t="b">
        <v>0</v>
      </c>
      <c r="G547" s="79" t="b">
        <v>0</v>
      </c>
    </row>
    <row r="548" spans="1:7" ht="15">
      <c r="A548" s="87" t="s">
        <v>2604</v>
      </c>
      <c r="B548" s="79">
        <v>2</v>
      </c>
      <c r="C548" s="131">
        <v>0.0035905401407792356</v>
      </c>
      <c r="D548" s="79" t="s">
        <v>1468</v>
      </c>
      <c r="E548" s="79" t="b">
        <v>0</v>
      </c>
      <c r="F548" s="79" t="b">
        <v>0</v>
      </c>
      <c r="G548" s="79" t="b">
        <v>0</v>
      </c>
    </row>
    <row r="549" spans="1:7" ht="15">
      <c r="A549" s="87" t="s">
        <v>2713</v>
      </c>
      <c r="B549" s="79">
        <v>2</v>
      </c>
      <c r="C549" s="131">
        <v>0.0035905401407792356</v>
      </c>
      <c r="D549" s="79" t="s">
        <v>1468</v>
      </c>
      <c r="E549" s="79" t="b">
        <v>0</v>
      </c>
      <c r="F549" s="79" t="b">
        <v>0</v>
      </c>
      <c r="G549" s="79" t="b">
        <v>0</v>
      </c>
    </row>
    <row r="550" spans="1:7" ht="15">
      <c r="A550" s="87" t="s">
        <v>1971</v>
      </c>
      <c r="B550" s="79">
        <v>2</v>
      </c>
      <c r="C550" s="131">
        <v>0.0035905401407792356</v>
      </c>
      <c r="D550" s="79" t="s">
        <v>1468</v>
      </c>
      <c r="E550" s="79" t="b">
        <v>0</v>
      </c>
      <c r="F550" s="79" t="b">
        <v>0</v>
      </c>
      <c r="G550" s="79" t="b">
        <v>0</v>
      </c>
    </row>
    <row r="551" spans="1:7" ht="15">
      <c r="A551" s="87" t="s">
        <v>2593</v>
      </c>
      <c r="B551" s="79">
        <v>2</v>
      </c>
      <c r="C551" s="131">
        <v>0.0035905401407792356</v>
      </c>
      <c r="D551" s="79" t="s">
        <v>1468</v>
      </c>
      <c r="E551" s="79" t="b">
        <v>0</v>
      </c>
      <c r="F551" s="79" t="b">
        <v>0</v>
      </c>
      <c r="G551" s="79" t="b">
        <v>0</v>
      </c>
    </row>
    <row r="552" spans="1:7" ht="15">
      <c r="A552" s="87" t="s">
        <v>2731</v>
      </c>
      <c r="B552" s="79">
        <v>2</v>
      </c>
      <c r="C552" s="131">
        <v>0.0035905401407792356</v>
      </c>
      <c r="D552" s="79" t="s">
        <v>1468</v>
      </c>
      <c r="E552" s="79" t="b">
        <v>0</v>
      </c>
      <c r="F552" s="79" t="b">
        <v>0</v>
      </c>
      <c r="G552" s="79" t="b">
        <v>0</v>
      </c>
    </row>
    <row r="553" spans="1:7" ht="15">
      <c r="A553" s="87" t="s">
        <v>1837</v>
      </c>
      <c r="B553" s="79">
        <v>2</v>
      </c>
      <c r="C553" s="131">
        <v>0.0035905401407792356</v>
      </c>
      <c r="D553" s="79" t="s">
        <v>1468</v>
      </c>
      <c r="E553" s="79" t="b">
        <v>0</v>
      </c>
      <c r="F553" s="79" t="b">
        <v>0</v>
      </c>
      <c r="G553" s="79" t="b">
        <v>0</v>
      </c>
    </row>
    <row r="554" spans="1:7" ht="15">
      <c r="A554" s="87" t="s">
        <v>1938</v>
      </c>
      <c r="B554" s="79">
        <v>2</v>
      </c>
      <c r="C554" s="131">
        <v>0.0035905401407792356</v>
      </c>
      <c r="D554" s="79" t="s">
        <v>1468</v>
      </c>
      <c r="E554" s="79" t="b">
        <v>0</v>
      </c>
      <c r="F554" s="79" t="b">
        <v>0</v>
      </c>
      <c r="G554" s="79" t="b">
        <v>0</v>
      </c>
    </row>
    <row r="555" spans="1:7" ht="15">
      <c r="A555" s="87" t="s">
        <v>2596</v>
      </c>
      <c r="B555" s="79">
        <v>2</v>
      </c>
      <c r="C555" s="131">
        <v>0.0035905401407792356</v>
      </c>
      <c r="D555" s="79" t="s">
        <v>1468</v>
      </c>
      <c r="E555" s="79" t="b">
        <v>0</v>
      </c>
      <c r="F555" s="79" t="b">
        <v>0</v>
      </c>
      <c r="G555" s="79" t="b">
        <v>0</v>
      </c>
    </row>
    <row r="556" spans="1:7" ht="15">
      <c r="A556" s="87" t="s">
        <v>2721</v>
      </c>
      <c r="B556" s="79">
        <v>2</v>
      </c>
      <c r="C556" s="131">
        <v>0.0035905401407792356</v>
      </c>
      <c r="D556" s="79" t="s">
        <v>1468</v>
      </c>
      <c r="E556" s="79" t="b">
        <v>0</v>
      </c>
      <c r="F556" s="79" t="b">
        <v>0</v>
      </c>
      <c r="G556" s="79" t="b">
        <v>0</v>
      </c>
    </row>
    <row r="557" spans="1:7" ht="15">
      <c r="A557" s="87" t="s">
        <v>2722</v>
      </c>
      <c r="B557" s="79">
        <v>2</v>
      </c>
      <c r="C557" s="131">
        <v>0.0035905401407792356</v>
      </c>
      <c r="D557" s="79" t="s">
        <v>1468</v>
      </c>
      <c r="E557" s="79" t="b">
        <v>0</v>
      </c>
      <c r="F557" s="79" t="b">
        <v>0</v>
      </c>
      <c r="G557" s="79" t="b">
        <v>0</v>
      </c>
    </row>
    <row r="558" spans="1:7" ht="15">
      <c r="A558" s="87" t="s">
        <v>1875</v>
      </c>
      <c r="B558" s="79">
        <v>2</v>
      </c>
      <c r="C558" s="131">
        <v>0.0035905401407792356</v>
      </c>
      <c r="D558" s="79" t="s">
        <v>1468</v>
      </c>
      <c r="E558" s="79" t="b">
        <v>0</v>
      </c>
      <c r="F558" s="79" t="b">
        <v>0</v>
      </c>
      <c r="G558" s="79" t="b">
        <v>0</v>
      </c>
    </row>
    <row r="559" spans="1:7" ht="15">
      <c r="A559" s="87" t="s">
        <v>2590</v>
      </c>
      <c r="B559" s="79">
        <v>2</v>
      </c>
      <c r="C559" s="131">
        <v>0.0035905401407792356</v>
      </c>
      <c r="D559" s="79" t="s">
        <v>1468</v>
      </c>
      <c r="E559" s="79" t="b">
        <v>0</v>
      </c>
      <c r="F559" s="79" t="b">
        <v>0</v>
      </c>
      <c r="G559" s="79" t="b">
        <v>0</v>
      </c>
    </row>
    <row r="560" spans="1:7" ht="15">
      <c r="A560" s="87" t="s">
        <v>2717</v>
      </c>
      <c r="B560" s="79">
        <v>2</v>
      </c>
      <c r="C560" s="131">
        <v>0.0035905401407792356</v>
      </c>
      <c r="D560" s="79" t="s">
        <v>1468</v>
      </c>
      <c r="E560" s="79" t="b">
        <v>0</v>
      </c>
      <c r="F560" s="79" t="b">
        <v>0</v>
      </c>
      <c r="G560" s="79" t="b">
        <v>0</v>
      </c>
    </row>
    <row r="561" spans="1:7" ht="15">
      <c r="A561" s="87" t="s">
        <v>2718</v>
      </c>
      <c r="B561" s="79">
        <v>2</v>
      </c>
      <c r="C561" s="131">
        <v>0.0035905401407792356</v>
      </c>
      <c r="D561" s="79" t="s">
        <v>1468</v>
      </c>
      <c r="E561" s="79" t="b">
        <v>0</v>
      </c>
      <c r="F561" s="79" t="b">
        <v>0</v>
      </c>
      <c r="G561" s="79" t="b">
        <v>0</v>
      </c>
    </row>
    <row r="562" spans="1:7" ht="15">
      <c r="A562" s="87" t="s">
        <v>2719</v>
      </c>
      <c r="B562" s="79">
        <v>2</v>
      </c>
      <c r="C562" s="131">
        <v>0.0035905401407792356</v>
      </c>
      <c r="D562" s="79" t="s">
        <v>1468</v>
      </c>
      <c r="E562" s="79" t="b">
        <v>0</v>
      </c>
      <c r="F562" s="79" t="b">
        <v>0</v>
      </c>
      <c r="G562" s="79" t="b">
        <v>0</v>
      </c>
    </row>
    <row r="563" spans="1:7" ht="15">
      <c r="A563" s="87" t="s">
        <v>2720</v>
      </c>
      <c r="B563" s="79">
        <v>2</v>
      </c>
      <c r="C563" s="131">
        <v>0.0035905401407792356</v>
      </c>
      <c r="D563" s="79" t="s">
        <v>1468</v>
      </c>
      <c r="E563" s="79" t="b">
        <v>0</v>
      </c>
      <c r="F563" s="79" t="b">
        <v>0</v>
      </c>
      <c r="G563" s="79" t="b">
        <v>0</v>
      </c>
    </row>
    <row r="564" spans="1:7" ht="15">
      <c r="A564" s="87" t="s">
        <v>2599</v>
      </c>
      <c r="B564" s="79">
        <v>2</v>
      </c>
      <c r="C564" s="131">
        <v>0.0035905401407792356</v>
      </c>
      <c r="D564" s="79" t="s">
        <v>1468</v>
      </c>
      <c r="E564" s="79" t="b">
        <v>0</v>
      </c>
      <c r="F564" s="79" t="b">
        <v>0</v>
      </c>
      <c r="G564" s="79" t="b">
        <v>0</v>
      </c>
    </row>
    <row r="565" spans="1:7" ht="15">
      <c r="A565" s="87" t="s">
        <v>2715</v>
      </c>
      <c r="B565" s="79">
        <v>2</v>
      </c>
      <c r="C565" s="131">
        <v>0.0035905401407792356</v>
      </c>
      <c r="D565" s="79" t="s">
        <v>1468</v>
      </c>
      <c r="E565" s="79" t="b">
        <v>0</v>
      </c>
      <c r="F565" s="79" t="b">
        <v>0</v>
      </c>
      <c r="G565" s="79" t="b">
        <v>0</v>
      </c>
    </row>
    <row r="566" spans="1:7" ht="15">
      <c r="A566" s="87" t="s">
        <v>2632</v>
      </c>
      <c r="B566" s="79">
        <v>2</v>
      </c>
      <c r="C566" s="131">
        <v>0.0035905401407792356</v>
      </c>
      <c r="D566" s="79" t="s">
        <v>1468</v>
      </c>
      <c r="E566" s="79" t="b">
        <v>0</v>
      </c>
      <c r="F566" s="79" t="b">
        <v>0</v>
      </c>
      <c r="G566" s="79" t="b">
        <v>0</v>
      </c>
    </row>
    <row r="567" spans="1:7" ht="15">
      <c r="A567" s="87" t="s">
        <v>2714</v>
      </c>
      <c r="B567" s="79">
        <v>2</v>
      </c>
      <c r="C567" s="131">
        <v>0.0035905401407792356</v>
      </c>
      <c r="D567" s="79" t="s">
        <v>1468</v>
      </c>
      <c r="E567" s="79" t="b">
        <v>0</v>
      </c>
      <c r="F567" s="79" t="b">
        <v>0</v>
      </c>
      <c r="G567" s="79" t="b">
        <v>0</v>
      </c>
    </row>
    <row r="568" spans="1:7" ht="15">
      <c r="A568" s="87" t="s">
        <v>1981</v>
      </c>
      <c r="B568" s="79">
        <v>2</v>
      </c>
      <c r="C568" s="131">
        <v>0.0035905401407792356</v>
      </c>
      <c r="D568" s="79" t="s">
        <v>1468</v>
      </c>
      <c r="E568" s="79" t="b">
        <v>0</v>
      </c>
      <c r="F568" s="79" t="b">
        <v>0</v>
      </c>
      <c r="G568" s="79" t="b">
        <v>0</v>
      </c>
    </row>
    <row r="569" spans="1:7" ht="15">
      <c r="A569" s="87" t="s">
        <v>1982</v>
      </c>
      <c r="B569" s="79">
        <v>2</v>
      </c>
      <c r="C569" s="131">
        <v>0.0035905401407792356</v>
      </c>
      <c r="D569" s="79" t="s">
        <v>1468</v>
      </c>
      <c r="E569" s="79" t="b">
        <v>0</v>
      </c>
      <c r="F569" s="79" t="b">
        <v>0</v>
      </c>
      <c r="G569" s="79" t="b">
        <v>0</v>
      </c>
    </row>
    <row r="570" spans="1:7" ht="15">
      <c r="A570" s="87" t="s">
        <v>1983</v>
      </c>
      <c r="B570" s="79">
        <v>2</v>
      </c>
      <c r="C570" s="131">
        <v>0.0035905401407792356</v>
      </c>
      <c r="D570" s="79" t="s">
        <v>1468</v>
      </c>
      <c r="E570" s="79" t="b">
        <v>0</v>
      </c>
      <c r="F570" s="79" t="b">
        <v>0</v>
      </c>
      <c r="G570" s="79" t="b">
        <v>0</v>
      </c>
    </row>
    <row r="571" spans="1:7" ht="15">
      <c r="A571" s="87" t="s">
        <v>1984</v>
      </c>
      <c r="B571" s="79">
        <v>2</v>
      </c>
      <c r="C571" s="131">
        <v>0.0035905401407792356</v>
      </c>
      <c r="D571" s="79" t="s">
        <v>1468</v>
      </c>
      <c r="E571" s="79" t="b">
        <v>0</v>
      </c>
      <c r="F571" s="79" t="b">
        <v>0</v>
      </c>
      <c r="G571" s="79" t="b">
        <v>0</v>
      </c>
    </row>
    <row r="572" spans="1:7" ht="15">
      <c r="A572" s="87" t="s">
        <v>1985</v>
      </c>
      <c r="B572" s="79">
        <v>2</v>
      </c>
      <c r="C572" s="131">
        <v>0.0035905401407792356</v>
      </c>
      <c r="D572" s="79" t="s">
        <v>1468</v>
      </c>
      <c r="E572" s="79" t="b">
        <v>0</v>
      </c>
      <c r="F572" s="79" t="b">
        <v>0</v>
      </c>
      <c r="G572" s="79" t="b">
        <v>0</v>
      </c>
    </row>
    <row r="573" spans="1:7" ht="15">
      <c r="A573" s="87" t="s">
        <v>1986</v>
      </c>
      <c r="B573" s="79">
        <v>2</v>
      </c>
      <c r="C573" s="131">
        <v>0.0035905401407792356</v>
      </c>
      <c r="D573" s="79" t="s">
        <v>1468</v>
      </c>
      <c r="E573" s="79" t="b">
        <v>0</v>
      </c>
      <c r="F573" s="79" t="b">
        <v>0</v>
      </c>
      <c r="G573" s="79" t="b">
        <v>0</v>
      </c>
    </row>
    <row r="574" spans="1:7" ht="15">
      <c r="A574" s="87" t="s">
        <v>1987</v>
      </c>
      <c r="B574" s="79">
        <v>2</v>
      </c>
      <c r="C574" s="131">
        <v>0.0035905401407792356</v>
      </c>
      <c r="D574" s="79" t="s">
        <v>1468</v>
      </c>
      <c r="E574" s="79" t="b">
        <v>0</v>
      </c>
      <c r="F574" s="79" t="b">
        <v>0</v>
      </c>
      <c r="G574" s="79" t="b">
        <v>0</v>
      </c>
    </row>
    <row r="575" spans="1:7" ht="15">
      <c r="A575" s="87" t="s">
        <v>1988</v>
      </c>
      <c r="B575" s="79">
        <v>2</v>
      </c>
      <c r="C575" s="131">
        <v>0.0035905401407792356</v>
      </c>
      <c r="D575" s="79" t="s">
        <v>1468</v>
      </c>
      <c r="E575" s="79" t="b">
        <v>0</v>
      </c>
      <c r="F575" s="79" t="b">
        <v>0</v>
      </c>
      <c r="G575" s="79" t="b">
        <v>0</v>
      </c>
    </row>
    <row r="576" spans="1:7" ht="15">
      <c r="A576" s="87" t="s">
        <v>1989</v>
      </c>
      <c r="B576" s="79">
        <v>2</v>
      </c>
      <c r="C576" s="131">
        <v>0.0035905401407792356</v>
      </c>
      <c r="D576" s="79" t="s">
        <v>1468</v>
      </c>
      <c r="E576" s="79" t="b">
        <v>0</v>
      </c>
      <c r="F576" s="79" t="b">
        <v>0</v>
      </c>
      <c r="G576" s="79" t="b">
        <v>0</v>
      </c>
    </row>
    <row r="577" spans="1:7" ht="15">
      <c r="A577" s="87" t="s">
        <v>1990</v>
      </c>
      <c r="B577" s="79">
        <v>2</v>
      </c>
      <c r="C577" s="131">
        <v>0.0035905401407792356</v>
      </c>
      <c r="D577" s="79" t="s">
        <v>1468</v>
      </c>
      <c r="E577" s="79" t="b">
        <v>0</v>
      </c>
      <c r="F577" s="79" t="b">
        <v>0</v>
      </c>
      <c r="G577" s="79" t="b">
        <v>0</v>
      </c>
    </row>
    <row r="578" spans="1:7" ht="15">
      <c r="A578" s="87" t="s">
        <v>2613</v>
      </c>
      <c r="B578" s="79">
        <v>2</v>
      </c>
      <c r="C578" s="131">
        <v>0.0035905401407792356</v>
      </c>
      <c r="D578" s="79" t="s">
        <v>1468</v>
      </c>
      <c r="E578" s="79" t="b">
        <v>0</v>
      </c>
      <c r="F578" s="79" t="b">
        <v>0</v>
      </c>
      <c r="G578" s="79" t="b">
        <v>0</v>
      </c>
    </row>
    <row r="579" spans="1:7" ht="15">
      <c r="A579" s="87" t="s">
        <v>1601</v>
      </c>
      <c r="B579" s="79">
        <v>10</v>
      </c>
      <c r="C579" s="131">
        <v>0</v>
      </c>
      <c r="D579" s="79" t="s">
        <v>1469</v>
      </c>
      <c r="E579" s="79" t="b">
        <v>0</v>
      </c>
      <c r="F579" s="79" t="b">
        <v>0</v>
      </c>
      <c r="G579" s="79" t="b">
        <v>0</v>
      </c>
    </row>
    <row r="580" spans="1:7" ht="15">
      <c r="A580" s="87" t="s">
        <v>1602</v>
      </c>
      <c r="B580" s="79">
        <v>9</v>
      </c>
      <c r="C580" s="131">
        <v>0.001674054532707627</v>
      </c>
      <c r="D580" s="79" t="s">
        <v>1469</v>
      </c>
      <c r="E580" s="79" t="b">
        <v>0</v>
      </c>
      <c r="F580" s="79" t="b">
        <v>0</v>
      </c>
      <c r="G580" s="79" t="b">
        <v>0</v>
      </c>
    </row>
    <row r="581" spans="1:7" ht="15">
      <c r="A581" s="87" t="s">
        <v>1581</v>
      </c>
      <c r="B581" s="79">
        <v>9</v>
      </c>
      <c r="C581" s="131">
        <v>0.001674054532707627</v>
      </c>
      <c r="D581" s="79" t="s">
        <v>1469</v>
      </c>
      <c r="E581" s="79" t="b">
        <v>0</v>
      </c>
      <c r="F581" s="79" t="b">
        <v>0</v>
      </c>
      <c r="G581" s="79" t="b">
        <v>0</v>
      </c>
    </row>
    <row r="582" spans="1:7" ht="15">
      <c r="A582" s="87" t="s">
        <v>1603</v>
      </c>
      <c r="B582" s="79">
        <v>9</v>
      </c>
      <c r="C582" s="131">
        <v>0.001674054532707627</v>
      </c>
      <c r="D582" s="79" t="s">
        <v>1469</v>
      </c>
      <c r="E582" s="79" t="b">
        <v>0</v>
      </c>
      <c r="F582" s="79" t="b">
        <v>0</v>
      </c>
      <c r="G582" s="79" t="b">
        <v>0</v>
      </c>
    </row>
    <row r="583" spans="1:7" ht="15">
      <c r="A583" s="87" t="s">
        <v>1604</v>
      </c>
      <c r="B583" s="79">
        <v>9</v>
      </c>
      <c r="C583" s="131">
        <v>0.001674054532707627</v>
      </c>
      <c r="D583" s="79" t="s">
        <v>1469</v>
      </c>
      <c r="E583" s="79" t="b">
        <v>0</v>
      </c>
      <c r="F583" s="79" t="b">
        <v>0</v>
      </c>
      <c r="G583" s="79" t="b">
        <v>0</v>
      </c>
    </row>
    <row r="584" spans="1:7" ht="15">
      <c r="A584" s="87" t="s">
        <v>1605</v>
      </c>
      <c r="B584" s="79">
        <v>9</v>
      </c>
      <c r="C584" s="131">
        <v>0.001674054532707627</v>
      </c>
      <c r="D584" s="79" t="s">
        <v>1469</v>
      </c>
      <c r="E584" s="79" t="b">
        <v>0</v>
      </c>
      <c r="F584" s="79" t="b">
        <v>0</v>
      </c>
      <c r="G584" s="79" t="b">
        <v>0</v>
      </c>
    </row>
    <row r="585" spans="1:7" ht="15">
      <c r="A585" s="87" t="s">
        <v>1606</v>
      </c>
      <c r="B585" s="79">
        <v>9</v>
      </c>
      <c r="C585" s="131">
        <v>0.001674054532707627</v>
      </c>
      <c r="D585" s="79" t="s">
        <v>1469</v>
      </c>
      <c r="E585" s="79" t="b">
        <v>0</v>
      </c>
      <c r="F585" s="79" t="b">
        <v>0</v>
      </c>
      <c r="G585" s="79" t="b">
        <v>0</v>
      </c>
    </row>
    <row r="586" spans="1:7" ht="15">
      <c r="A586" s="87" t="s">
        <v>1607</v>
      </c>
      <c r="B586" s="79">
        <v>9</v>
      </c>
      <c r="C586" s="131">
        <v>0.001674054532707627</v>
      </c>
      <c r="D586" s="79" t="s">
        <v>1469</v>
      </c>
      <c r="E586" s="79" t="b">
        <v>0</v>
      </c>
      <c r="F586" s="79" t="b">
        <v>0</v>
      </c>
      <c r="G586" s="79" t="b">
        <v>0</v>
      </c>
    </row>
    <row r="587" spans="1:7" ht="15">
      <c r="A587" s="87" t="s">
        <v>1608</v>
      </c>
      <c r="B587" s="79">
        <v>9</v>
      </c>
      <c r="C587" s="131">
        <v>0.001674054532707627</v>
      </c>
      <c r="D587" s="79" t="s">
        <v>1469</v>
      </c>
      <c r="E587" s="79" t="b">
        <v>0</v>
      </c>
      <c r="F587" s="79" t="b">
        <v>0</v>
      </c>
      <c r="G587" s="79" t="b">
        <v>0</v>
      </c>
    </row>
    <row r="588" spans="1:7" ht="15">
      <c r="A588" s="87" t="s">
        <v>1609</v>
      </c>
      <c r="B588" s="79">
        <v>9</v>
      </c>
      <c r="C588" s="131">
        <v>0.001674054532707627</v>
      </c>
      <c r="D588" s="79" t="s">
        <v>1469</v>
      </c>
      <c r="E588" s="79" t="b">
        <v>0</v>
      </c>
      <c r="F588" s="79" t="b">
        <v>0</v>
      </c>
      <c r="G588" s="79" t="b">
        <v>0</v>
      </c>
    </row>
    <row r="589" spans="1:7" ht="15">
      <c r="A589" s="87" t="s">
        <v>1868</v>
      </c>
      <c r="B589" s="79">
        <v>9</v>
      </c>
      <c r="C589" s="131">
        <v>0.001674054532707627</v>
      </c>
      <c r="D589" s="79" t="s">
        <v>1469</v>
      </c>
      <c r="E589" s="79" t="b">
        <v>0</v>
      </c>
      <c r="F589" s="79" t="b">
        <v>0</v>
      </c>
      <c r="G589" s="79" t="b">
        <v>0</v>
      </c>
    </row>
    <row r="590" spans="1:7" ht="15">
      <c r="A590" s="87" t="s">
        <v>1869</v>
      </c>
      <c r="B590" s="79">
        <v>9</v>
      </c>
      <c r="C590" s="131">
        <v>0.001674054532707627</v>
      </c>
      <c r="D590" s="79" t="s">
        <v>1469</v>
      </c>
      <c r="E590" s="79" t="b">
        <v>0</v>
      </c>
      <c r="F590" s="79" t="b">
        <v>0</v>
      </c>
      <c r="G590" s="79" t="b">
        <v>0</v>
      </c>
    </row>
    <row r="591" spans="1:7" ht="15">
      <c r="A591" s="87" t="s">
        <v>1593</v>
      </c>
      <c r="B591" s="79">
        <v>9</v>
      </c>
      <c r="C591" s="131">
        <v>0.001674054532707627</v>
      </c>
      <c r="D591" s="79" t="s">
        <v>1469</v>
      </c>
      <c r="E591" s="79" t="b">
        <v>0</v>
      </c>
      <c r="F591" s="79" t="b">
        <v>0</v>
      </c>
      <c r="G591" s="79" t="b">
        <v>0</v>
      </c>
    </row>
    <row r="592" spans="1:7" ht="15">
      <c r="A592" s="87" t="s">
        <v>1870</v>
      </c>
      <c r="B592" s="79">
        <v>9</v>
      </c>
      <c r="C592" s="131">
        <v>0.001674054532707627</v>
      </c>
      <c r="D592" s="79" t="s">
        <v>1469</v>
      </c>
      <c r="E592" s="79" t="b">
        <v>0</v>
      </c>
      <c r="F592" s="79" t="b">
        <v>0</v>
      </c>
      <c r="G592" s="79" t="b">
        <v>0</v>
      </c>
    </row>
    <row r="593" spans="1:7" ht="15">
      <c r="A593" s="87" t="s">
        <v>1871</v>
      </c>
      <c r="B593" s="79">
        <v>9</v>
      </c>
      <c r="C593" s="131">
        <v>0.001674054532707627</v>
      </c>
      <c r="D593" s="79" t="s">
        <v>1469</v>
      </c>
      <c r="E593" s="79" t="b">
        <v>0</v>
      </c>
      <c r="F593" s="79" t="b">
        <v>0</v>
      </c>
      <c r="G593" s="79" t="b">
        <v>0</v>
      </c>
    </row>
    <row r="594" spans="1:7" ht="15">
      <c r="A594" s="87" t="s">
        <v>1864</v>
      </c>
      <c r="B594" s="79">
        <v>9</v>
      </c>
      <c r="C594" s="131">
        <v>0.001674054532707627</v>
      </c>
      <c r="D594" s="79" t="s">
        <v>1469</v>
      </c>
      <c r="E594" s="79" t="b">
        <v>0</v>
      </c>
      <c r="F594" s="79" t="b">
        <v>0</v>
      </c>
      <c r="G594" s="79" t="b">
        <v>0</v>
      </c>
    </row>
    <row r="595" spans="1:7" ht="15">
      <c r="A595" s="87" t="s">
        <v>1865</v>
      </c>
      <c r="B595" s="79">
        <v>9</v>
      </c>
      <c r="C595" s="131">
        <v>0.001674054532707627</v>
      </c>
      <c r="D595" s="79" t="s">
        <v>1469</v>
      </c>
      <c r="E595" s="79" t="b">
        <v>0</v>
      </c>
      <c r="F595" s="79" t="b">
        <v>0</v>
      </c>
      <c r="G595" s="79" t="b">
        <v>0</v>
      </c>
    </row>
    <row r="596" spans="1:7" ht="15">
      <c r="A596" s="87" t="s">
        <v>1872</v>
      </c>
      <c r="B596" s="79">
        <v>9</v>
      </c>
      <c r="C596" s="131">
        <v>0.001674054532707627</v>
      </c>
      <c r="D596" s="79" t="s">
        <v>1469</v>
      </c>
      <c r="E596" s="79" t="b">
        <v>0</v>
      </c>
      <c r="F596" s="79" t="b">
        <v>0</v>
      </c>
      <c r="G596" s="79" t="b">
        <v>0</v>
      </c>
    </row>
    <row r="597" spans="1:7" ht="15">
      <c r="A597" s="87" t="s">
        <v>1873</v>
      </c>
      <c r="B597" s="79">
        <v>9</v>
      </c>
      <c r="C597" s="131">
        <v>0.001674054532707627</v>
      </c>
      <c r="D597" s="79" t="s">
        <v>1469</v>
      </c>
      <c r="E597" s="79" t="b">
        <v>0</v>
      </c>
      <c r="F597" s="79" t="b">
        <v>0</v>
      </c>
      <c r="G597" s="79" t="b">
        <v>0</v>
      </c>
    </row>
    <row r="598" spans="1:7" ht="15">
      <c r="A598" s="87" t="s">
        <v>1866</v>
      </c>
      <c r="B598" s="79">
        <v>9</v>
      </c>
      <c r="C598" s="131">
        <v>0.001674054532707627</v>
      </c>
      <c r="D598" s="79" t="s">
        <v>1469</v>
      </c>
      <c r="E598" s="79" t="b">
        <v>0</v>
      </c>
      <c r="F598" s="79" t="b">
        <v>0</v>
      </c>
      <c r="G598" s="79" t="b">
        <v>0</v>
      </c>
    </row>
    <row r="599" spans="1:7" ht="15">
      <c r="A599" s="87" t="s">
        <v>1874</v>
      </c>
      <c r="B599" s="79">
        <v>9</v>
      </c>
      <c r="C599" s="131">
        <v>0.001674054532707627</v>
      </c>
      <c r="D599" s="79" t="s">
        <v>1469</v>
      </c>
      <c r="E599" s="79" t="b">
        <v>0</v>
      </c>
      <c r="F599" s="79" t="b">
        <v>0</v>
      </c>
      <c r="G599" s="79" t="b">
        <v>0</v>
      </c>
    </row>
    <row r="600" spans="1:7" ht="15">
      <c r="A600" s="87" t="s">
        <v>1875</v>
      </c>
      <c r="B600" s="79">
        <v>9</v>
      </c>
      <c r="C600" s="131">
        <v>0.001674054532707627</v>
      </c>
      <c r="D600" s="79" t="s">
        <v>1469</v>
      </c>
      <c r="E600" s="79" t="b">
        <v>0</v>
      </c>
      <c r="F600" s="79" t="b">
        <v>0</v>
      </c>
      <c r="G600" s="79" t="b">
        <v>0</v>
      </c>
    </row>
    <row r="601" spans="1:7" ht="15">
      <c r="A601" s="87" t="s">
        <v>1876</v>
      </c>
      <c r="B601" s="79">
        <v>9</v>
      </c>
      <c r="C601" s="131">
        <v>0.001674054532707627</v>
      </c>
      <c r="D601" s="79" t="s">
        <v>1469</v>
      </c>
      <c r="E601" s="79" t="b">
        <v>0</v>
      </c>
      <c r="F601" s="79" t="b">
        <v>0</v>
      </c>
      <c r="G601" s="79" t="b">
        <v>0</v>
      </c>
    </row>
    <row r="602" spans="1:7" ht="15">
      <c r="A602" s="87" t="s">
        <v>1877</v>
      </c>
      <c r="B602" s="79">
        <v>9</v>
      </c>
      <c r="C602" s="131">
        <v>0.001674054532707627</v>
      </c>
      <c r="D602" s="79" t="s">
        <v>1469</v>
      </c>
      <c r="E602" s="79" t="b">
        <v>0</v>
      </c>
      <c r="F602" s="79" t="b">
        <v>0</v>
      </c>
      <c r="G602" s="79" t="b">
        <v>0</v>
      </c>
    </row>
    <row r="603" spans="1:7" ht="15">
      <c r="A603" s="87" t="s">
        <v>1878</v>
      </c>
      <c r="B603" s="79">
        <v>9</v>
      </c>
      <c r="C603" s="131">
        <v>0.001674054532707627</v>
      </c>
      <c r="D603" s="79" t="s">
        <v>1469</v>
      </c>
      <c r="E603" s="79" t="b">
        <v>0</v>
      </c>
      <c r="F603" s="79" t="b">
        <v>0</v>
      </c>
      <c r="G603" s="79" t="b">
        <v>0</v>
      </c>
    </row>
    <row r="604" spans="1:7" ht="15">
      <c r="A604" s="87" t="s">
        <v>1581</v>
      </c>
      <c r="B604" s="79">
        <v>8</v>
      </c>
      <c r="C604" s="131">
        <v>0</v>
      </c>
      <c r="D604" s="79" t="s">
        <v>1470</v>
      </c>
      <c r="E604" s="79" t="b">
        <v>0</v>
      </c>
      <c r="F604" s="79" t="b">
        <v>0</v>
      </c>
      <c r="G604" s="79" t="b">
        <v>0</v>
      </c>
    </row>
    <row r="605" spans="1:7" ht="15">
      <c r="A605" s="87" t="s">
        <v>280</v>
      </c>
      <c r="B605" s="79">
        <v>6</v>
      </c>
      <c r="C605" s="131">
        <v>0.002308509987262525</v>
      </c>
      <c r="D605" s="79" t="s">
        <v>1470</v>
      </c>
      <c r="E605" s="79" t="b">
        <v>0</v>
      </c>
      <c r="F605" s="79" t="b">
        <v>0</v>
      </c>
      <c r="G605" s="79" t="b">
        <v>0</v>
      </c>
    </row>
    <row r="606" spans="1:7" ht="15">
      <c r="A606" s="87" t="s">
        <v>338</v>
      </c>
      <c r="B606" s="79">
        <v>6</v>
      </c>
      <c r="C606" s="131">
        <v>0.002308509987262525</v>
      </c>
      <c r="D606" s="79" t="s">
        <v>1470</v>
      </c>
      <c r="E606" s="79" t="b">
        <v>0</v>
      </c>
      <c r="F606" s="79" t="b">
        <v>0</v>
      </c>
      <c r="G606" s="79" t="b">
        <v>0</v>
      </c>
    </row>
    <row r="607" spans="1:7" ht="15">
      <c r="A607" s="87" t="s">
        <v>1616</v>
      </c>
      <c r="B607" s="79">
        <v>6</v>
      </c>
      <c r="C607" s="131">
        <v>0.002308509987262525</v>
      </c>
      <c r="D607" s="79" t="s">
        <v>1470</v>
      </c>
      <c r="E607" s="79" t="b">
        <v>0</v>
      </c>
      <c r="F607" s="79" t="b">
        <v>0</v>
      </c>
      <c r="G607" s="79" t="b">
        <v>0</v>
      </c>
    </row>
    <row r="608" spans="1:7" ht="15">
      <c r="A608" s="87" t="s">
        <v>344</v>
      </c>
      <c r="B608" s="79">
        <v>6</v>
      </c>
      <c r="C608" s="131">
        <v>0.002308509987262525</v>
      </c>
      <c r="D608" s="79" t="s">
        <v>1470</v>
      </c>
      <c r="E608" s="79" t="b">
        <v>0</v>
      </c>
      <c r="F608" s="79" t="b">
        <v>0</v>
      </c>
      <c r="G608" s="79" t="b">
        <v>0</v>
      </c>
    </row>
    <row r="609" spans="1:7" ht="15">
      <c r="A609" s="87" t="s">
        <v>1617</v>
      </c>
      <c r="B609" s="79">
        <v>6</v>
      </c>
      <c r="C609" s="131">
        <v>0.002308509987262525</v>
      </c>
      <c r="D609" s="79" t="s">
        <v>1470</v>
      </c>
      <c r="E609" s="79" t="b">
        <v>0</v>
      </c>
      <c r="F609" s="79" t="b">
        <v>0</v>
      </c>
      <c r="G609" s="79" t="b">
        <v>0</v>
      </c>
    </row>
    <row r="610" spans="1:7" ht="15">
      <c r="A610" s="87" t="s">
        <v>1618</v>
      </c>
      <c r="B610" s="79">
        <v>5</v>
      </c>
      <c r="C610" s="131">
        <v>0.00419908148500684</v>
      </c>
      <c r="D610" s="79" t="s">
        <v>1470</v>
      </c>
      <c r="E610" s="79" t="b">
        <v>0</v>
      </c>
      <c r="F610" s="79" t="b">
        <v>0</v>
      </c>
      <c r="G610" s="79" t="b">
        <v>0</v>
      </c>
    </row>
    <row r="611" spans="1:7" ht="15">
      <c r="A611" s="87" t="s">
        <v>261</v>
      </c>
      <c r="B611" s="79">
        <v>5</v>
      </c>
      <c r="C611" s="131">
        <v>0.00419908148500684</v>
      </c>
      <c r="D611" s="79" t="s">
        <v>1470</v>
      </c>
      <c r="E611" s="79" t="b">
        <v>0</v>
      </c>
      <c r="F611" s="79" t="b">
        <v>0</v>
      </c>
      <c r="G611" s="79" t="b">
        <v>0</v>
      </c>
    </row>
    <row r="612" spans="1:7" ht="15">
      <c r="A612" s="87" t="s">
        <v>1619</v>
      </c>
      <c r="B612" s="79">
        <v>5</v>
      </c>
      <c r="C612" s="131">
        <v>0.00419908148500684</v>
      </c>
      <c r="D612" s="79" t="s">
        <v>1470</v>
      </c>
      <c r="E612" s="79" t="b">
        <v>0</v>
      </c>
      <c r="F612" s="79" t="b">
        <v>0</v>
      </c>
      <c r="G612" s="79" t="b">
        <v>0</v>
      </c>
    </row>
    <row r="613" spans="1:7" ht="15">
      <c r="A613" s="87" t="s">
        <v>1620</v>
      </c>
      <c r="B613" s="79">
        <v>5</v>
      </c>
      <c r="C613" s="131">
        <v>0.00419908148500684</v>
      </c>
      <c r="D613" s="79" t="s">
        <v>1470</v>
      </c>
      <c r="E613" s="79" t="b">
        <v>0</v>
      </c>
      <c r="F613" s="79" t="b">
        <v>0</v>
      </c>
      <c r="G613" s="79" t="b">
        <v>0</v>
      </c>
    </row>
    <row r="614" spans="1:7" ht="15">
      <c r="A614" s="87" t="s">
        <v>1621</v>
      </c>
      <c r="B614" s="79">
        <v>5</v>
      </c>
      <c r="C614" s="131">
        <v>0.00419908148500684</v>
      </c>
      <c r="D614" s="79" t="s">
        <v>1470</v>
      </c>
      <c r="E614" s="79" t="b">
        <v>0</v>
      </c>
      <c r="F614" s="79" t="b">
        <v>0</v>
      </c>
      <c r="G614" s="79" t="b">
        <v>0</v>
      </c>
    </row>
    <row r="615" spans="1:7" ht="15">
      <c r="A615" s="87" t="s">
        <v>1906</v>
      </c>
      <c r="B615" s="79">
        <v>5</v>
      </c>
      <c r="C615" s="131">
        <v>0.00419908148500684</v>
      </c>
      <c r="D615" s="79" t="s">
        <v>1470</v>
      </c>
      <c r="E615" s="79" t="b">
        <v>0</v>
      </c>
      <c r="F615" s="79" t="b">
        <v>0</v>
      </c>
      <c r="G615" s="79" t="b">
        <v>0</v>
      </c>
    </row>
    <row r="616" spans="1:7" ht="15">
      <c r="A616" s="87" t="s">
        <v>1903</v>
      </c>
      <c r="B616" s="79">
        <v>5</v>
      </c>
      <c r="C616" s="131">
        <v>0.00419908148500684</v>
      </c>
      <c r="D616" s="79" t="s">
        <v>1470</v>
      </c>
      <c r="E616" s="79" t="b">
        <v>0</v>
      </c>
      <c r="F616" s="79" t="b">
        <v>0</v>
      </c>
      <c r="G616" s="79" t="b">
        <v>0</v>
      </c>
    </row>
    <row r="617" spans="1:7" ht="15">
      <c r="A617" s="87" t="s">
        <v>1608</v>
      </c>
      <c r="B617" s="79">
        <v>5</v>
      </c>
      <c r="C617" s="131">
        <v>0.00419908148500684</v>
      </c>
      <c r="D617" s="79" t="s">
        <v>1470</v>
      </c>
      <c r="E617" s="79" t="b">
        <v>0</v>
      </c>
      <c r="F617" s="79" t="b">
        <v>0</v>
      </c>
      <c r="G617" s="79" t="b">
        <v>0</v>
      </c>
    </row>
    <row r="618" spans="1:7" ht="15">
      <c r="A618" s="87" t="s">
        <v>1556</v>
      </c>
      <c r="B618" s="79">
        <v>5</v>
      </c>
      <c r="C618" s="131">
        <v>0.00419908148500684</v>
      </c>
      <c r="D618" s="79" t="s">
        <v>1470</v>
      </c>
      <c r="E618" s="79" t="b">
        <v>0</v>
      </c>
      <c r="F618" s="79" t="b">
        <v>0</v>
      </c>
      <c r="G618" s="79" t="b">
        <v>0</v>
      </c>
    </row>
    <row r="619" spans="1:7" ht="15">
      <c r="A619" s="87" t="s">
        <v>1907</v>
      </c>
      <c r="B619" s="79">
        <v>5</v>
      </c>
      <c r="C619" s="131">
        <v>0.00419908148500684</v>
      </c>
      <c r="D619" s="79" t="s">
        <v>1470</v>
      </c>
      <c r="E619" s="79" t="b">
        <v>0</v>
      </c>
      <c r="F619" s="79" t="b">
        <v>0</v>
      </c>
      <c r="G619" s="79" t="b">
        <v>0</v>
      </c>
    </row>
    <row r="620" spans="1:7" ht="15">
      <c r="A620" s="87" t="s">
        <v>1908</v>
      </c>
      <c r="B620" s="79">
        <v>5</v>
      </c>
      <c r="C620" s="131">
        <v>0.00419908148500684</v>
      </c>
      <c r="D620" s="79" t="s">
        <v>1470</v>
      </c>
      <c r="E620" s="79" t="b">
        <v>0</v>
      </c>
      <c r="F620" s="79" t="b">
        <v>0</v>
      </c>
      <c r="G620" s="79" t="b">
        <v>0</v>
      </c>
    </row>
    <row r="621" spans="1:7" ht="15">
      <c r="A621" s="87" t="s">
        <v>1909</v>
      </c>
      <c r="B621" s="79">
        <v>5</v>
      </c>
      <c r="C621" s="131">
        <v>0.00419908148500684</v>
      </c>
      <c r="D621" s="79" t="s">
        <v>1470</v>
      </c>
      <c r="E621" s="79" t="b">
        <v>0</v>
      </c>
      <c r="F621" s="79" t="b">
        <v>0</v>
      </c>
      <c r="G621" s="79" t="b">
        <v>0</v>
      </c>
    </row>
    <row r="622" spans="1:7" ht="15">
      <c r="A622" s="87" t="s">
        <v>1910</v>
      </c>
      <c r="B622" s="79">
        <v>5</v>
      </c>
      <c r="C622" s="131">
        <v>0.00419908148500684</v>
      </c>
      <c r="D622" s="79" t="s">
        <v>1470</v>
      </c>
      <c r="E622" s="79" t="b">
        <v>0</v>
      </c>
      <c r="F622" s="79" t="b">
        <v>0</v>
      </c>
      <c r="G622" s="79" t="b">
        <v>0</v>
      </c>
    </row>
    <row r="623" spans="1:7" ht="15">
      <c r="A623" s="87" t="s">
        <v>1911</v>
      </c>
      <c r="B623" s="79">
        <v>5</v>
      </c>
      <c r="C623" s="131">
        <v>0.00419908148500684</v>
      </c>
      <c r="D623" s="79" t="s">
        <v>1470</v>
      </c>
      <c r="E623" s="79" t="b">
        <v>0</v>
      </c>
      <c r="F623" s="79" t="b">
        <v>0</v>
      </c>
      <c r="G623" s="79" t="b">
        <v>0</v>
      </c>
    </row>
    <row r="624" spans="1:7" ht="15">
      <c r="A624" s="87" t="s">
        <v>1912</v>
      </c>
      <c r="B624" s="79">
        <v>5</v>
      </c>
      <c r="C624" s="131">
        <v>0.00419908148500684</v>
      </c>
      <c r="D624" s="79" t="s">
        <v>1470</v>
      </c>
      <c r="E624" s="79" t="b">
        <v>0</v>
      </c>
      <c r="F624" s="79" t="b">
        <v>0</v>
      </c>
      <c r="G624" s="79" t="b">
        <v>0</v>
      </c>
    </row>
    <row r="625" spans="1:7" ht="15">
      <c r="A625" s="87" t="s">
        <v>1913</v>
      </c>
      <c r="B625" s="79">
        <v>5</v>
      </c>
      <c r="C625" s="131">
        <v>0.00419908148500684</v>
      </c>
      <c r="D625" s="79" t="s">
        <v>1470</v>
      </c>
      <c r="E625" s="79" t="b">
        <v>0</v>
      </c>
      <c r="F625" s="79" t="b">
        <v>0</v>
      </c>
      <c r="G625" s="79" t="b">
        <v>0</v>
      </c>
    </row>
    <row r="626" spans="1:7" ht="15">
      <c r="A626" s="87" t="s">
        <v>1914</v>
      </c>
      <c r="B626" s="79">
        <v>5</v>
      </c>
      <c r="C626" s="131">
        <v>0.00419908148500684</v>
      </c>
      <c r="D626" s="79" t="s">
        <v>1470</v>
      </c>
      <c r="E626" s="79" t="b">
        <v>0</v>
      </c>
      <c r="F626" s="79" t="b">
        <v>0</v>
      </c>
      <c r="G626" s="79" t="b">
        <v>0</v>
      </c>
    </row>
    <row r="627" spans="1:7" ht="15">
      <c r="A627" s="87" t="s">
        <v>1915</v>
      </c>
      <c r="B627" s="79">
        <v>5</v>
      </c>
      <c r="C627" s="131">
        <v>0.00419908148500684</v>
      </c>
      <c r="D627" s="79" t="s">
        <v>1470</v>
      </c>
      <c r="E627" s="79" t="b">
        <v>0</v>
      </c>
      <c r="F627" s="79" t="b">
        <v>0</v>
      </c>
      <c r="G627" s="79" t="b">
        <v>0</v>
      </c>
    </row>
    <row r="628" spans="1:7" ht="15">
      <c r="A628" s="87" t="s">
        <v>279</v>
      </c>
      <c r="B628" s="79">
        <v>5</v>
      </c>
      <c r="C628" s="131">
        <v>0.00419908148500684</v>
      </c>
      <c r="D628" s="79" t="s">
        <v>1470</v>
      </c>
      <c r="E628" s="79" t="b">
        <v>0</v>
      </c>
      <c r="F628" s="79" t="b">
        <v>0</v>
      </c>
      <c r="G628" s="79" t="b">
        <v>0</v>
      </c>
    </row>
    <row r="629" spans="1:7" ht="15">
      <c r="A629" s="87" t="s">
        <v>1582</v>
      </c>
      <c r="B629" s="79">
        <v>2</v>
      </c>
      <c r="C629" s="131">
        <v>0.006253655682187076</v>
      </c>
      <c r="D629" s="79" t="s">
        <v>1470</v>
      </c>
      <c r="E629" s="79" t="b">
        <v>0</v>
      </c>
      <c r="F629" s="79" t="b">
        <v>0</v>
      </c>
      <c r="G629" s="79" t="b">
        <v>0</v>
      </c>
    </row>
    <row r="630" spans="1:7" ht="15">
      <c r="A630" s="87" t="s">
        <v>287</v>
      </c>
      <c r="B630" s="79">
        <v>8</v>
      </c>
      <c r="C630" s="131">
        <v>0</v>
      </c>
      <c r="D630" s="79" t="s">
        <v>1471</v>
      </c>
      <c r="E630" s="79" t="b">
        <v>0</v>
      </c>
      <c r="F630" s="79" t="b">
        <v>0</v>
      </c>
      <c r="G630" s="79" t="b">
        <v>0</v>
      </c>
    </row>
    <row r="631" spans="1:7" ht="15">
      <c r="A631" s="87" t="s">
        <v>288</v>
      </c>
      <c r="B631" s="79">
        <v>7</v>
      </c>
      <c r="C631" s="131">
        <v>0.002553104583923315</v>
      </c>
      <c r="D631" s="79" t="s">
        <v>1471</v>
      </c>
      <c r="E631" s="79" t="b">
        <v>0</v>
      </c>
      <c r="F631" s="79" t="b">
        <v>0</v>
      </c>
      <c r="G631" s="79" t="b">
        <v>0</v>
      </c>
    </row>
    <row r="632" spans="1:7" ht="15">
      <c r="A632" s="87" t="s">
        <v>289</v>
      </c>
      <c r="B632" s="79">
        <v>5</v>
      </c>
      <c r="C632" s="131">
        <v>0.006418867379117132</v>
      </c>
      <c r="D632" s="79" t="s">
        <v>1471</v>
      </c>
      <c r="E632" s="79" t="b">
        <v>0</v>
      </c>
      <c r="F632" s="79" t="b">
        <v>0</v>
      </c>
      <c r="G632" s="79" t="b">
        <v>0</v>
      </c>
    </row>
    <row r="633" spans="1:7" ht="15">
      <c r="A633" s="87" t="s">
        <v>286</v>
      </c>
      <c r="B633" s="79">
        <v>5</v>
      </c>
      <c r="C633" s="131">
        <v>0.006418867379117132</v>
      </c>
      <c r="D633" s="79" t="s">
        <v>1471</v>
      </c>
      <c r="E633" s="79" t="b">
        <v>0</v>
      </c>
      <c r="F633" s="79" t="b">
        <v>0</v>
      </c>
      <c r="G633" s="79" t="b">
        <v>0</v>
      </c>
    </row>
    <row r="634" spans="1:7" ht="15">
      <c r="A634" s="87" t="s">
        <v>291</v>
      </c>
      <c r="B634" s="79">
        <v>5</v>
      </c>
      <c r="C634" s="131">
        <v>0.006418867379117132</v>
      </c>
      <c r="D634" s="79" t="s">
        <v>1471</v>
      </c>
      <c r="E634" s="79" t="b">
        <v>0</v>
      </c>
      <c r="F634" s="79" t="b">
        <v>0</v>
      </c>
      <c r="G634" s="79" t="b">
        <v>0</v>
      </c>
    </row>
    <row r="635" spans="1:7" ht="15">
      <c r="A635" s="87" t="s">
        <v>1833</v>
      </c>
      <c r="B635" s="79">
        <v>4</v>
      </c>
      <c r="C635" s="131">
        <v>0.01514616330384811</v>
      </c>
      <c r="D635" s="79" t="s">
        <v>1471</v>
      </c>
      <c r="E635" s="79" t="b">
        <v>0</v>
      </c>
      <c r="F635" s="79" t="b">
        <v>0</v>
      </c>
      <c r="G635" s="79" t="b">
        <v>0</v>
      </c>
    </row>
    <row r="636" spans="1:7" ht="15">
      <c r="A636" s="87" t="s">
        <v>290</v>
      </c>
      <c r="B636" s="79">
        <v>3</v>
      </c>
      <c r="C636" s="131">
        <v>0.008037145891929831</v>
      </c>
      <c r="D636" s="79" t="s">
        <v>1471</v>
      </c>
      <c r="E636" s="79" t="b">
        <v>0</v>
      </c>
      <c r="F636" s="79" t="b">
        <v>0</v>
      </c>
      <c r="G636" s="79" t="b">
        <v>0</v>
      </c>
    </row>
    <row r="637" spans="1:7" ht="15">
      <c r="A637" s="87" t="s">
        <v>269</v>
      </c>
      <c r="B637" s="79">
        <v>3</v>
      </c>
      <c r="C637" s="131">
        <v>0.008037145891929831</v>
      </c>
      <c r="D637" s="79" t="s">
        <v>1471</v>
      </c>
      <c r="E637" s="79" t="b">
        <v>0</v>
      </c>
      <c r="F637" s="79" t="b">
        <v>0</v>
      </c>
      <c r="G637" s="79" t="b">
        <v>0</v>
      </c>
    </row>
    <row r="638" spans="1:7" ht="15">
      <c r="A638" s="87" t="s">
        <v>1581</v>
      </c>
      <c r="B638" s="79">
        <v>3</v>
      </c>
      <c r="C638" s="131">
        <v>0.011359622477886083</v>
      </c>
      <c r="D638" s="79" t="s">
        <v>1471</v>
      </c>
      <c r="E638" s="79" t="b">
        <v>0</v>
      </c>
      <c r="F638" s="79" t="b">
        <v>0</v>
      </c>
      <c r="G638" s="79" t="b">
        <v>0</v>
      </c>
    </row>
    <row r="639" spans="1:7" ht="15">
      <c r="A639" s="87" t="s">
        <v>1847</v>
      </c>
      <c r="B639" s="79">
        <v>2</v>
      </c>
      <c r="C639" s="131">
        <v>0.007573081651924055</v>
      </c>
      <c r="D639" s="79" t="s">
        <v>1471</v>
      </c>
      <c r="E639" s="79" t="b">
        <v>0</v>
      </c>
      <c r="F639" s="79" t="b">
        <v>0</v>
      </c>
      <c r="G639" s="79" t="b">
        <v>0</v>
      </c>
    </row>
    <row r="640" spans="1:7" ht="15">
      <c r="A640" s="87" t="s">
        <v>2654</v>
      </c>
      <c r="B640" s="79">
        <v>2</v>
      </c>
      <c r="C640" s="131">
        <v>0.007573081651924055</v>
      </c>
      <c r="D640" s="79" t="s">
        <v>1471</v>
      </c>
      <c r="E640" s="79" t="b">
        <v>0</v>
      </c>
      <c r="F640" s="79" t="b">
        <v>0</v>
      </c>
      <c r="G640" s="79" t="b">
        <v>0</v>
      </c>
    </row>
    <row r="641" spans="1:7" ht="15">
      <c r="A641" s="87" t="s">
        <v>2652</v>
      </c>
      <c r="B641" s="79">
        <v>2</v>
      </c>
      <c r="C641" s="131">
        <v>0.007573081651924055</v>
      </c>
      <c r="D641" s="79" t="s">
        <v>1471</v>
      </c>
      <c r="E641" s="79" t="b">
        <v>0</v>
      </c>
      <c r="F641" s="79" t="b">
        <v>0</v>
      </c>
      <c r="G641" s="79" t="b">
        <v>0</v>
      </c>
    </row>
    <row r="642" spans="1:7" ht="15">
      <c r="A642" s="87" t="s">
        <v>1618</v>
      </c>
      <c r="B642" s="79">
        <v>2</v>
      </c>
      <c r="C642" s="131">
        <v>0.007573081651924055</v>
      </c>
      <c r="D642" s="79" t="s">
        <v>1471</v>
      </c>
      <c r="E642" s="79" t="b">
        <v>0</v>
      </c>
      <c r="F642" s="79" t="b">
        <v>0</v>
      </c>
      <c r="G642" s="79" t="b">
        <v>0</v>
      </c>
    </row>
    <row r="643" spans="1:7" ht="15">
      <c r="A643" s="87" t="s">
        <v>1621</v>
      </c>
      <c r="B643" s="79">
        <v>2</v>
      </c>
      <c r="C643" s="131">
        <v>0.007573081651924055</v>
      </c>
      <c r="D643" s="79" t="s">
        <v>1471</v>
      </c>
      <c r="E643" s="79" t="b">
        <v>0</v>
      </c>
      <c r="F643" s="79" t="b">
        <v>0</v>
      </c>
      <c r="G643" s="79" t="b">
        <v>0</v>
      </c>
    </row>
    <row r="644" spans="1:7" ht="15">
      <c r="A644" s="87" t="s">
        <v>2611</v>
      </c>
      <c r="B644" s="79">
        <v>2</v>
      </c>
      <c r="C644" s="131">
        <v>0.007573081651924055</v>
      </c>
      <c r="D644" s="79" t="s">
        <v>1471</v>
      </c>
      <c r="E644" s="79" t="b">
        <v>0</v>
      </c>
      <c r="F644" s="79" t="b">
        <v>0</v>
      </c>
      <c r="G644" s="79" t="b">
        <v>0</v>
      </c>
    </row>
    <row r="645" spans="1:7" ht="15">
      <c r="A645" s="87" t="s">
        <v>344</v>
      </c>
      <c r="B645" s="79">
        <v>2</v>
      </c>
      <c r="C645" s="131">
        <v>0.011359622477886083</v>
      </c>
      <c r="D645" s="79" t="s">
        <v>1471</v>
      </c>
      <c r="E645" s="79" t="b">
        <v>0</v>
      </c>
      <c r="F645" s="79" t="b">
        <v>0</v>
      </c>
      <c r="G645" s="79" t="b">
        <v>0</v>
      </c>
    </row>
    <row r="646" spans="1:7" ht="15">
      <c r="A646" s="87" t="s">
        <v>1849</v>
      </c>
      <c r="B646" s="79">
        <v>2</v>
      </c>
      <c r="C646" s="131">
        <v>0.011359622477886083</v>
      </c>
      <c r="D646" s="79" t="s">
        <v>1471</v>
      </c>
      <c r="E646" s="79" t="b">
        <v>0</v>
      </c>
      <c r="F646" s="79" t="b">
        <v>0</v>
      </c>
      <c r="G646" s="79" t="b">
        <v>0</v>
      </c>
    </row>
    <row r="647" spans="1:7" ht="15">
      <c r="A647" s="87" t="s">
        <v>344</v>
      </c>
      <c r="B647" s="79">
        <v>3</v>
      </c>
      <c r="C647" s="131">
        <v>0.00777415743580129</v>
      </c>
      <c r="D647" s="79" t="s">
        <v>1472</v>
      </c>
      <c r="E647" s="79" t="b">
        <v>0</v>
      </c>
      <c r="F647" s="79" t="b">
        <v>0</v>
      </c>
      <c r="G647" s="79" t="b">
        <v>0</v>
      </c>
    </row>
    <row r="648" spans="1:7" ht="15">
      <c r="A648" s="87" t="s">
        <v>1582</v>
      </c>
      <c r="B648" s="79">
        <v>2</v>
      </c>
      <c r="C648" s="131">
        <v>0.007662930202116559</v>
      </c>
      <c r="D648" s="79" t="s">
        <v>1472</v>
      </c>
      <c r="E648" s="79" t="b">
        <v>0</v>
      </c>
      <c r="F648" s="79" t="b">
        <v>0</v>
      </c>
      <c r="G648" s="79" t="b">
        <v>0</v>
      </c>
    </row>
    <row r="649" spans="1:7" ht="15">
      <c r="A649" s="87" t="s">
        <v>1601</v>
      </c>
      <c r="B649" s="79">
        <v>2</v>
      </c>
      <c r="C649" s="131">
        <v>0.007662930202116559</v>
      </c>
      <c r="D649" s="79" t="s">
        <v>1472</v>
      </c>
      <c r="E649" s="79" t="b">
        <v>0</v>
      </c>
      <c r="F649" s="79" t="b">
        <v>0</v>
      </c>
      <c r="G649" s="79" t="b">
        <v>0</v>
      </c>
    </row>
    <row r="650" spans="1:7" ht="15">
      <c r="A650" s="87" t="s">
        <v>1612</v>
      </c>
      <c r="B650" s="79">
        <v>2</v>
      </c>
      <c r="C650" s="131">
        <v>0.007662930202116559</v>
      </c>
      <c r="D650" s="79" t="s">
        <v>1472</v>
      </c>
      <c r="E650" s="79" t="b">
        <v>0</v>
      </c>
      <c r="F650" s="79" t="b">
        <v>0</v>
      </c>
      <c r="G650" s="79" t="b">
        <v>0</v>
      </c>
    </row>
    <row r="651" spans="1:7" ht="15">
      <c r="A651" s="87" t="s">
        <v>1613</v>
      </c>
      <c r="B651" s="79">
        <v>2</v>
      </c>
      <c r="C651" s="131">
        <v>0.007662930202116559</v>
      </c>
      <c r="D651" s="79" t="s">
        <v>1472</v>
      </c>
      <c r="E651" s="79" t="b">
        <v>0</v>
      </c>
      <c r="F651" s="79" t="b">
        <v>0</v>
      </c>
      <c r="G651" s="79" t="b">
        <v>0</v>
      </c>
    </row>
    <row r="652" spans="1:7" ht="15">
      <c r="A652" s="87" t="s">
        <v>1581</v>
      </c>
      <c r="B652" s="79">
        <v>2</v>
      </c>
      <c r="C652" s="131">
        <v>0.007662930202116559</v>
      </c>
      <c r="D652" s="79" t="s">
        <v>1472</v>
      </c>
      <c r="E652" s="79" t="b">
        <v>0</v>
      </c>
      <c r="F652" s="79" t="b">
        <v>0</v>
      </c>
      <c r="G652" s="79" t="b">
        <v>0</v>
      </c>
    </row>
    <row r="653" spans="1:7" ht="15">
      <c r="A653" s="87" t="s">
        <v>1614</v>
      </c>
      <c r="B653" s="79">
        <v>2</v>
      </c>
      <c r="C653" s="131">
        <v>0.007662930202116559</v>
      </c>
      <c r="D653" s="79" t="s">
        <v>1472</v>
      </c>
      <c r="E653" s="79" t="b">
        <v>0</v>
      </c>
      <c r="F653" s="79" t="b">
        <v>0</v>
      </c>
      <c r="G653" s="79" t="b">
        <v>0</v>
      </c>
    </row>
    <row r="654" spans="1:7" ht="15">
      <c r="A654" s="87" t="s">
        <v>1581</v>
      </c>
      <c r="B654" s="79">
        <v>3</v>
      </c>
      <c r="C654" s="131">
        <v>0.007656141698073097</v>
      </c>
      <c r="D654" s="79" t="s">
        <v>1473</v>
      </c>
      <c r="E654" s="79" t="b">
        <v>0</v>
      </c>
      <c r="F654" s="79" t="b">
        <v>0</v>
      </c>
      <c r="G654" s="79" t="b">
        <v>0</v>
      </c>
    </row>
    <row r="655" spans="1:7" ht="15">
      <c r="A655" s="87" t="s">
        <v>284</v>
      </c>
      <c r="B655" s="79">
        <v>2</v>
      </c>
      <c r="C655" s="131">
        <v>0.005104094465382065</v>
      </c>
      <c r="D655" s="79" t="s">
        <v>1473</v>
      </c>
      <c r="E655" s="79" t="b">
        <v>0</v>
      </c>
      <c r="F655" s="79" t="b">
        <v>0</v>
      </c>
      <c r="G655" s="79" t="b">
        <v>0</v>
      </c>
    </row>
    <row r="656" spans="1:7" ht="15">
      <c r="A656" s="87" t="s">
        <v>283</v>
      </c>
      <c r="B656" s="79">
        <v>2</v>
      </c>
      <c r="C656" s="131">
        <v>0.005104094465382065</v>
      </c>
      <c r="D656" s="79" t="s">
        <v>1473</v>
      </c>
      <c r="E656" s="79" t="b">
        <v>0</v>
      </c>
      <c r="F656" s="79" t="b">
        <v>0</v>
      </c>
      <c r="G656" s="79" t="b">
        <v>0</v>
      </c>
    </row>
    <row r="657" spans="1:7" ht="15">
      <c r="A657" s="87" t="s">
        <v>1625</v>
      </c>
      <c r="B657" s="79">
        <v>2</v>
      </c>
      <c r="C657" s="131">
        <v>0.013829601586077172</v>
      </c>
      <c r="D657" s="79" t="s">
        <v>1473</v>
      </c>
      <c r="E657" s="79" t="b">
        <v>0</v>
      </c>
      <c r="F657" s="79" t="b">
        <v>0</v>
      </c>
      <c r="G657" s="79" t="b">
        <v>0</v>
      </c>
    </row>
    <row r="658" spans="1:7" ht="15">
      <c r="A658" s="87" t="s">
        <v>281</v>
      </c>
      <c r="B658" s="79">
        <v>2</v>
      </c>
      <c r="C658" s="131">
        <v>0.0078262781802525</v>
      </c>
      <c r="D658" s="79" t="s">
        <v>1474</v>
      </c>
      <c r="E658" s="79" t="b">
        <v>0</v>
      </c>
      <c r="F658" s="79" t="b">
        <v>0</v>
      </c>
      <c r="G658" s="79" t="b">
        <v>0</v>
      </c>
    </row>
    <row r="659" spans="1:7" ht="15">
      <c r="A659" s="87" t="s">
        <v>1625</v>
      </c>
      <c r="B659" s="79">
        <v>3</v>
      </c>
      <c r="C659" s="131">
        <v>0.005742106273554823</v>
      </c>
      <c r="D659" s="79" t="s">
        <v>1475</v>
      </c>
      <c r="E659" s="79" t="b">
        <v>0</v>
      </c>
      <c r="F659" s="79" t="b">
        <v>0</v>
      </c>
      <c r="G659" s="79" t="b">
        <v>0</v>
      </c>
    </row>
    <row r="660" spans="1:7" ht="15">
      <c r="A660" s="87" t="s">
        <v>1156</v>
      </c>
      <c r="B660" s="79">
        <v>2</v>
      </c>
      <c r="C660" s="131">
        <v>0.0038280708490365484</v>
      </c>
      <c r="D660" s="79" t="s">
        <v>1475</v>
      </c>
      <c r="E660" s="79" t="b">
        <v>0</v>
      </c>
      <c r="F660" s="79" t="b">
        <v>0</v>
      </c>
      <c r="G660" s="79" t="b">
        <v>0</v>
      </c>
    </row>
    <row r="661" spans="1:7" ht="15">
      <c r="A661" s="87" t="s">
        <v>1833</v>
      </c>
      <c r="B661" s="79">
        <v>2</v>
      </c>
      <c r="C661" s="131">
        <v>0.010372201189557879</v>
      </c>
      <c r="D661" s="79" t="s">
        <v>1475</v>
      </c>
      <c r="E661" s="79" t="b">
        <v>0</v>
      </c>
      <c r="F661" s="79" t="b">
        <v>0</v>
      </c>
      <c r="G661" s="79" t="b">
        <v>0</v>
      </c>
    </row>
    <row r="662" spans="1:7" ht="15">
      <c r="A662" s="87" t="s">
        <v>1977</v>
      </c>
      <c r="B662" s="79">
        <v>2</v>
      </c>
      <c r="C662" s="131">
        <v>0.0038280708490365484</v>
      </c>
      <c r="D662" s="79" t="s">
        <v>1475</v>
      </c>
      <c r="E662" s="79" t="b">
        <v>0</v>
      </c>
      <c r="F662" s="79" t="b">
        <v>0</v>
      </c>
      <c r="G662" s="79" t="b">
        <v>0</v>
      </c>
    </row>
    <row r="663" spans="1:7" ht="15">
      <c r="A663" s="87" t="s">
        <v>1936</v>
      </c>
      <c r="B663" s="79">
        <v>2</v>
      </c>
      <c r="C663" s="131">
        <v>0.0038280708490365484</v>
      </c>
      <c r="D663" s="79" t="s">
        <v>1475</v>
      </c>
      <c r="E663" s="79" t="b">
        <v>0</v>
      </c>
      <c r="F663" s="79" t="b">
        <v>0</v>
      </c>
      <c r="G663" s="79" t="b">
        <v>0</v>
      </c>
    </row>
    <row r="664" spans="1:7" ht="15">
      <c r="A664" s="87" t="s">
        <v>1581</v>
      </c>
      <c r="B664" s="79">
        <v>2</v>
      </c>
      <c r="C664" s="131">
        <v>0.010372201189557879</v>
      </c>
      <c r="D664" s="79" t="s">
        <v>1475</v>
      </c>
      <c r="E664" s="79" t="b">
        <v>0</v>
      </c>
      <c r="F664" s="79" t="b">
        <v>0</v>
      </c>
      <c r="G664" s="79" t="b">
        <v>0</v>
      </c>
    </row>
    <row r="665" spans="1:7" ht="15">
      <c r="A665" s="87" t="s">
        <v>1625</v>
      </c>
      <c r="B665" s="79">
        <v>10</v>
      </c>
      <c r="C665" s="131">
        <v>0.00879955741768794</v>
      </c>
      <c r="D665" s="79" t="s">
        <v>1476</v>
      </c>
      <c r="E665" s="79" t="b">
        <v>0</v>
      </c>
      <c r="F665" s="79" t="b">
        <v>0</v>
      </c>
      <c r="G665" s="79" t="b">
        <v>0</v>
      </c>
    </row>
    <row r="666" spans="1:7" ht="15">
      <c r="A666" s="87" t="s">
        <v>1833</v>
      </c>
      <c r="B666" s="79">
        <v>10</v>
      </c>
      <c r="C666" s="131">
        <v>0.007378186168234833</v>
      </c>
      <c r="D666" s="79" t="s">
        <v>1476</v>
      </c>
      <c r="E666" s="79" t="b">
        <v>0</v>
      </c>
      <c r="F666" s="79" t="b">
        <v>0</v>
      </c>
      <c r="G666" s="79" t="b">
        <v>0</v>
      </c>
    </row>
    <row r="667" spans="1:7" ht="15">
      <c r="A667" s="87" t="s">
        <v>1154</v>
      </c>
      <c r="B667" s="79">
        <v>8</v>
      </c>
      <c r="C667" s="131">
        <v>0.005902548934587867</v>
      </c>
      <c r="D667" s="79" t="s">
        <v>1476</v>
      </c>
      <c r="E667" s="79" t="b">
        <v>0</v>
      </c>
      <c r="F667" s="79" t="b">
        <v>0</v>
      </c>
      <c r="G667" s="79" t="b">
        <v>0</v>
      </c>
    </row>
    <row r="668" spans="1:7" ht="15">
      <c r="A668" s="87" t="s">
        <v>1155</v>
      </c>
      <c r="B668" s="79">
        <v>8</v>
      </c>
      <c r="C668" s="131">
        <v>0.005902548934587867</v>
      </c>
      <c r="D668" s="79" t="s">
        <v>1476</v>
      </c>
      <c r="E668" s="79" t="b">
        <v>0</v>
      </c>
      <c r="F668" s="79" t="b">
        <v>0</v>
      </c>
      <c r="G668" s="79" t="b">
        <v>0</v>
      </c>
    </row>
    <row r="669" spans="1:7" ht="15">
      <c r="A669" s="87" t="s">
        <v>1581</v>
      </c>
      <c r="B669" s="79">
        <v>7</v>
      </c>
      <c r="C669" s="131">
        <v>0.007308287073298941</v>
      </c>
      <c r="D669" s="79" t="s">
        <v>1476</v>
      </c>
      <c r="E669" s="79" t="b">
        <v>0</v>
      </c>
      <c r="F669" s="79" t="b">
        <v>0</v>
      </c>
      <c r="G669" s="79" t="b">
        <v>0</v>
      </c>
    </row>
    <row r="670" spans="1:7" ht="15">
      <c r="A670" s="87" t="s">
        <v>2445</v>
      </c>
      <c r="B670" s="79">
        <v>7</v>
      </c>
      <c r="C670" s="131">
        <v>0.007308287073298941</v>
      </c>
      <c r="D670" s="79" t="s">
        <v>1476</v>
      </c>
      <c r="E670" s="79" t="b">
        <v>0</v>
      </c>
      <c r="F670" s="79" t="b">
        <v>0</v>
      </c>
      <c r="G670" s="79" t="b">
        <v>0</v>
      </c>
    </row>
    <row r="671" spans="1:7" ht="15">
      <c r="A671" s="87" t="s">
        <v>1938</v>
      </c>
      <c r="B671" s="79">
        <v>7</v>
      </c>
      <c r="C671" s="131">
        <v>0.008666788843723879</v>
      </c>
      <c r="D671" s="79" t="s">
        <v>1476</v>
      </c>
      <c r="E671" s="79" t="b">
        <v>0</v>
      </c>
      <c r="F671" s="79" t="b">
        <v>0</v>
      </c>
      <c r="G671" s="79" t="b">
        <v>0</v>
      </c>
    </row>
    <row r="672" spans="1:7" ht="15">
      <c r="A672" s="87" t="s">
        <v>2446</v>
      </c>
      <c r="B672" s="79">
        <v>5</v>
      </c>
      <c r="C672" s="131">
        <v>0.007378186168234833</v>
      </c>
      <c r="D672" s="79" t="s">
        <v>1476</v>
      </c>
      <c r="E672" s="79" t="b">
        <v>0</v>
      </c>
      <c r="F672" s="79" t="b">
        <v>0</v>
      </c>
      <c r="G672" s="79" t="b">
        <v>0</v>
      </c>
    </row>
    <row r="673" spans="1:7" ht="15">
      <c r="A673" s="87" t="s">
        <v>2447</v>
      </c>
      <c r="B673" s="79">
        <v>5</v>
      </c>
      <c r="C673" s="131">
        <v>0.007378186168234833</v>
      </c>
      <c r="D673" s="79" t="s">
        <v>1476</v>
      </c>
      <c r="E673" s="79" t="b">
        <v>0</v>
      </c>
      <c r="F673" s="79" t="b">
        <v>0</v>
      </c>
      <c r="G673" s="79" t="b">
        <v>0</v>
      </c>
    </row>
    <row r="674" spans="1:7" ht="15">
      <c r="A674" s="87" t="s">
        <v>2448</v>
      </c>
      <c r="B674" s="79">
        <v>4</v>
      </c>
      <c r="C674" s="131">
        <v>0.007127438509179042</v>
      </c>
      <c r="D674" s="79" t="s">
        <v>1476</v>
      </c>
      <c r="E674" s="79" t="b">
        <v>0</v>
      </c>
      <c r="F674" s="79" t="b">
        <v>0</v>
      </c>
      <c r="G674" s="79" t="b">
        <v>0</v>
      </c>
    </row>
    <row r="675" spans="1:7" ht="15">
      <c r="A675" s="87" t="s">
        <v>1865</v>
      </c>
      <c r="B675" s="79">
        <v>4</v>
      </c>
      <c r="C675" s="131">
        <v>0.007127438509179042</v>
      </c>
      <c r="D675" s="79" t="s">
        <v>1476</v>
      </c>
      <c r="E675" s="79" t="b">
        <v>0</v>
      </c>
      <c r="F675" s="79" t="b">
        <v>0</v>
      </c>
      <c r="G675" s="79" t="b">
        <v>0</v>
      </c>
    </row>
    <row r="676" spans="1:7" ht="15">
      <c r="A676" s="87" t="s">
        <v>1977</v>
      </c>
      <c r="B676" s="79">
        <v>4</v>
      </c>
      <c r="C676" s="131">
        <v>0.007127438509179042</v>
      </c>
      <c r="D676" s="79" t="s">
        <v>1476</v>
      </c>
      <c r="E676" s="79" t="b">
        <v>0</v>
      </c>
      <c r="F676" s="79" t="b">
        <v>0</v>
      </c>
      <c r="G676" s="79" t="b">
        <v>0</v>
      </c>
    </row>
    <row r="677" spans="1:7" ht="15">
      <c r="A677" s="87" t="s">
        <v>2588</v>
      </c>
      <c r="B677" s="79">
        <v>4</v>
      </c>
      <c r="C677" s="131">
        <v>0.007127438509179042</v>
      </c>
      <c r="D677" s="79" t="s">
        <v>1476</v>
      </c>
      <c r="E677" s="79" t="b">
        <v>0</v>
      </c>
      <c r="F677" s="79" t="b">
        <v>0</v>
      </c>
      <c r="G677" s="79" t="b">
        <v>0</v>
      </c>
    </row>
    <row r="678" spans="1:7" ht="15">
      <c r="A678" s="87" t="s">
        <v>2591</v>
      </c>
      <c r="B678" s="79">
        <v>4</v>
      </c>
      <c r="C678" s="131">
        <v>0.005902548934587867</v>
      </c>
      <c r="D678" s="79" t="s">
        <v>1476</v>
      </c>
      <c r="E678" s="79" t="b">
        <v>0</v>
      </c>
      <c r="F678" s="79" t="b">
        <v>0</v>
      </c>
      <c r="G678" s="79" t="b">
        <v>0</v>
      </c>
    </row>
    <row r="679" spans="1:7" ht="15">
      <c r="A679" s="87" t="s">
        <v>2605</v>
      </c>
      <c r="B679" s="79">
        <v>4</v>
      </c>
      <c r="C679" s="131">
        <v>0.007127438509179042</v>
      </c>
      <c r="D679" s="79" t="s">
        <v>1476</v>
      </c>
      <c r="E679" s="79" t="b">
        <v>0</v>
      </c>
      <c r="F679" s="79" t="b">
        <v>0</v>
      </c>
      <c r="G679" s="79" t="b">
        <v>0</v>
      </c>
    </row>
    <row r="680" spans="1:7" ht="15">
      <c r="A680" s="87" t="s">
        <v>2601</v>
      </c>
      <c r="B680" s="79">
        <v>3</v>
      </c>
      <c r="C680" s="131">
        <v>0.005345578881884282</v>
      </c>
      <c r="D680" s="79" t="s">
        <v>1476</v>
      </c>
      <c r="E680" s="79" t="b">
        <v>0</v>
      </c>
      <c r="F680" s="79" t="b">
        <v>0</v>
      </c>
      <c r="G680" s="79" t="b">
        <v>0</v>
      </c>
    </row>
    <row r="681" spans="1:7" ht="15">
      <c r="A681" s="87" t="s">
        <v>2621</v>
      </c>
      <c r="B681" s="79">
        <v>3</v>
      </c>
      <c r="C681" s="131">
        <v>0.005345578881884282</v>
      </c>
      <c r="D681" s="79" t="s">
        <v>1476</v>
      </c>
      <c r="E681" s="79" t="b">
        <v>0</v>
      </c>
      <c r="F681" s="79" t="b">
        <v>0</v>
      </c>
      <c r="G681" s="79" t="b">
        <v>0</v>
      </c>
    </row>
    <row r="682" spans="1:7" ht="15">
      <c r="A682" s="87" t="s">
        <v>2628</v>
      </c>
      <c r="B682" s="79">
        <v>3</v>
      </c>
      <c r="C682" s="131">
        <v>0.005345578881884282</v>
      </c>
      <c r="D682" s="79" t="s">
        <v>1476</v>
      </c>
      <c r="E682" s="79" t="b">
        <v>0</v>
      </c>
      <c r="F682" s="79" t="b">
        <v>0</v>
      </c>
      <c r="G682" s="79" t="b">
        <v>0</v>
      </c>
    </row>
    <row r="683" spans="1:7" ht="15">
      <c r="A683" s="87" t="s">
        <v>2622</v>
      </c>
      <c r="B683" s="79">
        <v>3</v>
      </c>
      <c r="C683" s="131">
        <v>0.005345578881884282</v>
      </c>
      <c r="D683" s="79" t="s">
        <v>1476</v>
      </c>
      <c r="E683" s="79" t="b">
        <v>0</v>
      </c>
      <c r="F683" s="79" t="b">
        <v>0</v>
      </c>
      <c r="G683" s="79" t="b">
        <v>0</v>
      </c>
    </row>
    <row r="684" spans="1:7" ht="15">
      <c r="A684" s="87" t="s">
        <v>1904</v>
      </c>
      <c r="B684" s="79">
        <v>3</v>
      </c>
      <c r="C684" s="131">
        <v>0.006640367551411349</v>
      </c>
      <c r="D684" s="79" t="s">
        <v>1476</v>
      </c>
      <c r="E684" s="79" t="b">
        <v>0</v>
      </c>
      <c r="F684" s="79" t="b">
        <v>0</v>
      </c>
      <c r="G684" s="79" t="b">
        <v>0</v>
      </c>
    </row>
    <row r="685" spans="1:7" ht="15">
      <c r="A685" s="87" t="s">
        <v>2627</v>
      </c>
      <c r="B685" s="79">
        <v>3</v>
      </c>
      <c r="C685" s="131">
        <v>0.006640367551411349</v>
      </c>
      <c r="D685" s="79" t="s">
        <v>1476</v>
      </c>
      <c r="E685" s="79" t="b">
        <v>0</v>
      </c>
      <c r="F685" s="79" t="b">
        <v>0</v>
      </c>
      <c r="G685" s="79" t="b">
        <v>0</v>
      </c>
    </row>
    <row r="686" spans="1:7" ht="15">
      <c r="A686" s="87" t="s">
        <v>2624</v>
      </c>
      <c r="B686" s="79">
        <v>3</v>
      </c>
      <c r="C686" s="131">
        <v>0.005345578881884282</v>
      </c>
      <c r="D686" s="79" t="s">
        <v>1476</v>
      </c>
      <c r="E686" s="79" t="b">
        <v>0</v>
      </c>
      <c r="F686" s="79" t="b">
        <v>0</v>
      </c>
      <c r="G686" s="79" t="b">
        <v>0</v>
      </c>
    </row>
    <row r="687" spans="1:7" ht="15">
      <c r="A687" s="87" t="s">
        <v>2625</v>
      </c>
      <c r="B687" s="79">
        <v>3</v>
      </c>
      <c r="C687" s="131">
        <v>0.005345578881884282</v>
      </c>
      <c r="D687" s="79" t="s">
        <v>1476</v>
      </c>
      <c r="E687" s="79" t="b">
        <v>0</v>
      </c>
      <c r="F687" s="79" t="b">
        <v>0</v>
      </c>
      <c r="G687" s="79" t="b">
        <v>0</v>
      </c>
    </row>
    <row r="688" spans="1:7" ht="15">
      <c r="A688" s="87" t="s">
        <v>2626</v>
      </c>
      <c r="B688" s="79">
        <v>3</v>
      </c>
      <c r="C688" s="131">
        <v>0.005345578881884282</v>
      </c>
      <c r="D688" s="79" t="s">
        <v>1476</v>
      </c>
      <c r="E688" s="79" t="b">
        <v>0</v>
      </c>
      <c r="F688" s="79" t="b">
        <v>0</v>
      </c>
      <c r="G688" s="79" t="b">
        <v>0</v>
      </c>
    </row>
    <row r="689" spans="1:7" ht="15">
      <c r="A689" s="87" t="s">
        <v>2623</v>
      </c>
      <c r="B689" s="79">
        <v>3</v>
      </c>
      <c r="C689" s="131">
        <v>0.005345578881884282</v>
      </c>
      <c r="D689" s="79" t="s">
        <v>1476</v>
      </c>
      <c r="E689" s="79" t="b">
        <v>0</v>
      </c>
      <c r="F689" s="79" t="b">
        <v>0</v>
      </c>
      <c r="G689" s="79" t="b">
        <v>0</v>
      </c>
    </row>
    <row r="690" spans="1:7" ht="15">
      <c r="A690" s="87" t="s">
        <v>2630</v>
      </c>
      <c r="B690" s="79">
        <v>3</v>
      </c>
      <c r="C690" s="131">
        <v>0.005345578881884282</v>
      </c>
      <c r="D690" s="79" t="s">
        <v>1476</v>
      </c>
      <c r="E690" s="79" t="b">
        <v>0</v>
      </c>
      <c r="F690" s="79" t="b">
        <v>0</v>
      </c>
      <c r="G690" s="79" t="b">
        <v>0</v>
      </c>
    </row>
    <row r="691" spans="1:7" ht="15">
      <c r="A691" s="87" t="s">
        <v>2585</v>
      </c>
      <c r="B691" s="79">
        <v>2</v>
      </c>
      <c r="C691" s="131">
        <v>0.0044269117009408995</v>
      </c>
      <c r="D691" s="79" t="s">
        <v>1476</v>
      </c>
      <c r="E691" s="79" t="b">
        <v>0</v>
      </c>
      <c r="F691" s="79" t="b">
        <v>0</v>
      </c>
      <c r="G691" s="79" t="b">
        <v>0</v>
      </c>
    </row>
    <row r="692" spans="1:7" ht="15">
      <c r="A692" s="87" t="s">
        <v>2676</v>
      </c>
      <c r="B692" s="79">
        <v>2</v>
      </c>
      <c r="C692" s="131">
        <v>0.0044269117009408995</v>
      </c>
      <c r="D692" s="79" t="s">
        <v>1476</v>
      </c>
      <c r="E692" s="79" t="b">
        <v>0</v>
      </c>
      <c r="F692" s="79" t="b">
        <v>0</v>
      </c>
      <c r="G692" s="79" t="b">
        <v>0</v>
      </c>
    </row>
    <row r="693" spans="1:7" ht="15">
      <c r="A693" s="87" t="s">
        <v>2694</v>
      </c>
      <c r="B693" s="79">
        <v>2</v>
      </c>
      <c r="C693" s="131">
        <v>0.0044269117009408995</v>
      </c>
      <c r="D693" s="79" t="s">
        <v>1476</v>
      </c>
      <c r="E693" s="79" t="b">
        <v>0</v>
      </c>
      <c r="F693" s="79" t="b">
        <v>0</v>
      </c>
      <c r="G693" s="79" t="b">
        <v>0</v>
      </c>
    </row>
    <row r="694" spans="1:7" ht="15">
      <c r="A694" s="87" t="s">
        <v>1866</v>
      </c>
      <c r="B694" s="79">
        <v>2</v>
      </c>
      <c r="C694" s="131">
        <v>0.0044269117009408995</v>
      </c>
      <c r="D694" s="79" t="s">
        <v>1476</v>
      </c>
      <c r="E694" s="79" t="b">
        <v>0</v>
      </c>
      <c r="F694" s="79" t="b">
        <v>0</v>
      </c>
      <c r="G694" s="79" t="b">
        <v>0</v>
      </c>
    </row>
    <row r="695" spans="1:7" ht="15">
      <c r="A695" s="87" t="s">
        <v>2583</v>
      </c>
      <c r="B695" s="79">
        <v>2</v>
      </c>
      <c r="C695" s="131">
        <v>0.0044269117009408995</v>
      </c>
      <c r="D695" s="79" t="s">
        <v>1476</v>
      </c>
      <c r="E695" s="79" t="b">
        <v>0</v>
      </c>
      <c r="F695" s="79" t="b">
        <v>0</v>
      </c>
      <c r="G695" s="79" t="b">
        <v>0</v>
      </c>
    </row>
    <row r="696" spans="1:7" ht="15">
      <c r="A696" s="87" t="s">
        <v>2690</v>
      </c>
      <c r="B696" s="79">
        <v>2</v>
      </c>
      <c r="C696" s="131">
        <v>0.0044269117009408995</v>
      </c>
      <c r="D696" s="79" t="s">
        <v>1476</v>
      </c>
      <c r="E696" s="79" t="b">
        <v>0</v>
      </c>
      <c r="F696" s="79" t="b">
        <v>0</v>
      </c>
      <c r="G696" s="79" t="b">
        <v>0</v>
      </c>
    </row>
    <row r="697" spans="1:7" ht="15">
      <c r="A697" s="87" t="s">
        <v>2684</v>
      </c>
      <c r="B697" s="79">
        <v>2</v>
      </c>
      <c r="C697" s="131">
        <v>0.0044269117009408995</v>
      </c>
      <c r="D697" s="79" t="s">
        <v>1476</v>
      </c>
      <c r="E697" s="79" t="b">
        <v>0</v>
      </c>
      <c r="F697" s="79" t="b">
        <v>0</v>
      </c>
      <c r="G697" s="79" t="b">
        <v>0</v>
      </c>
    </row>
    <row r="698" spans="1:7" ht="15">
      <c r="A698" s="87" t="s">
        <v>2691</v>
      </c>
      <c r="B698" s="79">
        <v>2</v>
      </c>
      <c r="C698" s="131">
        <v>0.0044269117009408995</v>
      </c>
      <c r="D698" s="79" t="s">
        <v>1476</v>
      </c>
      <c r="E698" s="79" t="b">
        <v>0</v>
      </c>
      <c r="F698" s="79" t="b">
        <v>0</v>
      </c>
      <c r="G698" s="79" t="b">
        <v>0</v>
      </c>
    </row>
    <row r="699" spans="1:7" ht="15">
      <c r="A699" s="87" t="s">
        <v>2692</v>
      </c>
      <c r="B699" s="79">
        <v>2</v>
      </c>
      <c r="C699" s="131">
        <v>0.0044269117009408995</v>
      </c>
      <c r="D699" s="79" t="s">
        <v>1476</v>
      </c>
      <c r="E699" s="79" t="b">
        <v>0</v>
      </c>
      <c r="F699" s="79" t="b">
        <v>0</v>
      </c>
      <c r="G699" s="79" t="b">
        <v>0</v>
      </c>
    </row>
    <row r="700" spans="1:7" ht="15">
      <c r="A700" s="87" t="s">
        <v>2678</v>
      </c>
      <c r="B700" s="79">
        <v>2</v>
      </c>
      <c r="C700" s="131">
        <v>0.0044269117009408995</v>
      </c>
      <c r="D700" s="79" t="s">
        <v>1476</v>
      </c>
      <c r="E700" s="79" t="b">
        <v>0</v>
      </c>
      <c r="F700" s="79" t="b">
        <v>0</v>
      </c>
      <c r="G700" s="79" t="b">
        <v>0</v>
      </c>
    </row>
    <row r="701" spans="1:7" ht="15">
      <c r="A701" s="87" t="s">
        <v>2594</v>
      </c>
      <c r="B701" s="79">
        <v>2</v>
      </c>
      <c r="C701" s="131">
        <v>0.0044269117009408995</v>
      </c>
      <c r="D701" s="79" t="s">
        <v>1476</v>
      </c>
      <c r="E701" s="79" t="b">
        <v>0</v>
      </c>
      <c r="F701" s="79" t="b">
        <v>0</v>
      </c>
      <c r="G701" s="79" t="b">
        <v>0</v>
      </c>
    </row>
    <row r="702" spans="1:7" ht="15">
      <c r="A702" s="87" t="s">
        <v>2681</v>
      </c>
      <c r="B702" s="79">
        <v>2</v>
      </c>
      <c r="C702" s="131">
        <v>0.0044269117009408995</v>
      </c>
      <c r="D702" s="79" t="s">
        <v>1476</v>
      </c>
      <c r="E702" s="79" t="b">
        <v>0</v>
      </c>
      <c r="F702" s="79" t="b">
        <v>0</v>
      </c>
      <c r="G702" s="79" t="b">
        <v>0</v>
      </c>
    </row>
    <row r="703" spans="1:7" ht="15">
      <c r="A703" s="87" t="s">
        <v>2689</v>
      </c>
      <c r="B703" s="79">
        <v>2</v>
      </c>
      <c r="C703" s="131">
        <v>0.0044269117009408995</v>
      </c>
      <c r="D703" s="79" t="s">
        <v>1476</v>
      </c>
      <c r="E703" s="79" t="b">
        <v>0</v>
      </c>
      <c r="F703" s="79" t="b">
        <v>0</v>
      </c>
      <c r="G703" s="79" t="b">
        <v>0</v>
      </c>
    </row>
    <row r="704" spans="1:7" ht="15">
      <c r="A704" s="87" t="s">
        <v>2686</v>
      </c>
      <c r="B704" s="79">
        <v>2</v>
      </c>
      <c r="C704" s="131">
        <v>0.0044269117009408995</v>
      </c>
      <c r="D704" s="79" t="s">
        <v>1476</v>
      </c>
      <c r="E704" s="79" t="b">
        <v>0</v>
      </c>
      <c r="F704" s="79" t="b">
        <v>0</v>
      </c>
      <c r="G704" s="79" t="b">
        <v>0</v>
      </c>
    </row>
    <row r="705" spans="1:7" ht="15">
      <c r="A705" s="87" t="s">
        <v>2587</v>
      </c>
      <c r="B705" s="79">
        <v>2</v>
      </c>
      <c r="C705" s="131">
        <v>0.0044269117009408995</v>
      </c>
      <c r="D705" s="79" t="s">
        <v>1476</v>
      </c>
      <c r="E705" s="79" t="b">
        <v>0</v>
      </c>
      <c r="F705" s="79" t="b">
        <v>0</v>
      </c>
      <c r="G705" s="79" t="b">
        <v>0</v>
      </c>
    </row>
    <row r="706" spans="1:7" ht="15">
      <c r="A706" s="87" t="s">
        <v>2595</v>
      </c>
      <c r="B706" s="79">
        <v>2</v>
      </c>
      <c r="C706" s="131">
        <v>0.0044269117009408995</v>
      </c>
      <c r="D706" s="79" t="s">
        <v>1476</v>
      </c>
      <c r="E706" s="79" t="b">
        <v>0</v>
      </c>
      <c r="F706" s="79" t="b">
        <v>0</v>
      </c>
      <c r="G706" s="79" t="b">
        <v>0</v>
      </c>
    </row>
    <row r="707" spans="1:7" ht="15">
      <c r="A707" s="87" t="s">
        <v>2687</v>
      </c>
      <c r="B707" s="79">
        <v>2</v>
      </c>
      <c r="C707" s="131">
        <v>0.0044269117009408995</v>
      </c>
      <c r="D707" s="79" t="s">
        <v>1476</v>
      </c>
      <c r="E707" s="79" t="b">
        <v>0</v>
      </c>
      <c r="F707" s="79" t="b">
        <v>0</v>
      </c>
      <c r="G707" s="79" t="b">
        <v>0</v>
      </c>
    </row>
    <row r="708" spans="1:7" ht="15">
      <c r="A708" s="87" t="s">
        <v>2683</v>
      </c>
      <c r="B708" s="79">
        <v>2</v>
      </c>
      <c r="C708" s="131">
        <v>0.0044269117009408995</v>
      </c>
      <c r="D708" s="79" t="s">
        <v>1476</v>
      </c>
      <c r="E708" s="79" t="b">
        <v>0</v>
      </c>
      <c r="F708" s="79" t="b">
        <v>0</v>
      </c>
      <c r="G708" s="79" t="b">
        <v>0</v>
      </c>
    </row>
    <row r="709" spans="1:7" ht="15">
      <c r="A709" s="87" t="s">
        <v>2679</v>
      </c>
      <c r="B709" s="79">
        <v>2</v>
      </c>
      <c r="C709" s="131">
        <v>0.005902548934587867</v>
      </c>
      <c r="D709" s="79" t="s">
        <v>1476</v>
      </c>
      <c r="E709" s="79" t="b">
        <v>0</v>
      </c>
      <c r="F709" s="79" t="b">
        <v>0</v>
      </c>
      <c r="G709" s="79" t="b">
        <v>0</v>
      </c>
    </row>
    <row r="710" spans="1:7" ht="15">
      <c r="A710" s="87" t="s">
        <v>2680</v>
      </c>
      <c r="B710" s="79">
        <v>2</v>
      </c>
      <c r="C710" s="131">
        <v>0.005902548934587867</v>
      </c>
      <c r="D710" s="79" t="s">
        <v>1476</v>
      </c>
      <c r="E710" s="79" t="b">
        <v>0</v>
      </c>
      <c r="F710" s="79" t="b">
        <v>0</v>
      </c>
      <c r="G710" s="79" t="b">
        <v>0</v>
      </c>
    </row>
    <row r="711" spans="1:7" ht="15">
      <c r="A711" s="87" t="s">
        <v>2682</v>
      </c>
      <c r="B711" s="79">
        <v>2</v>
      </c>
      <c r="C711" s="131">
        <v>0.0044269117009408995</v>
      </c>
      <c r="D711" s="79" t="s">
        <v>1476</v>
      </c>
      <c r="E711" s="79" t="b">
        <v>0</v>
      </c>
      <c r="F711" s="79" t="b">
        <v>0</v>
      </c>
      <c r="G711" s="79" t="b">
        <v>0</v>
      </c>
    </row>
    <row r="712" spans="1:7" ht="15">
      <c r="A712" s="87" t="s">
        <v>2695</v>
      </c>
      <c r="B712" s="79">
        <v>2</v>
      </c>
      <c r="C712" s="131">
        <v>0.0044269117009408995</v>
      </c>
      <c r="D712" s="79" t="s">
        <v>1476</v>
      </c>
      <c r="E712" s="79" t="b">
        <v>0</v>
      </c>
      <c r="F712" s="79" t="b">
        <v>0</v>
      </c>
      <c r="G712" s="79" t="b">
        <v>0</v>
      </c>
    </row>
    <row r="713" spans="1:7" ht="15">
      <c r="A713" s="87" t="s">
        <v>2696</v>
      </c>
      <c r="B713" s="79">
        <v>2</v>
      </c>
      <c r="C713" s="131">
        <v>0.0044269117009408995</v>
      </c>
      <c r="D713" s="79" t="s">
        <v>1476</v>
      </c>
      <c r="E713" s="79" t="b">
        <v>0</v>
      </c>
      <c r="F713" s="79" t="b">
        <v>0</v>
      </c>
      <c r="G713" s="79" t="b">
        <v>0</v>
      </c>
    </row>
    <row r="714" spans="1:7" ht="15">
      <c r="A714" s="87" t="s">
        <v>2604</v>
      </c>
      <c r="B714" s="79">
        <v>2</v>
      </c>
      <c r="C714" s="131">
        <v>0.0044269117009408995</v>
      </c>
      <c r="D714" s="79" t="s">
        <v>1476</v>
      </c>
      <c r="E714" s="79" t="b">
        <v>0</v>
      </c>
      <c r="F714" s="79" t="b">
        <v>0</v>
      </c>
      <c r="G714" s="79" t="b">
        <v>0</v>
      </c>
    </row>
    <row r="715" spans="1:7" ht="15">
      <c r="A715" s="87" t="s">
        <v>2699</v>
      </c>
      <c r="B715" s="79">
        <v>2</v>
      </c>
      <c r="C715" s="131">
        <v>0.0044269117009408995</v>
      </c>
      <c r="D715" s="79" t="s">
        <v>1476</v>
      </c>
      <c r="E715" s="79" t="b">
        <v>0</v>
      </c>
      <c r="F715" s="79" t="b">
        <v>0</v>
      </c>
      <c r="G715" s="79" t="b">
        <v>0</v>
      </c>
    </row>
    <row r="716" spans="1:7" ht="15">
      <c r="A716" s="87" t="s">
        <v>2702</v>
      </c>
      <c r="B716" s="79">
        <v>2</v>
      </c>
      <c r="C716" s="131">
        <v>0.005902548934587867</v>
      </c>
      <c r="D716" s="79" t="s">
        <v>1476</v>
      </c>
      <c r="E716" s="79" t="b">
        <v>0</v>
      </c>
      <c r="F716" s="79" t="b">
        <v>0</v>
      </c>
      <c r="G716" s="79" t="b">
        <v>0</v>
      </c>
    </row>
    <row r="717" spans="1:7" ht="15">
      <c r="A717" s="87" t="s">
        <v>2698</v>
      </c>
      <c r="B717" s="79">
        <v>2</v>
      </c>
      <c r="C717" s="131">
        <v>0.0044269117009408995</v>
      </c>
      <c r="D717" s="79" t="s">
        <v>1476</v>
      </c>
      <c r="E717" s="79" t="b">
        <v>0</v>
      </c>
      <c r="F717" s="79" t="b">
        <v>0</v>
      </c>
      <c r="G717" s="79" t="b">
        <v>0</v>
      </c>
    </row>
    <row r="718" spans="1:7" ht="15">
      <c r="A718" s="87" t="s">
        <v>1971</v>
      </c>
      <c r="B718" s="79">
        <v>2</v>
      </c>
      <c r="C718" s="131">
        <v>0.0044269117009408995</v>
      </c>
      <c r="D718" s="79" t="s">
        <v>1476</v>
      </c>
      <c r="E718" s="79" t="b">
        <v>0</v>
      </c>
      <c r="F718" s="79" t="b">
        <v>0</v>
      </c>
      <c r="G718" s="79" t="b">
        <v>0</v>
      </c>
    </row>
    <row r="719" spans="1:7" ht="15">
      <c r="A719" s="87" t="s">
        <v>2602</v>
      </c>
      <c r="B719" s="79">
        <v>2</v>
      </c>
      <c r="C719" s="131">
        <v>0.005902548934587867</v>
      </c>
      <c r="D719" s="79" t="s">
        <v>1476</v>
      </c>
      <c r="E719" s="79" t="b">
        <v>0</v>
      </c>
      <c r="F719" s="79" t="b">
        <v>0</v>
      </c>
      <c r="G719" s="79" t="b">
        <v>0</v>
      </c>
    </row>
    <row r="720" spans="1:7" ht="15">
      <c r="A720" s="87" t="s">
        <v>344</v>
      </c>
      <c r="B720" s="79">
        <v>4</v>
      </c>
      <c r="C720" s="131">
        <v>0</v>
      </c>
      <c r="D720" s="79" t="s">
        <v>1477</v>
      </c>
      <c r="E720" s="79" t="b">
        <v>0</v>
      </c>
      <c r="F720" s="79" t="b">
        <v>0</v>
      </c>
      <c r="G720" s="79" t="b">
        <v>0</v>
      </c>
    </row>
    <row r="721" spans="1:7" ht="15">
      <c r="A721" s="87" t="s">
        <v>1581</v>
      </c>
      <c r="B721" s="79">
        <v>3</v>
      </c>
      <c r="C721" s="131">
        <v>0</v>
      </c>
      <c r="D721" s="79" t="s">
        <v>1477</v>
      </c>
      <c r="E721" s="79" t="b">
        <v>0</v>
      </c>
      <c r="F721" s="79" t="b">
        <v>0</v>
      </c>
      <c r="G721" s="79" t="b">
        <v>0</v>
      </c>
    </row>
    <row r="722" spans="1:7" ht="15">
      <c r="A722" s="87" t="s">
        <v>338</v>
      </c>
      <c r="B722" s="79">
        <v>3</v>
      </c>
      <c r="C722" s="131">
        <v>0</v>
      </c>
      <c r="D722" s="79" t="s">
        <v>1477</v>
      </c>
      <c r="E722" s="79" t="b">
        <v>0</v>
      </c>
      <c r="F722" s="79" t="b">
        <v>0</v>
      </c>
      <c r="G722" s="79" t="b">
        <v>0</v>
      </c>
    </row>
    <row r="723" spans="1:7" ht="15">
      <c r="A723" s="87" t="s">
        <v>1942</v>
      </c>
      <c r="B723" s="79">
        <v>2</v>
      </c>
      <c r="C723" s="131">
        <v>0.004048074920820258</v>
      </c>
      <c r="D723" s="79" t="s">
        <v>1477</v>
      </c>
      <c r="E723" s="79" t="b">
        <v>0</v>
      </c>
      <c r="F723" s="79" t="b">
        <v>0</v>
      </c>
      <c r="G723" s="79" t="b">
        <v>0</v>
      </c>
    </row>
    <row r="724" spans="1:7" ht="15">
      <c r="A724" s="87" t="s">
        <v>1943</v>
      </c>
      <c r="B724" s="79">
        <v>2</v>
      </c>
      <c r="C724" s="131">
        <v>0.004048074920820258</v>
      </c>
      <c r="D724" s="79" t="s">
        <v>1477</v>
      </c>
      <c r="E724" s="79" t="b">
        <v>0</v>
      </c>
      <c r="F724" s="79" t="b">
        <v>0</v>
      </c>
      <c r="G724" s="79" t="b">
        <v>0</v>
      </c>
    </row>
    <row r="725" spans="1:7" ht="15">
      <c r="A725" s="87" t="s">
        <v>1944</v>
      </c>
      <c r="B725" s="79">
        <v>2</v>
      </c>
      <c r="C725" s="131">
        <v>0.004048074920820258</v>
      </c>
      <c r="D725" s="79" t="s">
        <v>1477</v>
      </c>
      <c r="E725" s="79" t="b">
        <v>0</v>
      </c>
      <c r="F725" s="79" t="b">
        <v>0</v>
      </c>
      <c r="G725" s="79" t="b">
        <v>0</v>
      </c>
    </row>
    <row r="726" spans="1:7" ht="15">
      <c r="A726" s="87" t="s">
        <v>1945</v>
      </c>
      <c r="B726" s="79">
        <v>2</v>
      </c>
      <c r="C726" s="131">
        <v>0.004048074920820258</v>
      </c>
      <c r="D726" s="79" t="s">
        <v>1477</v>
      </c>
      <c r="E726" s="79" t="b">
        <v>0</v>
      </c>
      <c r="F726" s="79" t="b">
        <v>0</v>
      </c>
      <c r="G726" s="79" t="b">
        <v>0</v>
      </c>
    </row>
    <row r="727" spans="1:7" ht="15">
      <c r="A727" s="87" t="s">
        <v>1946</v>
      </c>
      <c r="B727" s="79">
        <v>2</v>
      </c>
      <c r="C727" s="131">
        <v>0.004048074920820258</v>
      </c>
      <c r="D727" s="79" t="s">
        <v>1477</v>
      </c>
      <c r="E727" s="79" t="b">
        <v>0</v>
      </c>
      <c r="F727" s="79" t="b">
        <v>0</v>
      </c>
      <c r="G727" s="79" t="b">
        <v>0</v>
      </c>
    </row>
    <row r="728" spans="1:7" ht="15">
      <c r="A728" s="87" t="s">
        <v>1947</v>
      </c>
      <c r="B728" s="79">
        <v>2</v>
      </c>
      <c r="C728" s="131">
        <v>0.004048074920820258</v>
      </c>
      <c r="D728" s="79" t="s">
        <v>1477</v>
      </c>
      <c r="E728" s="79" t="b">
        <v>0</v>
      </c>
      <c r="F728" s="79" t="b">
        <v>0</v>
      </c>
      <c r="G728" s="79" t="b">
        <v>0</v>
      </c>
    </row>
    <row r="729" spans="1:7" ht="15">
      <c r="A729" s="87" t="s">
        <v>1991</v>
      </c>
      <c r="B729" s="79">
        <v>2</v>
      </c>
      <c r="C729" s="131">
        <v>0.004048074920820258</v>
      </c>
      <c r="D729" s="79" t="s">
        <v>1477</v>
      </c>
      <c r="E729" s="79" t="b">
        <v>0</v>
      </c>
      <c r="F729" s="79" t="b">
        <v>0</v>
      </c>
      <c r="G729" s="79" t="b">
        <v>0</v>
      </c>
    </row>
    <row r="730" spans="1:7" ht="15">
      <c r="A730" s="87" t="s">
        <v>1992</v>
      </c>
      <c r="B730" s="79">
        <v>2</v>
      </c>
      <c r="C730" s="131">
        <v>0.004048074920820258</v>
      </c>
      <c r="D730" s="79" t="s">
        <v>1477</v>
      </c>
      <c r="E730" s="79" t="b">
        <v>0</v>
      </c>
      <c r="F730" s="79" t="b">
        <v>0</v>
      </c>
      <c r="G730" s="79" t="b">
        <v>0</v>
      </c>
    </row>
    <row r="731" spans="1:7" ht="15">
      <c r="A731" s="87" t="s">
        <v>1614</v>
      </c>
      <c r="B731" s="79">
        <v>2</v>
      </c>
      <c r="C731" s="131">
        <v>0.004048074920820258</v>
      </c>
      <c r="D731" s="79" t="s">
        <v>1477</v>
      </c>
      <c r="E731" s="79" t="b">
        <v>0</v>
      </c>
      <c r="F731" s="79" t="b">
        <v>0</v>
      </c>
      <c r="G731" s="79" t="b">
        <v>0</v>
      </c>
    </row>
    <row r="732" spans="1:7" ht="15">
      <c r="A732" s="87" t="s">
        <v>1948</v>
      </c>
      <c r="B732" s="79">
        <v>2</v>
      </c>
      <c r="C732" s="131">
        <v>0.004048074920820258</v>
      </c>
      <c r="D732" s="79" t="s">
        <v>1477</v>
      </c>
      <c r="E732" s="79" t="b">
        <v>0</v>
      </c>
      <c r="F732" s="79" t="b">
        <v>0</v>
      </c>
      <c r="G732" s="79" t="b">
        <v>0</v>
      </c>
    </row>
    <row r="733" spans="1:7" ht="15">
      <c r="A733" s="87" t="s">
        <v>1949</v>
      </c>
      <c r="B733" s="79">
        <v>2</v>
      </c>
      <c r="C733" s="131">
        <v>0.004048074920820258</v>
      </c>
      <c r="D733" s="79" t="s">
        <v>1477</v>
      </c>
      <c r="E733" s="79" t="b">
        <v>0</v>
      </c>
      <c r="F733" s="79" t="b">
        <v>0</v>
      </c>
      <c r="G733" s="79" t="b">
        <v>0</v>
      </c>
    </row>
    <row r="734" spans="1:7" ht="15">
      <c r="A734" s="87" t="s">
        <v>1950</v>
      </c>
      <c r="B734" s="79">
        <v>2</v>
      </c>
      <c r="C734" s="131">
        <v>0.004048074920820258</v>
      </c>
      <c r="D734" s="79" t="s">
        <v>1477</v>
      </c>
      <c r="E734" s="79" t="b">
        <v>0</v>
      </c>
      <c r="F734" s="79" t="b">
        <v>0</v>
      </c>
      <c r="G734" s="79" t="b">
        <v>0</v>
      </c>
    </row>
    <row r="735" spans="1:7" ht="15">
      <c r="A735" s="87" t="s">
        <v>1951</v>
      </c>
      <c r="B735" s="79">
        <v>2</v>
      </c>
      <c r="C735" s="131">
        <v>0.004048074920820258</v>
      </c>
      <c r="D735" s="79" t="s">
        <v>1477</v>
      </c>
      <c r="E735" s="79" t="b">
        <v>0</v>
      </c>
      <c r="F735" s="79" t="b">
        <v>0</v>
      </c>
      <c r="G735" s="79" t="b">
        <v>0</v>
      </c>
    </row>
    <row r="736" spans="1:7" ht="15">
      <c r="A736" s="87" t="s">
        <v>1993</v>
      </c>
      <c r="B736" s="79">
        <v>2</v>
      </c>
      <c r="C736" s="131">
        <v>0.004048074920820258</v>
      </c>
      <c r="D736" s="79" t="s">
        <v>1477</v>
      </c>
      <c r="E736" s="79" t="b">
        <v>0</v>
      </c>
      <c r="F736" s="79" t="b">
        <v>0</v>
      </c>
      <c r="G736" s="79" t="b">
        <v>0</v>
      </c>
    </row>
    <row r="737" spans="1:7" ht="15">
      <c r="A737" s="87" t="s">
        <v>1952</v>
      </c>
      <c r="B737" s="79">
        <v>2</v>
      </c>
      <c r="C737" s="131">
        <v>0.004048074920820258</v>
      </c>
      <c r="D737" s="79" t="s">
        <v>1477</v>
      </c>
      <c r="E737" s="79" t="b">
        <v>0</v>
      </c>
      <c r="F737" s="79" t="b">
        <v>0</v>
      </c>
      <c r="G737" s="79" t="b">
        <v>0</v>
      </c>
    </row>
    <row r="738" spans="1:7" ht="15">
      <c r="A738" s="87" t="s">
        <v>1953</v>
      </c>
      <c r="B738" s="79">
        <v>2</v>
      </c>
      <c r="C738" s="131">
        <v>0.004048074920820258</v>
      </c>
      <c r="D738" s="79" t="s">
        <v>1477</v>
      </c>
      <c r="E738" s="79" t="b">
        <v>0</v>
      </c>
      <c r="F738" s="79" t="b">
        <v>0</v>
      </c>
      <c r="G738" s="79" t="b">
        <v>0</v>
      </c>
    </row>
    <row r="739" spans="1:7" ht="15">
      <c r="A739" s="87" t="s">
        <v>1994</v>
      </c>
      <c r="B739" s="79">
        <v>2</v>
      </c>
      <c r="C739" s="131">
        <v>0.004048074920820258</v>
      </c>
      <c r="D739" s="79" t="s">
        <v>1477</v>
      </c>
      <c r="E739" s="79" t="b">
        <v>0</v>
      </c>
      <c r="F739" s="79" t="b">
        <v>0</v>
      </c>
      <c r="G739" s="79" t="b">
        <v>0</v>
      </c>
    </row>
    <row r="740" spans="1:7" ht="15">
      <c r="A740" s="87" t="s">
        <v>1995</v>
      </c>
      <c r="B740" s="79">
        <v>2</v>
      </c>
      <c r="C740" s="131">
        <v>0.004048074920820258</v>
      </c>
      <c r="D740" s="79" t="s">
        <v>1477</v>
      </c>
      <c r="E740" s="79" t="b">
        <v>0</v>
      </c>
      <c r="F740" s="79" t="b">
        <v>0</v>
      </c>
      <c r="G740" s="79" t="b">
        <v>0</v>
      </c>
    </row>
    <row r="741" spans="1:7" ht="15">
      <c r="A741" s="87" t="s">
        <v>1954</v>
      </c>
      <c r="B741" s="79">
        <v>2</v>
      </c>
      <c r="C741" s="131">
        <v>0.004048074920820258</v>
      </c>
      <c r="D741" s="79" t="s">
        <v>1477</v>
      </c>
      <c r="E741" s="79" t="b">
        <v>0</v>
      </c>
      <c r="F741" s="79" t="b">
        <v>0</v>
      </c>
      <c r="G741" s="79" t="b">
        <v>0</v>
      </c>
    </row>
    <row r="742" spans="1:7" ht="15">
      <c r="A742" s="87" t="s">
        <v>1955</v>
      </c>
      <c r="B742" s="79">
        <v>2</v>
      </c>
      <c r="C742" s="131">
        <v>0.004048074920820258</v>
      </c>
      <c r="D742" s="79" t="s">
        <v>1477</v>
      </c>
      <c r="E742" s="79" t="b">
        <v>0</v>
      </c>
      <c r="F742" s="79" t="b">
        <v>0</v>
      </c>
      <c r="G742" s="79" t="b">
        <v>0</v>
      </c>
    </row>
    <row r="743" spans="1:7" ht="15">
      <c r="A743" s="87" t="s">
        <v>1902</v>
      </c>
      <c r="B743" s="79">
        <v>2</v>
      </c>
      <c r="C743" s="131">
        <v>0.004048074920820258</v>
      </c>
      <c r="D743" s="79" t="s">
        <v>1477</v>
      </c>
      <c r="E743" s="79" t="b">
        <v>0</v>
      </c>
      <c r="F743" s="79" t="b">
        <v>0</v>
      </c>
      <c r="G743" s="79" t="b">
        <v>0</v>
      </c>
    </row>
    <row r="744" spans="1:7" ht="15">
      <c r="A744" s="87" t="s">
        <v>1956</v>
      </c>
      <c r="B744" s="79">
        <v>2</v>
      </c>
      <c r="C744" s="131">
        <v>0.004048074920820258</v>
      </c>
      <c r="D744" s="79" t="s">
        <v>1477</v>
      </c>
      <c r="E744" s="79" t="b">
        <v>0</v>
      </c>
      <c r="F744" s="79" t="b">
        <v>0</v>
      </c>
      <c r="G744" s="79" t="b">
        <v>0</v>
      </c>
    </row>
    <row r="745" spans="1:7" ht="15">
      <c r="A745" s="87" t="s">
        <v>1957</v>
      </c>
      <c r="B745" s="79">
        <v>2</v>
      </c>
      <c r="C745" s="131">
        <v>0.004048074920820258</v>
      </c>
      <c r="D745" s="79" t="s">
        <v>1477</v>
      </c>
      <c r="E745" s="79" t="b">
        <v>0</v>
      </c>
      <c r="F745" s="79" t="b">
        <v>0</v>
      </c>
      <c r="G745" s="79" t="b">
        <v>0</v>
      </c>
    </row>
    <row r="746" spans="1:7" ht="15">
      <c r="A746" s="87" t="s">
        <v>1996</v>
      </c>
      <c r="B746" s="79">
        <v>2</v>
      </c>
      <c r="C746" s="131">
        <v>0.004048074920820258</v>
      </c>
      <c r="D746" s="79" t="s">
        <v>1477</v>
      </c>
      <c r="E746" s="79" t="b">
        <v>0</v>
      </c>
      <c r="F746" s="79" t="b">
        <v>0</v>
      </c>
      <c r="G746" s="79" t="b">
        <v>0</v>
      </c>
    </row>
    <row r="747" spans="1:7" ht="15">
      <c r="A747" s="87" t="s">
        <v>1997</v>
      </c>
      <c r="B747" s="79">
        <v>2</v>
      </c>
      <c r="C747" s="131">
        <v>0.004048074920820258</v>
      </c>
      <c r="D747" s="79" t="s">
        <v>1477</v>
      </c>
      <c r="E747" s="79" t="b">
        <v>0</v>
      </c>
      <c r="F747" s="79" t="b">
        <v>0</v>
      </c>
      <c r="G747" s="79" t="b">
        <v>0</v>
      </c>
    </row>
    <row r="748" spans="1:7" ht="15">
      <c r="A748" s="87" t="s">
        <v>1958</v>
      </c>
      <c r="B748" s="79">
        <v>2</v>
      </c>
      <c r="C748" s="131">
        <v>0.004048074920820258</v>
      </c>
      <c r="D748" s="79" t="s">
        <v>1477</v>
      </c>
      <c r="E748" s="79" t="b">
        <v>0</v>
      </c>
      <c r="F748" s="79" t="b">
        <v>0</v>
      </c>
      <c r="G748" s="79" t="b">
        <v>0</v>
      </c>
    </row>
    <row r="749" spans="1:7" ht="15">
      <c r="A749" s="87" t="s">
        <v>1998</v>
      </c>
      <c r="B749" s="79">
        <v>2</v>
      </c>
      <c r="C749" s="131">
        <v>0.004048074920820258</v>
      </c>
      <c r="D749" s="79" t="s">
        <v>1477</v>
      </c>
      <c r="E749" s="79" t="b">
        <v>0</v>
      </c>
      <c r="F749" s="79" t="b">
        <v>0</v>
      </c>
      <c r="G749" s="79" t="b">
        <v>0</v>
      </c>
    </row>
    <row r="750" spans="1:7" ht="15">
      <c r="A750" s="87" t="s">
        <v>1999</v>
      </c>
      <c r="B750" s="79">
        <v>2</v>
      </c>
      <c r="C750" s="131">
        <v>0.004048074920820258</v>
      </c>
      <c r="D750" s="79" t="s">
        <v>1477</v>
      </c>
      <c r="E750" s="79" t="b">
        <v>0</v>
      </c>
      <c r="F750" s="79" t="b">
        <v>0</v>
      </c>
      <c r="G750" s="79" t="b">
        <v>0</v>
      </c>
    </row>
    <row r="751" spans="1:7" ht="15">
      <c r="A751" s="87" t="s">
        <v>2000</v>
      </c>
      <c r="B751" s="79">
        <v>2</v>
      </c>
      <c r="C751" s="131">
        <v>0.004048074920820258</v>
      </c>
      <c r="D751" s="79" t="s">
        <v>1477</v>
      </c>
      <c r="E751" s="79" t="b">
        <v>0</v>
      </c>
      <c r="F751" s="79" t="b">
        <v>0</v>
      </c>
      <c r="G751" s="79" t="b">
        <v>0</v>
      </c>
    </row>
    <row r="752" spans="1:7" ht="15">
      <c r="A752" s="87" t="s">
        <v>1613</v>
      </c>
      <c r="B752" s="79">
        <v>3</v>
      </c>
      <c r="C752" s="131">
        <v>0</v>
      </c>
      <c r="D752" s="79" t="s">
        <v>1478</v>
      </c>
      <c r="E752" s="79" t="b">
        <v>0</v>
      </c>
      <c r="F752" s="79" t="b">
        <v>0</v>
      </c>
      <c r="G752" s="79" t="b">
        <v>0</v>
      </c>
    </row>
    <row r="753" spans="1:7" ht="15">
      <c r="A753" s="87" t="s">
        <v>1147</v>
      </c>
      <c r="B753" s="79">
        <v>3</v>
      </c>
      <c r="C753" s="131">
        <v>0</v>
      </c>
      <c r="D753" s="79" t="s">
        <v>1478</v>
      </c>
      <c r="E753" s="79" t="b">
        <v>0</v>
      </c>
      <c r="F753" s="79" t="b">
        <v>0</v>
      </c>
      <c r="G753" s="79" t="b">
        <v>0</v>
      </c>
    </row>
    <row r="754" spans="1:7" ht="15">
      <c r="A754" s="87" t="s">
        <v>1612</v>
      </c>
      <c r="B754" s="79">
        <v>2</v>
      </c>
      <c r="C754" s="131">
        <v>0.010358309356216544</v>
      </c>
      <c r="D754" s="79" t="s">
        <v>1478</v>
      </c>
      <c r="E754" s="79" t="b">
        <v>0</v>
      </c>
      <c r="F754" s="79" t="b">
        <v>0</v>
      </c>
      <c r="G754" s="79" t="b">
        <v>0</v>
      </c>
    </row>
    <row r="755" spans="1:7" ht="15">
      <c r="A755" s="87" t="s">
        <v>1834</v>
      </c>
      <c r="B755" s="79">
        <v>2</v>
      </c>
      <c r="C755" s="131">
        <v>0.010358309356216544</v>
      </c>
      <c r="D755" s="79" t="s">
        <v>1478</v>
      </c>
      <c r="E755" s="79" t="b">
        <v>0</v>
      </c>
      <c r="F755" s="79" t="b">
        <v>0</v>
      </c>
      <c r="G755" s="79" t="b">
        <v>0</v>
      </c>
    </row>
    <row r="756" spans="1:7" ht="15">
      <c r="A756" s="87" t="s">
        <v>1592</v>
      </c>
      <c r="B756" s="79">
        <v>2</v>
      </c>
      <c r="C756" s="131">
        <v>0.010358309356216544</v>
      </c>
      <c r="D756" s="79" t="s">
        <v>1478</v>
      </c>
      <c r="E756" s="79" t="b">
        <v>0</v>
      </c>
      <c r="F756" s="79" t="b">
        <v>0</v>
      </c>
      <c r="G756" s="79" t="b">
        <v>0</v>
      </c>
    </row>
    <row r="757" spans="1:7" ht="15">
      <c r="A757" s="87" t="s">
        <v>2001</v>
      </c>
      <c r="B757" s="79">
        <v>2</v>
      </c>
      <c r="C757" s="131">
        <v>0.010358309356216544</v>
      </c>
      <c r="D757" s="79" t="s">
        <v>1478</v>
      </c>
      <c r="E757" s="79" t="b">
        <v>0</v>
      </c>
      <c r="F757" s="79" t="b">
        <v>0</v>
      </c>
      <c r="G757" s="79" t="b">
        <v>0</v>
      </c>
    </row>
    <row r="758" spans="1:7" ht="15">
      <c r="A758" s="87" t="s">
        <v>2002</v>
      </c>
      <c r="B758" s="79">
        <v>2</v>
      </c>
      <c r="C758" s="131">
        <v>0.010358309356216544</v>
      </c>
      <c r="D758" s="79" t="s">
        <v>1478</v>
      </c>
      <c r="E758" s="79" t="b">
        <v>0</v>
      </c>
      <c r="F758" s="79" t="b">
        <v>0</v>
      </c>
      <c r="G758" s="79" t="b">
        <v>0</v>
      </c>
    </row>
    <row r="759" spans="1:7" ht="15">
      <c r="A759" s="87" t="s">
        <v>2003</v>
      </c>
      <c r="B759" s="79">
        <v>2</v>
      </c>
      <c r="C759" s="131">
        <v>0.010358309356216544</v>
      </c>
      <c r="D759" s="79" t="s">
        <v>1478</v>
      </c>
      <c r="E759" s="79" t="b">
        <v>0</v>
      </c>
      <c r="F759" s="79" t="b">
        <v>0</v>
      </c>
      <c r="G759" s="79" t="b">
        <v>0</v>
      </c>
    </row>
    <row r="760" spans="1:7" ht="15">
      <c r="A760" s="87" t="s">
        <v>2004</v>
      </c>
      <c r="B760" s="79">
        <v>2</v>
      </c>
      <c r="C760" s="131">
        <v>0.010358309356216544</v>
      </c>
      <c r="D760" s="79" t="s">
        <v>1478</v>
      </c>
      <c r="E760" s="79" t="b">
        <v>0</v>
      </c>
      <c r="F760" s="79" t="b">
        <v>1</v>
      </c>
      <c r="G760" s="79" t="b">
        <v>0</v>
      </c>
    </row>
    <row r="761" spans="1:7" ht="15">
      <c r="A761" s="87" t="s">
        <v>2005</v>
      </c>
      <c r="B761" s="79">
        <v>2</v>
      </c>
      <c r="C761" s="131">
        <v>0.010358309356216544</v>
      </c>
      <c r="D761" s="79" t="s">
        <v>1478</v>
      </c>
      <c r="E761" s="79" t="b">
        <v>0</v>
      </c>
      <c r="F761" s="79" t="b">
        <v>0</v>
      </c>
      <c r="G761" s="79" t="b">
        <v>0</v>
      </c>
    </row>
    <row r="762" spans="1:7" ht="15">
      <c r="A762" s="87" t="s">
        <v>1959</v>
      </c>
      <c r="B762" s="79">
        <v>3</v>
      </c>
      <c r="C762" s="131">
        <v>0</v>
      </c>
      <c r="D762" s="79" t="s">
        <v>1479</v>
      </c>
      <c r="E762" s="79" t="b">
        <v>0</v>
      </c>
      <c r="F762" s="79" t="b">
        <v>0</v>
      </c>
      <c r="G762" s="79" t="b">
        <v>0</v>
      </c>
    </row>
    <row r="763" spans="1:7" ht="15">
      <c r="A763" s="87" t="s">
        <v>338</v>
      </c>
      <c r="B763" s="79">
        <v>3</v>
      </c>
      <c r="C763" s="131">
        <v>0</v>
      </c>
      <c r="D763" s="79" t="s">
        <v>1479</v>
      </c>
      <c r="E763" s="79" t="b">
        <v>0</v>
      </c>
      <c r="F763" s="79" t="b">
        <v>0</v>
      </c>
      <c r="G763" s="79" t="b">
        <v>0</v>
      </c>
    </row>
    <row r="764" spans="1:7" ht="15">
      <c r="A764" s="87" t="s">
        <v>1960</v>
      </c>
      <c r="B764" s="79">
        <v>3</v>
      </c>
      <c r="C764" s="131">
        <v>0</v>
      </c>
      <c r="D764" s="79" t="s">
        <v>1479</v>
      </c>
      <c r="E764" s="79" t="b">
        <v>0</v>
      </c>
      <c r="F764" s="79" t="b">
        <v>0</v>
      </c>
      <c r="G764" s="79" t="b">
        <v>0</v>
      </c>
    </row>
    <row r="765" spans="1:7" ht="15">
      <c r="A765" s="87" t="s">
        <v>1961</v>
      </c>
      <c r="B765" s="79">
        <v>3</v>
      </c>
      <c r="C765" s="131">
        <v>0</v>
      </c>
      <c r="D765" s="79" t="s">
        <v>1479</v>
      </c>
      <c r="E765" s="79" t="b">
        <v>0</v>
      </c>
      <c r="F765" s="79" t="b">
        <v>0</v>
      </c>
      <c r="G765" s="79" t="b">
        <v>0</v>
      </c>
    </row>
    <row r="766" spans="1:7" ht="15">
      <c r="A766" s="87" t="s">
        <v>1962</v>
      </c>
      <c r="B766" s="79">
        <v>3</v>
      </c>
      <c r="C766" s="131">
        <v>0</v>
      </c>
      <c r="D766" s="79" t="s">
        <v>1479</v>
      </c>
      <c r="E766" s="79" t="b">
        <v>0</v>
      </c>
      <c r="F766" s="79" t="b">
        <v>0</v>
      </c>
      <c r="G766" s="79" t="b">
        <v>0</v>
      </c>
    </row>
    <row r="767" spans="1:7" ht="15">
      <c r="A767" s="87" t="s">
        <v>344</v>
      </c>
      <c r="B767" s="79">
        <v>3</v>
      </c>
      <c r="C767" s="131">
        <v>0</v>
      </c>
      <c r="D767" s="79" t="s">
        <v>1479</v>
      </c>
      <c r="E767" s="79" t="b">
        <v>0</v>
      </c>
      <c r="F767" s="79" t="b">
        <v>0</v>
      </c>
      <c r="G767" s="79" t="b">
        <v>0</v>
      </c>
    </row>
    <row r="768" spans="1:7" ht="15">
      <c r="A768" s="87" t="s">
        <v>1963</v>
      </c>
      <c r="B768" s="79">
        <v>3</v>
      </c>
      <c r="C768" s="131">
        <v>0</v>
      </c>
      <c r="D768" s="79" t="s">
        <v>1479</v>
      </c>
      <c r="E768" s="79" t="b">
        <v>0</v>
      </c>
      <c r="F768" s="79" t="b">
        <v>0</v>
      </c>
      <c r="G768" s="79" t="b">
        <v>0</v>
      </c>
    </row>
    <row r="769" spans="1:7" ht="15">
      <c r="A769" s="87" t="s">
        <v>1964</v>
      </c>
      <c r="B769" s="79">
        <v>3</v>
      </c>
      <c r="C769" s="131">
        <v>0</v>
      </c>
      <c r="D769" s="79" t="s">
        <v>1479</v>
      </c>
      <c r="E769" s="79" t="b">
        <v>0</v>
      </c>
      <c r="F769" s="79" t="b">
        <v>0</v>
      </c>
      <c r="G769" s="79" t="b">
        <v>0</v>
      </c>
    </row>
    <row r="770" spans="1:7" ht="15">
      <c r="A770" s="87" t="s">
        <v>1965</v>
      </c>
      <c r="B770" s="79">
        <v>3</v>
      </c>
      <c r="C770" s="131">
        <v>0</v>
      </c>
      <c r="D770" s="79" t="s">
        <v>1479</v>
      </c>
      <c r="E770" s="79" t="b">
        <v>0</v>
      </c>
      <c r="F770" s="79" t="b">
        <v>0</v>
      </c>
      <c r="G770" s="79" t="b">
        <v>0</v>
      </c>
    </row>
    <row r="771" spans="1:7" ht="15">
      <c r="A771" s="87" t="s">
        <v>2589</v>
      </c>
      <c r="B771" s="79">
        <v>5</v>
      </c>
      <c r="C771" s="131">
        <v>0.0023565847037983574</v>
      </c>
      <c r="D771" s="79" t="s">
        <v>1480</v>
      </c>
      <c r="E771" s="79" t="b">
        <v>0</v>
      </c>
      <c r="F771" s="79" t="b">
        <v>0</v>
      </c>
      <c r="G771" s="79" t="b">
        <v>0</v>
      </c>
    </row>
    <row r="772" spans="1:7" ht="15">
      <c r="A772" s="87" t="s">
        <v>1833</v>
      </c>
      <c r="B772" s="79">
        <v>4</v>
      </c>
      <c r="C772" s="131">
        <v>0.004192649025135268</v>
      </c>
      <c r="D772" s="79" t="s">
        <v>1480</v>
      </c>
      <c r="E772" s="79" t="b">
        <v>0</v>
      </c>
      <c r="F772" s="79" t="b">
        <v>0</v>
      </c>
      <c r="G772" s="79" t="b">
        <v>0</v>
      </c>
    </row>
    <row r="773" spans="1:7" ht="15">
      <c r="A773" s="87" t="s">
        <v>2083</v>
      </c>
      <c r="B773" s="79">
        <v>3</v>
      </c>
      <c r="C773" s="131">
        <v>0.008520022405708257</v>
      </c>
      <c r="D773" s="79" t="s">
        <v>1480</v>
      </c>
      <c r="E773" s="79" t="b">
        <v>0</v>
      </c>
      <c r="F773" s="79" t="b">
        <v>0</v>
      </c>
      <c r="G773" s="79" t="b">
        <v>0</v>
      </c>
    </row>
    <row r="774" spans="1:7" ht="15">
      <c r="A774" s="87" t="s">
        <v>1581</v>
      </c>
      <c r="B774" s="79">
        <v>3</v>
      </c>
      <c r="C774" s="131">
        <v>0.005375535636856807</v>
      </c>
      <c r="D774" s="79" t="s">
        <v>1480</v>
      </c>
      <c r="E774" s="79" t="b">
        <v>0</v>
      </c>
      <c r="F774" s="79" t="b">
        <v>0</v>
      </c>
      <c r="G774" s="79" t="b">
        <v>0</v>
      </c>
    </row>
    <row r="775" spans="1:7" ht="15">
      <c r="A775" s="87" t="s">
        <v>2586</v>
      </c>
      <c r="B775" s="79">
        <v>2</v>
      </c>
      <c r="C775" s="131">
        <v>0.0056800149371388385</v>
      </c>
      <c r="D775" s="79" t="s">
        <v>1480</v>
      </c>
      <c r="E775" s="79" t="b">
        <v>0</v>
      </c>
      <c r="F775" s="79" t="b">
        <v>0</v>
      </c>
      <c r="G775" s="79" t="b">
        <v>0</v>
      </c>
    </row>
    <row r="776" spans="1:7" ht="15">
      <c r="A776" s="87" t="s">
        <v>2635</v>
      </c>
      <c r="B776" s="79">
        <v>2</v>
      </c>
      <c r="C776" s="131">
        <v>0.0056800149371388385</v>
      </c>
      <c r="D776" s="79" t="s">
        <v>1480</v>
      </c>
      <c r="E776" s="79" t="b">
        <v>0</v>
      </c>
      <c r="F776" s="79" t="b">
        <v>0</v>
      </c>
      <c r="G776" s="79" t="b">
        <v>0</v>
      </c>
    </row>
    <row r="777" spans="1:7" ht="15">
      <c r="A777" s="87" t="s">
        <v>2636</v>
      </c>
      <c r="B777" s="79">
        <v>2</v>
      </c>
      <c r="C777" s="131">
        <v>0.009263705361710043</v>
      </c>
      <c r="D777" s="79" t="s">
        <v>1480</v>
      </c>
      <c r="E777" s="79" t="b">
        <v>0</v>
      </c>
      <c r="F777" s="79" t="b">
        <v>0</v>
      </c>
      <c r="G777" s="79" t="b">
        <v>0</v>
      </c>
    </row>
    <row r="778" spans="1:7" ht="15">
      <c r="A778" s="87" t="s">
        <v>2594</v>
      </c>
      <c r="B778" s="79">
        <v>2</v>
      </c>
      <c r="C778" s="131">
        <v>0.0056800149371388385</v>
      </c>
      <c r="D778" s="79" t="s">
        <v>1480</v>
      </c>
      <c r="E778" s="79" t="b">
        <v>0</v>
      </c>
      <c r="F778" s="79" t="b">
        <v>0</v>
      </c>
      <c r="G778" s="79" t="b">
        <v>0</v>
      </c>
    </row>
    <row r="779" spans="1:7" ht="15">
      <c r="A779" s="87" t="s">
        <v>2595</v>
      </c>
      <c r="B779" s="79">
        <v>2</v>
      </c>
      <c r="C779" s="131">
        <v>0.0056800149371388385</v>
      </c>
      <c r="D779" s="79" t="s">
        <v>1480</v>
      </c>
      <c r="E779" s="79" t="b">
        <v>0</v>
      </c>
      <c r="F779" s="79" t="b">
        <v>0</v>
      </c>
      <c r="G779" s="79" t="b">
        <v>0</v>
      </c>
    </row>
    <row r="780" spans="1:7" ht="15">
      <c r="A780" s="87" t="s">
        <v>2637</v>
      </c>
      <c r="B780" s="79">
        <v>2</v>
      </c>
      <c r="C780" s="131">
        <v>0.0056800149371388385</v>
      </c>
      <c r="D780" s="79" t="s">
        <v>1480</v>
      </c>
      <c r="E780" s="79" t="b">
        <v>0</v>
      </c>
      <c r="F780" s="79" t="b">
        <v>0</v>
      </c>
      <c r="G780" s="79" t="b">
        <v>0</v>
      </c>
    </row>
    <row r="781" spans="1:7" ht="15">
      <c r="A781" s="87" t="s">
        <v>2638</v>
      </c>
      <c r="B781" s="79">
        <v>2</v>
      </c>
      <c r="C781" s="131">
        <v>0.0056800149371388385</v>
      </c>
      <c r="D781" s="79" t="s">
        <v>1480</v>
      </c>
      <c r="E781" s="79" t="b">
        <v>0</v>
      </c>
      <c r="F781" s="79" t="b">
        <v>0</v>
      </c>
      <c r="G781" s="79" t="b">
        <v>0</v>
      </c>
    </row>
    <row r="782" spans="1:7" ht="15">
      <c r="A782" s="87" t="s">
        <v>2077</v>
      </c>
      <c r="B782" s="79">
        <v>2</v>
      </c>
      <c r="C782" s="131">
        <v>0.0056800149371388385</v>
      </c>
      <c r="D782" s="79" t="s">
        <v>1480</v>
      </c>
      <c r="E782" s="79" t="b">
        <v>0</v>
      </c>
      <c r="F782" s="79" t="b">
        <v>0</v>
      </c>
      <c r="G782" s="79" t="b">
        <v>0</v>
      </c>
    </row>
    <row r="783" spans="1:7" ht="15">
      <c r="A783" s="87" t="s">
        <v>1883</v>
      </c>
      <c r="B783" s="79">
        <v>2</v>
      </c>
      <c r="C783" s="131">
        <v>0.0056800149371388385</v>
      </c>
      <c r="D783" s="79" t="s">
        <v>1480</v>
      </c>
      <c r="E783" s="79" t="b">
        <v>0</v>
      </c>
      <c r="F783" s="79" t="b">
        <v>0</v>
      </c>
      <c r="G783" s="79" t="b">
        <v>0</v>
      </c>
    </row>
    <row r="784" spans="1:7" ht="15">
      <c r="A784" s="87" t="s">
        <v>1849</v>
      </c>
      <c r="B784" s="79">
        <v>2</v>
      </c>
      <c r="C784" s="131">
        <v>0.0056800149371388385</v>
      </c>
      <c r="D784" s="79" t="s">
        <v>1480</v>
      </c>
      <c r="E784" s="79" t="b">
        <v>0</v>
      </c>
      <c r="F784" s="79" t="b">
        <v>0</v>
      </c>
      <c r="G784" s="79" t="b">
        <v>0</v>
      </c>
    </row>
    <row r="785" spans="1:7" ht="15">
      <c r="A785" s="87" t="s">
        <v>1889</v>
      </c>
      <c r="B785" s="79">
        <v>2</v>
      </c>
      <c r="C785" s="131">
        <v>0.009263705361710043</v>
      </c>
      <c r="D785" s="79" t="s">
        <v>1480</v>
      </c>
      <c r="E785" s="79" t="b">
        <v>0</v>
      </c>
      <c r="F785" s="79" t="b">
        <v>0</v>
      </c>
      <c r="G785" s="79" t="b">
        <v>0</v>
      </c>
    </row>
    <row r="786" spans="1:7" ht="15">
      <c r="A786" s="87" t="s">
        <v>2639</v>
      </c>
      <c r="B786" s="79">
        <v>2</v>
      </c>
      <c r="C786" s="131">
        <v>0.0056800149371388385</v>
      </c>
      <c r="D786" s="79" t="s">
        <v>1480</v>
      </c>
      <c r="E786" s="79" t="b">
        <v>0</v>
      </c>
      <c r="F786" s="79" t="b">
        <v>0</v>
      </c>
      <c r="G786" s="79" t="b">
        <v>0</v>
      </c>
    </row>
    <row r="787" spans="1:7" ht="15">
      <c r="A787" s="87" t="s">
        <v>2584</v>
      </c>
      <c r="B787" s="79">
        <v>2</v>
      </c>
      <c r="C787" s="131">
        <v>0.0056800149371388385</v>
      </c>
      <c r="D787" s="79" t="s">
        <v>1480</v>
      </c>
      <c r="E787" s="79" t="b">
        <v>0</v>
      </c>
      <c r="F787" s="79" t="b">
        <v>1</v>
      </c>
      <c r="G787" s="79" t="b">
        <v>0</v>
      </c>
    </row>
    <row r="788" spans="1:7" ht="15">
      <c r="A788" s="87" t="s">
        <v>1898</v>
      </c>
      <c r="B788" s="79">
        <v>2</v>
      </c>
      <c r="C788" s="131">
        <v>0.009263705361710043</v>
      </c>
      <c r="D788" s="79" t="s">
        <v>1480</v>
      </c>
      <c r="E788" s="79" t="b">
        <v>0</v>
      </c>
      <c r="F788" s="79" t="b">
        <v>0</v>
      </c>
      <c r="G788" s="79" t="b">
        <v>0</v>
      </c>
    </row>
    <row r="789" spans="1:7" ht="15">
      <c r="A789" s="87" t="s">
        <v>2607</v>
      </c>
      <c r="B789" s="79">
        <v>2</v>
      </c>
      <c r="C789" s="131">
        <v>0.0056800149371388385</v>
      </c>
      <c r="D789" s="79" t="s">
        <v>1480</v>
      </c>
      <c r="E789" s="79" t="b">
        <v>0</v>
      </c>
      <c r="F789" s="79" t="b">
        <v>0</v>
      </c>
      <c r="G789" s="79" t="b">
        <v>0</v>
      </c>
    </row>
    <row r="790" spans="1:7" ht="15">
      <c r="A790" s="87" t="s">
        <v>1593</v>
      </c>
      <c r="B790" s="79">
        <v>2</v>
      </c>
      <c r="C790" s="131">
        <v>0.009263705361710043</v>
      </c>
      <c r="D790" s="79" t="s">
        <v>1480</v>
      </c>
      <c r="E790" s="79" t="b">
        <v>0</v>
      </c>
      <c r="F790" s="79" t="b">
        <v>0</v>
      </c>
      <c r="G790" s="79" t="b">
        <v>0</v>
      </c>
    </row>
    <row r="791" spans="1:7" ht="15">
      <c r="A791" s="87" t="s">
        <v>1581</v>
      </c>
      <c r="B791" s="79">
        <v>2</v>
      </c>
      <c r="C791" s="131">
        <v>0</v>
      </c>
      <c r="D791" s="79" t="s">
        <v>1482</v>
      </c>
      <c r="E791" s="79" t="b">
        <v>0</v>
      </c>
      <c r="F791" s="79" t="b">
        <v>0</v>
      </c>
      <c r="G791" s="79" t="b">
        <v>0</v>
      </c>
    </row>
    <row r="792" spans="1:7" ht="15">
      <c r="A792" s="87" t="s">
        <v>1581</v>
      </c>
      <c r="B792" s="79">
        <v>7</v>
      </c>
      <c r="C792" s="131">
        <v>0</v>
      </c>
      <c r="D792" s="79" t="s">
        <v>1483</v>
      </c>
      <c r="E792" s="79" t="b">
        <v>0</v>
      </c>
      <c r="F792" s="79" t="b">
        <v>0</v>
      </c>
      <c r="G792" s="79" t="b">
        <v>0</v>
      </c>
    </row>
    <row r="793" spans="1:7" ht="15">
      <c r="A793" s="87" t="s">
        <v>2725</v>
      </c>
      <c r="B793" s="79">
        <v>2</v>
      </c>
      <c r="C793" s="131">
        <v>0.004824418056320033</v>
      </c>
      <c r="D793" s="79" t="s">
        <v>1483</v>
      </c>
      <c r="E793" s="79" t="b">
        <v>0</v>
      </c>
      <c r="F793" s="79" t="b">
        <v>0</v>
      </c>
      <c r="G793" s="79" t="b">
        <v>0</v>
      </c>
    </row>
    <row r="794" spans="1:7" ht="15">
      <c r="A794" s="87" t="s">
        <v>1593</v>
      </c>
      <c r="B794" s="79">
        <v>2</v>
      </c>
      <c r="C794" s="131">
        <v>0.004824418056320033</v>
      </c>
      <c r="D794" s="79" t="s">
        <v>1483</v>
      </c>
      <c r="E794" s="79" t="b">
        <v>0</v>
      </c>
      <c r="F794" s="79" t="b">
        <v>0</v>
      </c>
      <c r="G794" s="79" t="b">
        <v>0</v>
      </c>
    </row>
    <row r="795" spans="1:7" ht="15">
      <c r="A795" s="87" t="s">
        <v>338</v>
      </c>
      <c r="B795" s="79">
        <v>2</v>
      </c>
      <c r="C795" s="131">
        <v>0</v>
      </c>
      <c r="D795" s="79" t="s">
        <v>1484</v>
      </c>
      <c r="E795" s="79" t="b">
        <v>0</v>
      </c>
      <c r="F795" s="79" t="b">
        <v>0</v>
      </c>
      <c r="G795" s="79" t="b">
        <v>0</v>
      </c>
    </row>
    <row r="796" spans="1:7" ht="15">
      <c r="A796" s="87" t="s">
        <v>2729</v>
      </c>
      <c r="B796" s="79">
        <v>2</v>
      </c>
      <c r="C796" s="131">
        <v>0</v>
      </c>
      <c r="D796" s="79" t="s">
        <v>1484</v>
      </c>
      <c r="E796" s="79" t="b">
        <v>0</v>
      </c>
      <c r="F796" s="79" t="b">
        <v>0</v>
      </c>
      <c r="G796" s="79" t="b">
        <v>0</v>
      </c>
    </row>
    <row r="797" spans="1:7" ht="15">
      <c r="A797" s="87" t="s">
        <v>2730</v>
      </c>
      <c r="B797" s="79">
        <v>2</v>
      </c>
      <c r="C797" s="131">
        <v>0</v>
      </c>
      <c r="D797" s="79" t="s">
        <v>1484</v>
      </c>
      <c r="E797" s="79" t="b">
        <v>0</v>
      </c>
      <c r="F797" s="79" t="b">
        <v>0</v>
      </c>
      <c r="G797" s="79" t="b">
        <v>0</v>
      </c>
    </row>
    <row r="798" spans="1:7" ht="15">
      <c r="A798" s="87" t="s">
        <v>1937</v>
      </c>
      <c r="B798" s="79">
        <v>2</v>
      </c>
      <c r="C798" s="131">
        <v>0</v>
      </c>
      <c r="D798" s="79" t="s">
        <v>1484</v>
      </c>
      <c r="E798" s="79" t="b">
        <v>0</v>
      </c>
      <c r="F798" s="79" t="b">
        <v>0</v>
      </c>
      <c r="G798" s="79" t="b">
        <v>0</v>
      </c>
    </row>
    <row r="799" spans="1:7" ht="15">
      <c r="A799" s="87" t="s">
        <v>1581</v>
      </c>
      <c r="B799" s="79">
        <v>2</v>
      </c>
      <c r="C799" s="131">
        <v>0.0162718916575125</v>
      </c>
      <c r="D799" s="79" t="s">
        <v>1484</v>
      </c>
      <c r="E799" s="79" t="b">
        <v>0</v>
      </c>
      <c r="F799" s="79" t="b">
        <v>0</v>
      </c>
      <c r="G799" s="79" t="b">
        <v>0</v>
      </c>
    </row>
    <row r="800" spans="1:7" ht="15">
      <c r="A800" s="87" t="s">
        <v>1581</v>
      </c>
      <c r="B800" s="79">
        <v>3</v>
      </c>
      <c r="C800" s="131">
        <v>0</v>
      </c>
      <c r="D800" s="79" t="s">
        <v>1486</v>
      </c>
      <c r="E800" s="79" t="b">
        <v>0</v>
      </c>
      <c r="F800" s="79" t="b">
        <v>0</v>
      </c>
      <c r="G800" s="79" t="b">
        <v>0</v>
      </c>
    </row>
    <row r="801" spans="1:7" ht="15">
      <c r="A801" s="87" t="s">
        <v>344</v>
      </c>
      <c r="B801" s="79">
        <v>2</v>
      </c>
      <c r="C801" s="131">
        <v>0</v>
      </c>
      <c r="D801" s="79" t="s">
        <v>1486</v>
      </c>
      <c r="E801" s="79" t="b">
        <v>0</v>
      </c>
      <c r="F801" s="79" t="b">
        <v>0</v>
      </c>
      <c r="G801"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2020-05-04T07:05:27Z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