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527"/>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<sst xmlns="http://schemas.openxmlformats.org/spreadsheetml/2006/main" count="8779" uniqueCount="2466">
  <si>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</si>
  <si>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</si>
  <si>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</si>
  <si>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</si>
  <si>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</si>
  <si>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</si>
  <si>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</si>
  <si>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</si>
  <si>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</si>
  <si>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</si>
  <si>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</si>
  <si>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</si>
  <si>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</si>
  <si>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</si>
  <si>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</si>
  <si>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</si>
  <si>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</si>
  <si>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</si>
  <si>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</si>
  <si>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</si>
  <si>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</si>
  <si>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</si>
  <si>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</si>
  <si>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</si>
  <si>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</si>
  <si>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</si>
  <si>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</si>
  <si>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</si>
  <si>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</si>
  <si>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</si>
  <si>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</si>
  <si>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</si>
  <si>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</si>
  <si>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</si>
  <si>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</si>
  <si>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</si>
  <si>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</si>
  <si>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</si>
  <si>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</si>
  <si>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</si>
  <si>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</si>
  <si>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</si>
  <si>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</si>
  <si>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</si>
  <si>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</si>
  <si>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</si>
  <si>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</si>
  <si>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</si>
  <si>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</si>
  <si>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</si>
  <si>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</si>
  <si>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</si>
  <si>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</si>
  <si>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</si>
  <si>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</si>
  <si>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</si>
  <si>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</si>
  <si>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</si>
  <si>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</si>
  <si>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</si>
  <si>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</si>
  <si>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</si>
  <si>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</si>
  <si>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</si>
  <si>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</si>
  <si>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</si>
  <si>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</si>
  <si>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</si>
  <si>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</si>
  <si>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</si>
  <si>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</si>
  <si>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</si>
  <si>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</si>
  <si>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</si>
  <si>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</si>
  <si>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</si>
  <si>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</si>
  <si>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</si>
  <si>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</si>
  <si>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</si>
  <si>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</si>
  <si>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</si>
  <si>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</si>
  <si>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</si>
  <si>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</si>
  <si>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</si>
  <si>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</si>
  <si>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</si>
  <si>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</si>
  <si>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</si>
  <si>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</si>
  <si>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</si>
  <si>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</si>
  <si>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</si>
  <si>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</si>
  <si>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</si>
  <si>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</si>
  <si>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</si>
  <si>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</si>
  <si>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</si>
  <si>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</si>
  <si>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</si>
  <si>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</si>
  <si>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</si>
  <si>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</si>
  <si>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</si>
  <si>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</si>
  <si>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</si>
  <si>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</si>
  <si>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</si>
  <si>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</si>
  <si>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</si>
  <si>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</si>
  <si>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</si>
  <si>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</si>
  <si>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</si>
  <si>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</si>
  <si>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</si>
  <si>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</si>
  <si>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</si>
  <si>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</si>
  <si>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</si>
  <si>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</si>
  <si>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</si>
  <si>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</si>
  <si>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</si>
  <si>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</si>
  <si>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</si>
  <si>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</si>
  <si>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</si>
  <si>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</si>
  <si>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</si>
  <si>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</si>
  <si>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</si>
  <si>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</si>
  <si>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</si>
  <si>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</si>
  <si>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</si>
  <si>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</si>
  <si>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</si>
  <si>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</si>
  <si>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</si>
  <si>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</si>
  <si>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</si>
  <si>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</si>
  <si>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</si>
  <si>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</si>
  <si>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</si>
  <si>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</si>
  <si>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</si>
  <si>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</si>
  <si>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</si>
  <si>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</si>
  <si>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</si>
  <si>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</si>
  <si>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</si>
  <si>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</si>
  <si>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</si>
  <si>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</si>
  <si>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</si>
  <si>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</si>
  <si>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</si>
  <si>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</si>
  <si>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</si>
  <si>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</si>
  <si>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</si>
  <si>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</si>
  <si>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</si>
  <si>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</si>
  <si>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</si>
  <si>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</si>
  <si>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</si>
  <si>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</si>
  <si>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</si>
  <si>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</si>
  <si>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</si>
  <si>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</si>
  <si>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</si>
  <si>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</si>
  <si>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</si>
  <si>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</si>
  <si>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</si>
  <si>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</si>
  <si>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</si>
  <si>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</si>
  <si>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</si>
  <si>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</si>
  <si>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</si>
  <si>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</si>
  <si>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</si>
  <si>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 xml:space="preserve">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</si>
  <si>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</si>
  <si>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</si>
  <si>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</si>
  <si>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t>
  </si>
  <si>
    <t>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t>
  </si>
  <si>
    <t>="SmtpHost"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</si>
  <si>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t>
  </si>
  <si>
    <t>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t>
  </si>
  <si>
    <t>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t>
  </si>
  <si>
    <t>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t>
  </si>
  <si>
    <t>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t>
  </si>
  <si>
    <t>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t>
  </si>
  <si>
    <t>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t>
  </si>
  <si>
    <t>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t>
  </si>
  <si>
    <t>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t>
  </si>
  <si>
    <t>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t>
  </si>
  <si>
    <t>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t>
  </si>
  <si>
    <t xml:space="preserve">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</si>
  <si>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</si>
  <si>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</si>
  <si>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</si>
  <si>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</si>
  <si>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</si>
  <si>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</si>
  <si>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</si>
  <si>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</si>
  <si>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</si>
  <si>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</si>
  <si>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</si>
  <si>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</si>
  <si>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</si>
  <si>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</si>
  <si>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</si>
  <si>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</si>
  <si>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</si>
  <si>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</si>
  <si>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</si>
  <si>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</si>
  <si>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</si>
  <si>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</si>
  <si>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</si>
  <si>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</si>
  <si>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</si>
  <si>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</si>
  <si>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</si>
  <si>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</si>
  <si>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</si>
  <si>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</si>
  <si>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</si>
  <si>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</si>
  <si>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</si>
  <si>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</si>
  <si>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</si>
  <si>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</si>
  <si>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</si>
  <si>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</si>
  <si>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</si>
  <si>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</si>
  <si>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</si>
  <si>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</si>
  <si>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kunalmahajan4</t>
  </si>
  <si>
    <t>awakush</t>
  </si>
  <si>
    <t>panjrathg</t>
  </si>
  <si>
    <t>hadleywilsonmd</t>
  </si>
  <si>
    <t>anudodejamd</t>
  </si>
  <si>
    <t>ktamirisamd</t>
  </si>
  <si>
    <t>gurleen_kaur96</t>
  </si>
  <si>
    <t>medaxiom</t>
  </si>
  <si>
    <t>mr_jeffry</t>
  </si>
  <si>
    <t>drmarthagulati</t>
  </si>
  <si>
    <t>rafidaltaweel</t>
  </si>
  <si>
    <t>achoiheart</t>
  </si>
  <si>
    <t>jaccjournals</t>
  </si>
  <si>
    <t>drlaxmimehta</t>
  </si>
  <si>
    <t>katiebatesdnp</t>
  </si>
  <si>
    <t>yaqoub_lina</t>
  </si>
  <si>
    <t>mpsotka</t>
  </si>
  <si>
    <t>athenapoppas</t>
  </si>
  <si>
    <t>braun_lynne</t>
  </si>
  <si>
    <t>kyla_lara</t>
  </si>
  <si>
    <t>smadarkort</t>
  </si>
  <si>
    <t>gomezrexrode</t>
  </si>
  <si>
    <t>jenkanellidis</t>
  </si>
  <si>
    <t>drjenniferco_vu</t>
  </si>
  <si>
    <t>avolgman</t>
  </si>
  <si>
    <t>lross246</t>
  </si>
  <si>
    <t>mayraguerreromd</t>
  </si>
  <si>
    <t>minnowwalsh</t>
  </si>
  <si>
    <t>rafavidalperez</t>
  </si>
  <si>
    <t>drdargaray</t>
  </si>
  <si>
    <t>worldheartfed</t>
  </si>
  <si>
    <t>pooh_velagapudi</t>
  </si>
  <si>
    <t>iamritu</t>
  </si>
  <si>
    <t>mirvatalasnag</t>
  </si>
  <si>
    <t>cardiopcimom</t>
  </si>
  <si>
    <t>mrmehramd</t>
  </si>
  <si>
    <t>accintouch</t>
  </si>
  <si>
    <t>rmusialowskimd</t>
  </si>
  <si>
    <t>sanjeevgulatimd</t>
  </si>
  <si>
    <t>dermotphelanmd</t>
  </si>
  <si>
    <t>troyleomd</t>
  </si>
  <si>
    <t>garosemd</t>
  </si>
  <si>
    <t>acog</t>
  </si>
  <si>
    <t>uqayyum123</t>
  </si>
  <si>
    <t>giuseppegalati_</t>
  </si>
  <si>
    <t>aayshacader</t>
  </si>
  <si>
    <t>heartotxheartmd</t>
  </si>
  <si>
    <t>gina_lundberg</t>
  </si>
  <si>
    <t>drtoniyasingh</t>
  </si>
  <si>
    <t>garimavsharmamd</t>
  </si>
  <si>
    <t>bebetodice</t>
  </si>
  <si>
    <t>nmhheartdoc</t>
  </si>
  <si>
    <t>drhebamd</t>
  </si>
  <si>
    <t>glenn_hirsch</t>
  </si>
  <si>
    <t>g2wym</t>
  </si>
  <si>
    <t>dougdrachmanmd</t>
  </si>
  <si>
    <t>dreugeneyang</t>
  </si>
  <si>
    <t>lucymwest</t>
  </si>
  <si>
    <t>beaverspharmd</t>
  </si>
  <si>
    <t>cardiology</t>
  </si>
  <si>
    <t>accmediacenter</t>
  </si>
  <si>
    <t>aanp_news</t>
  </si>
  <si>
    <t>skathire</t>
  </si>
  <si>
    <t>marcbonaca</t>
  </si>
  <si>
    <t>drroxmehran</t>
  </si>
  <si>
    <t>baselramlawimd</t>
  </si>
  <si>
    <t>uiowa</t>
  </si>
  <si>
    <t>accwic</t>
  </si>
  <si>
    <t>sandylewis</t>
  </si>
  <si>
    <t>niticardio</t>
  </si>
  <si>
    <t>biljana_parapid</t>
  </si>
  <si>
    <t>pamelabmorris</t>
  </si>
  <si>
    <t>akates1</t>
  </si>
  <si>
    <t>drmalissawood</t>
  </si>
  <si>
    <t>erinmichos</t>
  </si>
  <si>
    <t>drklindley</t>
  </si>
  <si>
    <t>tricianp</t>
  </si>
  <si>
    <t>vietheartpa</t>
  </si>
  <si>
    <t>apac_cardiology</t>
  </si>
  <si>
    <t>melindadavismd</t>
  </si>
  <si>
    <t>nataliebello9</t>
  </si>
  <si>
    <t>ameykulkarnimd</t>
  </si>
  <si>
    <t>kejoynt</t>
  </si>
  <si>
    <t>txmommydoc</t>
  </si>
  <si>
    <t>fcvcolombia</t>
  </si>
  <si>
    <t>un</t>
  </si>
  <si>
    <t>novartis_nsb</t>
  </si>
  <si>
    <t>chagasdoc</t>
  </si>
  <si>
    <t>siac_cardio</t>
  </si>
  <si>
    <t>sliwa1karen</t>
  </si>
  <si>
    <t>khandelwalmd</t>
  </si>
  <si>
    <t>dickkovacs</t>
  </si>
  <si>
    <t>sripalbangalore</t>
  </si>
  <si>
    <t>jedicath</t>
  </si>
  <si>
    <t>agtruesdell</t>
  </si>
  <si>
    <t>pcronline</t>
  </si>
  <si>
    <t>Mentions</t>
  </si>
  <si>
    <t>Replies to</t>
  </si>
  <si>
    <t>#ITookTheACCOath
Proud to be FACC
#ACC20/#WCCardio 
Virtual Oath Ceremony
Annual event cancelled#COVID-19 https://t.co/zzggBaOEgD</t>
  </si>
  <si>
    <t>#ITookTheACCOath
Proud to be FACC
#ACC20/#WCCardio 
Virtual Oath Ceremony
Annual event cancelled#COVID-19 https://t.co/EAGfIEuHHm</t>
  </si>
  <si>
    <t>Need for better bio markers for assessing biohistocompatibility and risk of bleeding among LVAD pts @MRMehraMD @ Carlobartoli @ACCinTouch #ACC20</t>
  </si>
  <si>
    <t>Join us for #ACC20/#WCCardio. This year, ⁦@ACCinTouch⁩ sessions are available for free virtually. Schedule: https://t.co/VGnsqcg4FB 
⁦@garosemd⁩ ⁦@troyleomd⁩ ⁦@DermotPhelanMD⁩ ⁦@SanjeevGulatiMD⁩ ⁦@RMusialowskiMD⁩ ⁦@DrLaxmiMehta⁩ https://t.co/Y12YVWOO9W</t>
  </si>
  <si>
    <t>VICTORIA ⁦@ACCinTouch⁩ results: Vericiguat is shown to be safe and well tolerated in #heartfailure patients, along w guideline directed medical therapy, to reduce cardiovascular death &amp;amp; #heartfailure hospitalizations. MORE: https://t.co/yGNZNrJefa #ACC20 #SangerHeart (1/2) https://t.co/6pwAC4uf7u</t>
  </si>
  <si>
    <t>#HappeningNow: I’m moderating #ACC20/#WCCardio's 1st virtual Featured Clinical Research session. Visit https://t.co/cymFZbnQs3 to hear the late-breaking data: it’s free &amp;amp; live, no registration needed. Follow this thread for my take on the key studies  @ACCinTouch (1/8)</t>
  </si>
  <si>
    <t>Great talk by Dr. Lisa Holler #CardioObstetrics #ACC20 #WCCardio @ACCinTouch @acog 
_xD83D__xDCCC_Cardiac Dz common cause of mortality 
_xD83D__xDCCC_⬆️ Af Amer, Amer Indian, Alaskan Natives 
_xD83D__xDCCC_33% deaths occur 1wk to 1 yr PP
_xD83D__xDCCC_State MMRC data imp for analysis 
_xD83D__xDCCC_60% preventable! https://t.co/8biGnXE59Z</t>
  </si>
  <si>
    <t>#ACC20 #WCCardio #Virtual 
#cardiotwitter #Cardiology #EPeeps #ACCWIC #ACCFIT 
Follow me! 3/28-30 
Excited to share _xD83D__xDD11_of #LBCTs &amp;amp; #Key points #ACCEP 
@iamritu @DrMarthaGulati @HeartOTXHeartMD @aayshacader @DrToniyaSingh @gina_lundberg @GiuseppeGalati_ @mirvatalasnag @Uqayyum123</t>
  </si>
  <si>
    <t>1/ AF: _xD83D__xDD11_ points 
_xD83D__xDD34_ DO NOT USE warfarin in Triple Rx for PCI pts!!! NOACs! 
PIONEER AF-PCI Trial:
✅ Use Rivaroxaban DUAL (15mg po QD) as a dual agent or TRIPLE/DAPT. 
- HR 0.59 &amp;amp; 0.63 ⤴️ 
#ACCEP #ACC20 #Virtual https://t.co/0Uv8nmPsMA</t>
  </si>
  <si>
    <t>#ACCCEP No #LBCT 
1/ Dr.Jeanne Poole’s wrap up on novel ICD Rx highlights: 
Await #HRS2020 results ⤵️
✅PRAETORIAN TVICD vs SICD
✅ UNTOUCHED full outcome 
♦️SICDs: 
No pacing/CRT 
No ATP 
Inappropriate shocks⬇️w Smartpass algorithm (~4%)  + dual zone (5%) 
~99% VF conversion https://t.co/dAUwESKImU</t>
  </si>
  <si>
    <t>I’ve been interested in cardiomyopathy in pregnancy since my MFM rotation so really enjoyed the #CardioObstetrics sessions at #ACC20. Great panel discussion - @GarimaVSharmaMD says to start educating trainees starting at med school! #ACCMedStudent</t>
  </si>
  <si>
    <t>Join us tomorrow for part 4 of the #COVID-19 webinar discussing the legal and workforce implications stemming from the COVID-19 pandemic. https://t.co/Yfd4uWx5qb https://t.co/jxDglI1t5v</t>
  </si>
  <si>
    <t>RxVantage provides insights as #COVID-19 causes many changes for healthcare providers. With their no-cost online platform, medical practices can connect with their life science rep &amp;amp; automate new protocol guidance communications to all locations. https://t.co/KEJlpvJzXP https://t.co/siRKQfr9JA</t>
  </si>
  <si>
    <t>Congratulations my Doc and teacher RT @BebetoDice: #ACC20/#WCCardio #ITookTheACCOath Given the  world’s actual circumstances , this is the way we had to join the ACC . Congratulations to all other fellows inductees that were supposed to be in Chicago 2020 https://t.co/tm6S3NxoZh</t>
  </si>
  <si>
    <t>EVOLUT low Risk TAVR STUDY in Bicuspid Aortic Stenosis now being presented #ACC20: 
⏺no prior data and excluded from other studies due to differences in this group
⏺population will be followed for 10 years so this is early 
⏺symptomatic and asymptomatic
❗️excludes those &amp;lt;60y https://t.co/SYNFLAYkCk</t>
  </si>
  <si>
    <t>Causes of pregnancy related deaths: #acc20 @ACCinTouch @acog #cardioobstetrics https://t.co/7HJd3R3ZPt</t>
  </si>
  <si>
    <t>#ITookTheACCOath
I took the oath . Proud to be FACC 
Rafid Altaweel .Baghdad .Iraq https://t.co/7VPLaY0EQP</t>
  </si>
  <si>
    <t>.@ACCinTouch #ACC20 has launched with a speech from Dr. Kovacs!  Watching live together with colleagues around the world as a brief reprieve from front line care.  
Thinking of the safety and wellness of my colleagues near and far..._xD83D__xDE4F_ https://t.co/M9kgIlh2xo</t>
  </si>
  <si>
    <t>Stream the joint #JACCJournals/@ACCinTouch LBCT session with co-chairs, Dr. @MinnowWalsh and #JACC Editor-in-Chief, Dr. Valentin Fuster, plus @NMHheartdoc, @Drroxmehran and more #CVD expert panelists. https://t.co/nElZYWSZ30 #ACC20/#WCCardio https://t.co/r82hLhIjB0</t>
  </si>
  <si>
    <t>Congratulations to @ACCinTouch #cvEducation Team for successful virtual platform.  Thank you @akates1 &amp;amp; @PamelaBMorris for your excellent leadership! We did have fun last summer planning this meeting. #ACC20 #WCCardio
@DrEugeneYang @DougDrachmanMD @g2wym @glenn_hirsch @DrHebaMD https://t.co/rXOjg0ijSN</t>
  </si>
  <si>
    <t>Check out Slides on Demand today - “The Buzz Around Diabetes and Heart Failure” by @lucymwest Cleveland Clinic PharmD.  Overlap between #diabetes and #heartfailure treatment impossible to ignore.  Solutions include #pharmacist led DM/HF clinic.  @beaverspharmd #ACCCVT #ACC20 #WCC https://t.co/S4qRysWDRa</t>
  </si>
  <si>
    <t>After the #LBCT excitement don’t forget to head over to the on-demand section for more great content.  Currently watching Y. Chandrasekhar MD editor of @JACCJournals Cardiovascular Imaging present on Evolving Imaging of #cardiomyopathies 
@ACCinTouch #heartfailure https://t.co/Nye6XDtjkO</t>
  </si>
  <si>
    <t>Find more #cardiomyopathy and #heartfailure on-demand content by clicking on the “105. Cardiac Failure in 2020” link! 
@ACCinTouch https://t.co/qjDM75WU8j</t>
  </si>
  <si>
    <t>Over 200 #HeartFailure and #cardiomyopathies eAbstracts available for viewing here_xD83D__xDC47__xD83C__xDFFB_
@ACCinTouch #ACC20/#WCC 
https://t.co/OH6Z2FL00V… https://t.co/FHEsVpJVDd</t>
  </si>
  <si>
    <t>The Opening #showcase for the #virtual #ACC20 #WCCardio meeting has just started!! Tune in using this link, browse and explore what this #virtual experience is about to bring you!!  https://t.co/dI3ejFueHg @ACCinTouch @Cardiology @ACCmediacenter https://t.co/8FsecxRmV4</t>
  </si>
  <si>
    <t>#latebreaking UK TAVI trial is being presented now at #virtual #ACC20 #WCCardio meeting!! @ACCinTouch @ACCmediacenter @Cardiology #TAVR #tavi https://t.co/cF7EaOpmt3</t>
  </si>
  <si>
    <t>In case you want a #cardiotwitter #covid19 break: #ACC20 #WCCardio virtual live sessions starting soon at https://t.co/n2EBSx1P33 no registration required! Just go to https://t.co/sQyzSfFUWm @ACCinTouch; on-demand #cvPH sessions on #pulmonaryhypertension, exercise, &amp;amp; #hfpef https://t.co/7alieTHhwP</t>
  </si>
  <si>
    <t>On-demand scientific abstracts available starting today for #cardiotwitter #ACC20 #WCCardio at https://t.co/sQyzSfFUWm for #pulmonaryhypertension #cvPH &amp;amp; #cvVTE pathways @ACCinTouch https://t.co/qTesaNpID1</t>
  </si>
  <si>
    <t>New Live &amp;amp; on-demand expert content available starting later today for #cardiotwitter #ACC20 #WCCardio at https://t.co/sQyzSfFUWm for #pulmonaryhypertension #cvPH &amp;amp; #cvVTE pathways @ACCinTouch https://t.co/rEWeUTQbK1</t>
  </si>
  <si>
    <t>Couldn’t agree more. Momentous occasion of ACC and WCC scientific sessions. Thank you to the entire team who worked tirelessly to put this together in two short weeks! @ACCinTouch https://t.co/PEywmrJBLA</t>
  </si>
  <si>
    <t>Importance of collaboration between OB &amp;amp; cardiology to prevent maternal mortality #CardioObstetrics @ACCinTouch #ACC20 Need for #CVprev in women long before pregnancy: MDs in card &amp;amp; OB, WHNPs, card NPs, PCPs @AANP_NEWS https://t.co/Y3rzgVEzz7</t>
  </si>
  <si>
    <t>A noble &amp;amp; personal mission to develop a once and done treatment to reduce LDL-C &amp;amp; eradicate ASCVD @skathire Congratulations on giving the #BraunwaldKeynote @ACCinTouch #ACC20 #CVprev https://t.co/MEKe1IpJdq</t>
  </si>
  <si>
    <t>#VOYAGER #PAD Trial presented by Dr. @MarcBonaca 
Rivaroxaban 2.5 bid + asa in PAD after revascularization:
✅prevents 6x as many ischemic events vs bleeds
❗️there was ⬆️TIMI major bleeding but NO ⬆️intracranial or fatal bleeding @ACCinTouch #ACC2020 https://t.co/Jwd9iMTdl9</t>
  </si>
  <si>
    <t>Despite the ongoing #COVID19 crisis, #CVD research does not stop. Dr. Yaseen and her mentor Dr. Al-Farhan, President of Iraqi Scientific Council of Cardiology, wear face masks while sharing their #ACC20/#WCCardio abstract, available in #JACC: https://t.co/fPIHihgRxz https://t.co/tQZBsk6rWn</t>
  </si>
  <si>
    <t>#ACC20 #WCCardio Late Breaking Trial- Evolut Low Risk Bicuspid Study presented by Dr. @baselramlawimd with a prospective single-arm trial study design:
95% device success
87% with no patient-prosthesis mismatch
&amp;lt;2% with a mean gradient &amp;gt;20 mm Hg
@ACCinTouch @JACCJournals https://t.co/zsdD2R1jzf</t>
  </si>
  <si>
    <t>Awesome _xD83D__xDC4F__xD83C__xDFFD_ presentation of first known case of giant cell aortitis. Congrats Dr. Giselle Statz who is an IM resident @uiowa going into cardiology! #choosecardiology #ilooklikeacardiologist #accfit #sheforshe https://t.co/kO2tjX0zIT</t>
  </si>
  <si>
    <t>LATE BREAKING TRIALS I. Dr. Paul Armstrong presents VICTORIA results @ACCinTouch with Vericiguat for HFrEF:
_xD83E__xDDEA_MOA: enhances cGMP pathway
⬇️ CV death and HF hospitalization in presence of GDMT
_xD83D__xDC4D__xD83C__xDFFD_Dose of 10 mg safe and well tolerated 
#ACC20 #WCCardio #ACCFIT #ACCEarlyCareer https://t.co/dEzxCPJucP</t>
  </si>
  <si>
    <t>The #PARTNER3 f/u data presented by Dr. Michael Mack- safety and effectiveness of Edwards SAPIEN3 in severe, calcific AS at ⬇️operative risk for AVR:
*2 yr f/u data
*37%⬇️ _xD83D__xDC80_, CVA, or CV rehospitalization
*⬆️valve thrombosis in TAVR at 1-2 yrs
*✅HD
@ACCinTouch #ACC20 #WCCardio https://t.co/i2QIBrhdCA</t>
  </si>
  <si>
    <t>#StumpTheProfessor Case 1: A 31 yo M presenting with 2 weeks of typical angina. No past medical hx with a normal exam. See thread for next steps. What is your ddx? #ACC20 #WCCardio #ACCFIT @ACCinTouch @worldheartfed Presented by Dr. Giselle Statz https://t.co/jACp4HaNQL</t>
  </si>
  <si>
    <t>Mid career #cardiologists and  #women @accwic at highest risk for #burnout ⁦@ACCinTouch⁩ survey ⁦@DrLaxmiMehta⁩ ⁦@sandylewis⁩ https://t.co/cHwhwxjN7J</t>
  </si>
  <si>
    <t>Important tips by @DrLaxmiMehta https://t.co/DaT01iuyIp</t>
  </si>
  <si>
    <t>Dr. Pereira shares results of late-breaking clinical TAILOR PCI trial. Did not reach primary endpoint but provided excellent insights on how genetic testing can inform clinical decision making. #ACC20/#WCCardio #ACCMedStudent</t>
  </si>
  <si>
    <t>Dr. Yancy provided excellent comments on late-breaking clinical VICTORIA trial. He noted how % of African American patients was low in the trial, &amp;lt;5%. This is a concern &amp;amp; provides an opportunity to further study vericiguat in African American pts. #ACC20/#WCCardio #ACCMedStudent</t>
  </si>
  <si>
    <t>Dr. Nijenhuis on POPular-TAVI trial: pts undergoing TAVI who were receiving oral anticoagulation, incidence of serious bleeding over period of 1 month or 1 year was lower w/ oral anticoagulation alone than w/ oral anticoagulation + clopidogrel #ACC20/#WCCardio #ACCMedStudent</t>
  </si>
  <si>
    <t>Late-breaking UK TAVI trial finds in pts 70+ w/ severe symptomatic aortic stenosis at increased operative risk due to age/co-morbidity, TAVI not inferior to conventional surgery w/ respect to death from any cause at 1 yr #ACC20/#WCCardio #ACCMedStudent</t>
  </si>
  <si>
    <t>#ACC20/#WCCardio Virtual kicked off today! I’ll be tweeting throughout the next few days on different sessions as the #ACCMedStudent pathway tweeter.</t>
  </si>
  <si>
    <t>Dr. Bonaca provides results from late-breaking VOYAGER PAD trial assessing efficacy &amp;amp; safety of rivaroxaban in reducing risk of major thrombotic vascular events in pts with symptomatic PAD #ACC20/#WCCardio #ACCMedStudent https://t.co/WKGJmSquVX</t>
  </si>
  <si>
    <t>#ITookTheACCOath congratulations to everyone and thank you for the opportunity to be a part this amazing team. https://t.co/HqybUXYQbd</t>
  </si>
  <si>
    <t>Great talk on #burnout by @DrLaxmiMehta #ACC2020 
❤️ Women_xD83D__xDC69__xD83C__xDFFB_‍⚕️&amp;amp; mid-career highest
 risk
❤️⬆️ burnout w longer work hours 
❤️Work factors that ⬆️ burnout : ⏺call/RVU/Pt Satisfaction scores 
⏺want ⬆️time with family https://t.co/wB6iN8E6EP</t>
  </si>
  <si>
    <t>Great sessions @MinnowWalsh &amp;amp; @drklindley on #CardioObstetrics! Thanks @GarimaVSharmaMD @cardioPCImom for your insight on this. We need to ⬇️maternal mortality! @ErinMichos @drmalissawood @gina_lundberg @DrLaxmiMehta @sandylewis @biljana_parapid @DrToniyaSingh @NitiCardio https://t.co/CM4QVvTCeQ</t>
  </si>
  <si>
    <t>Acute limb ischemia is a STEMI of the limb #ACCIC we now have evidence that antithrombotic therapy can help flatten this curve! @beaverspharmd @mirvatalasnag #ACCCVT #ACC2020 https://t.co/kgjIPlBN7s</t>
  </si>
  <si>
    <t>DAPA-HF results show another great _xD83D__xDD28_to prevent _xD83D__xDE91_. Dapagliflozin even without DM and EF&amp;lt;40%=significant decrease in 1st and recurrent CHF hospitalizations. Who should prescribe? @ACCinTouch #ACC20 @VietHeartPA @beaverspharmd #ACCIC #ACCCVT</t>
  </si>
  <si>
    <t>Anything that makes it easier for our cancer patients while protecting them is the right thing to do, but may depend on _xD83D__xDCB5_ and insurance coverage in the _xD83C__xDDFA__xD83C__xDDF8_. #ACCIC #ACC20  @beaverspharmd @APAC_Cardiology #ACCCVT https://t.co/Y2Vnza7bCk</t>
  </si>
  <si>
    <t>This is a great place to start with patients prior to discussing the exciting results of PARTNER 3 discussed at #ACC20 today @APAC_Cardiology @VietHeartPA @tricianp https://t.co/uSavT7GTre</t>
  </si>
  <si>
    <t>Genotype guided therapy in TAILOR-PCI  did not show a significant change in decreasing ischemic events at 1 year, although there may be a benefit in the 1st 3 months. Well designed study! @ACCinTouch #ACCIC #ACCCVT</t>
  </si>
  <si>
    <t>Orion Phase III analysis could add another _xD83D__xDD28_ in our LDL lowering toolbox- twice a year injections ➕  statins led to 76% of patients getting to an LDL &amp;lt;70. _xD83D__xDCB5_ ? #ACC20 @ACCinTouch</t>
  </si>
  <si>
    <t>A Composite Metric for Benchmarking Site Performance in TAVR: Results from the TVT registry. Nice concept presented at virtual LBCT ACC session today. Reminder to all: Important to submit complete data to TVT to improve quality &amp;amp; reliability of this. https://t.co/G1S65OunK6</t>
  </si>
  <si>
    <t>A genotype-guided oral P2Y12 inhibitor strategy compared with conventional clopidogrel therapy in pts undergoing PCI resulted in 1.8% ARR and 34% RRR in ischemic events at 12 months (p=0.056).  A significant benefit to the genotype strategy was seen at 3 months HR=0.21, p=0.001. https://t.co/Ff0X3Q8LdN</t>
  </si>
  <si>
    <t>2 Year Clinical &amp;amp; Echo Outcomes in PARTNER 3 Low-risk Randomized Trial presented at virtual LBCT #ACC20 session today:  1ry Endpoint (death, stroke or rehosp) at 1 year lower with TAVR, but higher valve thrombosis between 1 and 2 years seen in TAVR patients (2.6% vs 0.7% at 2y). https://t.co/Yzlw9zByOW</t>
  </si>
  <si>
    <t>Don’t miss the great panel discussion (it will be archived) among these experts in #CardioObstetrics. Dr Haywod Brown,  Dr Afshan Hameed, @cardioPCImom @nataliebello9 @DrKLindley @GarimaVSharmaMD @MelindaDavisMD @TXmommydoc offering tips on implementing team-based care.  
#ACC20</t>
  </si>
  <si>
    <t>‘If every cardiologist listening today will go back and work with their OBGYN colleagues we can impact maternal morbidity and mortality.’ @TXmommydoc @acog #ACC20 #CardioObstetrics</t>
  </si>
  <si>
    <t>Happy to have Dr Haywood Brown, past president of @acog as part of the #CardioObstetrics intensive. He dedicated his presidential year to the early postpartum care of women at risk.  #acc20 https://t.co/jjEd5g6FOO</t>
  </si>
  <si>
    <t>Great panel discussion by @TXmommydoc @kejoynt and @ameykulkarnimd on efforts in addressing maternal morbidity and mortality. Important to ask the important question of symptomatic women, ‘Have you given birth in the last year?’
#CardioObstetrics #ACC20</t>
  </si>
  <si>
    <t>Ready to follow @ACCinTouch  for a virtual experience of #ACC20/ #WCCardio for important science in cardiology! #LBCT 
And also for the induction #ITookTheACCOath https://t.co/vXFn0rAB3k</t>
  </si>
  <si>
    <t>#ITookTheACCOath
Proud of becoming a Fellow of the 
American College of Cardiology
#ACC20/#WCCardio 
Congratulations to all my fellow companions!  @rafavidalperez
#TheFaceofCardiology https://t.co/gCGu64WfF3</t>
  </si>
  <si>
    <t>Dr Luis Echeverria Correa @fcvcolombia introducing the new WHF-IASC Roadmap on #Chagas Disease at #ACC20/#WCCardio Virtual. Follow live ➡️https://t.co/OeScw75E6i #CVDRoadmaps https://t.co/3bOQjpKCtp</t>
  </si>
  <si>
    <t>Investing in science &amp;amp; research is crucial to achieving the @UN #SDGs targets for health, and partnerships like #ACC20/#WCCardio play a key role. Learn more about what WHF is doing to help reduce the burden of #CVD around the world. ➡️ https://t.co/IvC8VbUGQd https://t.co/yKidLRkHBH</t>
  </si>
  <si>
    <t>Global cardiovascular health session, featuring the pre-launch of our NEW Global Roadmap on #Chagas disease, starting in just 15 minutes on the Global Health channel at #ACC20/#WCCardio Virtual! ➡️ https://t.co/Nr5m8aAmfk @SIAC_cardio @chagasdoc @Novartis_NSB https://t.co/TF63JcKTTF</t>
  </si>
  <si>
    <t>Our new Roadmap on #Chagas disease, developed in partnership with @SIAC_cardio, launches tomorrow. Follow us on social media or visit https://t.co/VFf8URfsyE for updates – and watch the pre-launch special session at #ACC20/#WCCardio now ➡️ https://t.co/OeScw75E6i https://t.co/S4nEoFv2t8</t>
  </si>
  <si>
    <t>#ACC20/#WCCardio Virtual Opening Showcase, featuring WHF President @Sliwa1Karen and @ACCinTouch President Richard J Kovacs, starting in just 15 minutes. Follow live ➡️ https://t.co/SISfLOSWRD https://t.co/iy0zwhPGUJ</t>
  </si>
  <si>
    <t>"Cardiovascular disease takes the lives of almost 18 million people every year. WHF is working to reduce these numbers, but we are not doing it alone. We have the expertise of our 200 Members to help make #CVD a top priority on the global agenda." – @Sliwa1Karen #ACC20/#WCCardio</t>
  </si>
  <si>
    <t>WHF President @Sliwa1Karen at #ACC20/#WCCardio: “I would like to pay a special tribute to those who are in the front lines of what is an unprecedented struggle with a rapidly spreading virus ... I am grateful for your dedication and professionalism.” #COVID19 @ACCinTouch</t>
  </si>
  <si>
    <t>Join us today at 15:00 CET for day 2 of #ACC20/#WCCardio Virtual, bringing the latest cardiovascular science &amp;amp; education straight to your door! Follow us at @worldheartfed and @ACCinTouch for updates. ➡️ https://t.co/Nr5m8aAmfk https://t.co/Y0YizJbNLx</t>
  </si>
  <si>
    <t>And that's a wrap on day 2 of #ACC20/#WCCardio Virtual! Join us and thousands of colleagues from around the world at 13:00 CET tomorrow for the third and final day of our first virtual congress together with @ACCinTouch ➡️ https://t.co/Nr5m8aAmfk https://t.co/gpZX8vgE8E</t>
  </si>
  <si>
    <t>Join us today from 14:00 CET for #ACC20/#WCCardio Virtual and experience the latest in cardiovascular science and education from the comfort and safety of your home ➡️ https://t.co/Nr5m8aAmfk https://t.co/LqmkZkUMjy</t>
  </si>
  <si>
    <t>Our new Global Roadmap on #Chagas disease is an essential guiding document for healthcare professionals, health authorities and policymakers, identifying potential roadblocks to Chagas care &amp;amp; offering evidence-informed solutions. ➡️ https://t.co/v1aXQZFF9h https://t.co/vVjgFx1CaB</t>
  </si>
  <si>
    <t>Our new Global Roadmap on #Chagas Disease is an essential document for healthcare professionals, health authorities &amp;amp; policymakers, identifying potential roadblocks to Chagas care and offering evidence-informed solutions to overcome them. #ACC20/#WCCardio https://t.co/vVjgFx1CaB</t>
  </si>
  <si>
    <t>Special ‘Global Health Spoken Here’ session, featuring the pre-launch of our NEW Global Roadmap on #Chagas disease, starting in just 15 minutes at at #ACC20/#WCCardio Virtual! ➡️ https://t.co/Nr5m8aAmfk https://t.co/4Gv0yGwZ7o</t>
  </si>
  <si>
    <t>Science_xD83E__xDDEA__xD83E__xDDEB__xD83E__xDDEC_ moves us forward whether in cardiology or our fight against the #COVID19 pandemic! Science must never stop!
Follow @ACCinTouch for a virtual experience of #ACC20/ #WCCardio for important science in cardiology! #LBCT @DickKovacs @akates1 @PamelaBMorris @KhandelwalMD https://t.co/bROpLdcjAJ</t>
  </si>
  <si>
    <t>Clinical &amp;amp; QOL outcomes w/ invasive vs conservative strategy in pts w/ #SIHD across spectrum of baseline kidney function: insights from ISCHEMIA and ISCHEMIA CKD trials! 
#ACC20/#WCC20 @ACCinTouch @SripalBangalore @mirvatalasnag @jedicath https://t.co/i9KjVCEVmP</t>
  </si>
  <si>
    <t>#TAVR w/ #EVOLUT valve in
_xD83D__xDD39_low risk (STS&amp;lt;3% for mortality)
_xD83D__xDD39_bicuspid
_xD83D__xDD39_symptomatic &amp;amp; asymptomatic
_xD83D__xDD39_severe AS patients
shows promising results
_xD83D__xDD39_95.3% device success
_xD83D__xDD39_1.3% mortality and stroke at 30d   
_xD83D__xDD39_Low rates of AI (no mod or severe)
#ACC20/ #WCCardio @ACCinTouch https://t.co/6vjfpq9nHF</t>
  </si>
  <si>
    <t>2yr results of #PARTNER3 trial (TAVR w/ Sapien3 valve vs SAVR in low risk pts w/ severe AS) showed:
_xD83D__xDD39_No sig diff in primary EP of death, stroke or rehosp
_xD83D__xDD39_More death &amp;amp; stroke in TAVR pts from 1-2 yrs; no sign diff at 2 yrs
_xD83D__xDD39_Lower CV hospitalizations w/ TAVR 
#ACC20/#WCCardio https://t.co/IWqVTyWmfN</t>
  </si>
  <si>
    <t>POPULAR TAVI trial cohort B showed: 
OAC alone as compared to 
OAC+Clopidogrel—&amp;gt;
_xD83D__xDD39_Reduced rate of bleeding events,  including major, life-threatening, or disabling bleeding
_xD83D__xDD39_Did not increase the rate of thrombotic events 
#ACC20/ #WCCardio @ACCinTouch https://t.co/avcHanLRUp</t>
  </si>
  <si>
    <t>https://t.co/4Rp8KSojy3 
Vericiguat for CHF #ACC2020 #VICTORIA #latebreaker 
_xD83D__xDD3A_direct stimulates soluble guanylate cyclase independent of NO
_xD83D__xDD3A_indirect sensitizes soluble guanylate cyclase to endogenous NO by stabilizing NO binding 
_xD83D__xDD3A_⬇️_xD83D__xDC80_from CV causes or 1st _xD83C__xDFE5_for heart failure https://t.co/a6lZSWXPOz https://t.co/RliJXifnk2</t>
  </si>
  <si>
    <t>♦️TAVR noninferior to SAVR all-cause mortality
♦️TAVR assoc w less bleeding &amp;amp; shorter hospital stay, but more vasc complications, PPM &amp;amp; PVL
♦️Stroke was similar
♦️Long-term f/u to confirm sustained clinical benefit &amp;amp; valve durability
@PCRonline @jedicath @agtruesdell @iamritu</t>
  </si>
  <si>
    <t>#ACC20 #VOYAGERPAD
-2.5 mg of Riva now studied in 2 trials showing better outcomes #COMPASS
-⬇️composite outcome acute limb ischemia, major amputation, MIn, ischemic stroke, or death
-Riva + aspirin assoc w significantly higher 2 safety outcome of ISTH major  #bleeding https://t.co/ql07LTlvfv https://t.co/AxNlX1d3vt</t>
  </si>
  <si>
    <t>#ACC20 #ACCIC #TAYLORPCI 
Interesting design w composite death, MI, stent thrombosis, ischemia lowered w genotype guided https://t.co/Q68FF9Cn3W https://t.co/q2URHUMnWR</t>
  </si>
  <si>
    <t>#ACC20 #VICTORIA
-Compared to #PARADIGM-HF &amp;amp; #DAPA-HF these seem more advanced patients w higher baseline BNP &amp;amp; more NYHA III/IV
-Results sustained
-Hypotension issue https://t.co/S17l9XLLe5 https://t.co/OVXixLndVJ</t>
  </si>
  <si>
    <t>#ACC20 #ACCIC #EAPCI  #POPularTAVI
⏩OAC only less bleeding w no penalty in ischemic EP
⏩Av age 80, preserved EF (~90% EF 50%), CAD ~65% (MI~12%) 
⏩AF ~95%
♦️Doesn’t address those w poor LV fx &amp;amp; prior DES needing anti-platelet
♦️Not powered for hazards @ 12mo only 1° EP https://t.co/lIQRaxEaBO</t>
  </si>
  <si>
    <t>Important and clinically relevant #IC study - supports ticagrelor monotherapy 3mo post COMPLEX PCI - subsets of PCI often excluded from other clinical trials but focused on here - impactful to our daily practice 
Congrats to Dr. Dangas and TWILIGHT investigators 
@Drroxmehran https://t.co/BV7xzSpHUR</t>
  </si>
  <si>
    <t>Join us live now! @ACCinTouch #ACC20 #WCCardio https://t.co/O00s9TQ1ks</t>
  </si>
  <si>
    <t>@ACCinTouch #ACC2020 #WCCardio
TAILOR PCI - Dr. Pereira - role pharmacogenetic testing for PCI/clopidogrel
_xD83D__xDD39_ 2 arm parallel multi center RCT superiority trial - genotype guided dapt vs routine care
_xD83D__xDD39_12mo DAPT 
_xD83D__xDD39_POC genetic testing w/in 60 mins https://t.co/UTtyH5n86j</t>
  </si>
  <si>
    <t>COLCOT sub study cost - effectiveness
@ACCinTouch #ACC2020 #WCCardio
_xD83D__xDD39_ post MI colchine
_xD83D__xDD39_acute cost drove cost - effectiveness
_xD83D__xDD39_$0.26 per pill in canada!
_xD83D__xDD39_ $5,000 savings per 20 yr ICER https://t.co/PyLH3LVLe8</t>
  </si>
  <si>
    <t>https://accscientificsession.acc.org/Plan-Your-Program</t>
  </si>
  <si>
    <t>https://www.nejm.org/doi/pdf/10.1056/NEJMoa1915928?cookieSet=1</t>
  </si>
  <si>
    <t>https://virtual.acc.org</t>
  </si>
  <si>
    <t>https://register.gotowebinar.com/register/3136189098622301451</t>
  </si>
  <si>
    <t>https://www.medaxiom.com/news/2020/03/18/partner-news/rxvantage-provides-insights-on-covid-19-service-protocols/</t>
  </si>
  <si>
    <t>https://virtual.acc.org/?utm_medium=social&amp;utm_source=twitter_post&amp;utm_campaign=acc20</t>
  </si>
  <si>
    <t>https://cslide-us.ctimeetingtech.com/acc2020_eposte</t>
  </si>
  <si>
    <t>https://virtual.acc.org/</t>
  </si>
  <si>
    <t>https://www.acc.org/~/media/Non-Clinical/Files-PDFs-Excel-MS-Word-etc/ACC20/2020/03/20/A20325-ACC20WCC-Virtual-Dynamic-Program-Chart-3-UPDATED-March-23-2020.pdf?_ga=2.126485573.93406546.1584966671-22640883.1567506812 https://virtual.acc.org</t>
  </si>
  <si>
    <t>https://twitter.com/hadleywilsonmd/status/1243904332216631296</t>
  </si>
  <si>
    <t>http://www.onlinejacc.org/content/75/11_Supplement_1/2297?utm_medium=social&amp;utm_source=twitter_post&amp;utm_campaign=acc20</t>
  </si>
  <si>
    <t>https://twitter.com/linrsantamaria/status/1243919411666391040</t>
  </si>
  <si>
    <t>https://twitter.com/avolgman/status/1244667566817230848</t>
  </si>
  <si>
    <t>https://twitter.com/Cardioinfo_it/status/1243909562400477191</t>
  </si>
  <si>
    <t>https://twitter.com/drmkmittal/status/1244293193996423169</t>
  </si>
  <si>
    <t>https://twitter.com/CardioSmart/status/1244263309584580611</t>
  </si>
  <si>
    <t>https://www.webcastregister.live/accanywhere20livestream/register.php</t>
  </si>
  <si>
    <t>https://www.acc.org/latest-in-cardiology/articles/2019/12/01/24/42/global-health-cover-feature-global-partnerships-for-a-global-agenda-against-cvd</t>
  </si>
  <si>
    <t>https://www.world-heart-federation.org/cvd-roadmaps https://www.webcastregister.live/accanywhere20livestream/register.php</t>
  </si>
  <si>
    <t>https://www.world-heart-federation.org/cvd-roadmaps/chagas https://www.youtube.com/watch?v=01Lmr3LMU5U&amp;feature=youtu.be</t>
  </si>
  <si>
    <t>https://www.youtube.com/watch?v=01Lmr3LMU5U&amp;feature=youtu.be</t>
  </si>
  <si>
    <t>https://www.nejm.org/doi/pdf/10.1056/NEJMoa1915928 https://twitter.com/lucreciamburgos/status/1243907530805448704</t>
  </si>
  <si>
    <t>https://twitter.com/Lross246/status/1243911458657898502</t>
  </si>
  <si>
    <t>https://twitter.com/fischman_david/status/1243919921534447616</t>
  </si>
  <si>
    <t>https://twitter.com/alex_mischie/status/1243906449941639169</t>
  </si>
  <si>
    <t>https://twitter.com/drmarthagulati/status/1244618549743636481</t>
  </si>
  <si>
    <t>https://twitter.com/DrMarthaGulati/status/1243892579231399936</t>
  </si>
  <si>
    <t>acc.org</t>
  </si>
  <si>
    <t>nejm.org</t>
  </si>
  <si>
    <t>gotowebinar.com</t>
  </si>
  <si>
    <t>medaxiom.com</t>
  </si>
  <si>
    <t>ctimeetingtech.com</t>
  </si>
  <si>
    <t>acc.org acc.org</t>
  </si>
  <si>
    <t>twitter.com</t>
  </si>
  <si>
    <t>onlinejacc.org</t>
  </si>
  <si>
    <t>webcastregister.live</t>
  </si>
  <si>
    <t>world-heart-federation.org webcastregister.live</t>
  </si>
  <si>
    <t>world-heart-federation.org youtube.com</t>
  </si>
  <si>
    <t>youtube.com</t>
  </si>
  <si>
    <t>nejm.org twitter.com</t>
  </si>
  <si>
    <t>itooktheaccoath acc20 wccardio</t>
  </si>
  <si>
    <t>acc20</t>
  </si>
  <si>
    <t>acc20 wccardio</t>
  </si>
  <si>
    <t>heartfailure heartfailure acc20 sangerheart</t>
  </si>
  <si>
    <t>happeningnow acc20 wccardio</t>
  </si>
  <si>
    <t>cardioobstetrics acc20 wccardio</t>
  </si>
  <si>
    <t>acc20 wccardio virtual cardiotwitter cardiology epeeps accwic accfit lbcts key accep</t>
  </si>
  <si>
    <t>accep acc20 virtual</t>
  </si>
  <si>
    <t>acccep lbct hrs2020</t>
  </si>
  <si>
    <t>cardioobstetrics acc20 accmedstudent</t>
  </si>
  <si>
    <t>covid</t>
  </si>
  <si>
    <t>acc20 wccardio itooktheaccoath</t>
  </si>
  <si>
    <t>acc20 cardioobstetrics</t>
  </si>
  <si>
    <t>itooktheaccoath</t>
  </si>
  <si>
    <t>jaccjournals jacc cvd acc20 wccardio</t>
  </si>
  <si>
    <t>cveducation acc20 wccardio</t>
  </si>
  <si>
    <t>diabetes heartfailure pharmacist acccvt acc20 wcc</t>
  </si>
  <si>
    <t>lbct cardiomyopathies heartfailure</t>
  </si>
  <si>
    <t>cardiomyopathy heartfailure</t>
  </si>
  <si>
    <t>heartfailure cardiomyopathies acc20 wcc</t>
  </si>
  <si>
    <t>showcase virtual acc20 wccardio virtual</t>
  </si>
  <si>
    <t>latebreaking virtual acc20 wccardio tavr tavi</t>
  </si>
  <si>
    <t>cardiotwitter covid19 acc20 wccardio cvph pulmonaryhypertension hfpef</t>
  </si>
  <si>
    <t>cardiotwitter acc20 wccardio pulmonaryhypertension cvph cvvte</t>
  </si>
  <si>
    <t>cardioobstetrics acc20 cvprev</t>
  </si>
  <si>
    <t>braunwaldkeynote acc20 cvprev</t>
  </si>
  <si>
    <t>voyager pad acc2020</t>
  </si>
  <si>
    <t>covid19 cvd acc20 wccardio jacc</t>
  </si>
  <si>
    <t>choosecardiology ilooklikeacardiologist accfit sheforshe</t>
  </si>
  <si>
    <t>acc20 wccardio accfit accearlycareer</t>
  </si>
  <si>
    <t>partner3 acc20 wccardio</t>
  </si>
  <si>
    <t>stumptheprofessor acc20 wccardio accfit</t>
  </si>
  <si>
    <t>cardiologists women burnout</t>
  </si>
  <si>
    <t>acc20 wccardio accmedstudent</t>
  </si>
  <si>
    <t>burnout acc2020</t>
  </si>
  <si>
    <t>cardioobstetrics</t>
  </si>
  <si>
    <t>accic acccvt acc2020</t>
  </si>
  <si>
    <t>acc20 accic acccvt</t>
  </si>
  <si>
    <t>accic acc20 acccvt</t>
  </si>
  <si>
    <t>accic acccvt</t>
  </si>
  <si>
    <t>cardioobstetrics acc20</t>
  </si>
  <si>
    <t>acc20 wccardio lbct itooktheaccoath</t>
  </si>
  <si>
    <t>itooktheaccoath acc20 wccardio thefaceofcardiology</t>
  </si>
  <si>
    <t>chagas acc20 wccardio cvdroadmaps</t>
  </si>
  <si>
    <t>sdgs acc20 wccardio cvd</t>
  </si>
  <si>
    <t>chagas acc20 wccardio</t>
  </si>
  <si>
    <t>cvd acc20 wccardio</t>
  </si>
  <si>
    <t>acc20 wccardio covid19</t>
  </si>
  <si>
    <t>chagas</t>
  </si>
  <si>
    <t>covid19 acc20 wccardio lbct</t>
  </si>
  <si>
    <t>sihd acc20 wcc20</t>
  </si>
  <si>
    <t>tavr evolut acc20 wccardio</t>
  </si>
  <si>
    <t>acc2020 victoria latebreaker</t>
  </si>
  <si>
    <t>acc20 voyagerpad compass bleeding</t>
  </si>
  <si>
    <t>acc20 accic taylorpci</t>
  </si>
  <si>
    <t>acc20 victoria paradigm dapa</t>
  </si>
  <si>
    <t>acc20 accic eapci populartavi</t>
  </si>
  <si>
    <t>ic</t>
  </si>
  <si>
    <t>acc2020 wccardio</t>
  </si>
  <si>
    <t>https://pbs.twimg.com/media/EUDg_jZVAAAgUoP.jpg</t>
  </si>
  <si>
    <t>https://pbs.twimg.com/media/EUNq2LwUEAEeRYH.jpg</t>
  </si>
  <si>
    <t>https://pbs.twimg.com/ext_tw_video_thumb/1243870853785440256/pu/img/O7weSJorjdGTA8bo.jpg</t>
  </si>
  <si>
    <t>https://pbs.twimg.com/media/EUOLmCSXgAIGAsI.jpg</t>
  </si>
  <si>
    <t>https://pbs.twimg.com/media/EUXbB_HXkAEgOoB.jpg</t>
  </si>
  <si>
    <t>https://pbs.twimg.com/media/EUNzI1hXgAA61TM.jpg</t>
  </si>
  <si>
    <t>https://pbs.twimg.com/media/EUNrmQxWkAAc556.jpg</t>
  </si>
  <si>
    <t>https://pbs.twimg.com/media/EUXTIjPXsAABoco.jpg</t>
  </si>
  <si>
    <t>https://pbs.twimg.com/media/EUXg3kKWAAIUwqZ.png</t>
  </si>
  <si>
    <t>https://pbs.twimg.com/media/EUYlTPDWAAgi6sI.jpg</t>
  </si>
  <si>
    <t>https://pbs.twimg.com/media/EUR5kZKUYAAKeom.jpg</t>
  </si>
  <si>
    <t>https://pbs.twimg.com/media/EUXXhq3UMAMXayu.jpg</t>
  </si>
  <si>
    <t>https://pbs.twimg.com/media/EUXy4LtWAAI3noB.jpg</t>
  </si>
  <si>
    <t>https://pbs.twimg.com/media/EUMuN2-WoAA2T2f.jpg</t>
  </si>
  <si>
    <t>https://pbs.twimg.com/media/EUM3fxaWkAAEhfB.jpg</t>
  </si>
  <si>
    <t>https://pbs.twimg.com/media/EUNl5eEXkAAAvzG.jpg</t>
  </si>
  <si>
    <t>https://pbs.twimg.com/media/EUSaEP3UcAAwT_p.jpg</t>
  </si>
  <si>
    <t>https://pbs.twimg.com/media/EUNHZawUYAAemkh.jpg</t>
  </si>
  <si>
    <t>https://pbs.twimg.com/media/EUNJJL5UcAMSe-w.jpg</t>
  </si>
  <si>
    <t>https://pbs.twimg.com/ext_tw_video_thumb/1243935093212602369/pu/img/jIjia3Q52Lwhu8AL.jpg</t>
  </si>
  <si>
    <t>https://pbs.twimg.com/media/EUMxDqaWAAANzwy.jpg</t>
  </si>
  <si>
    <t>https://pbs.twimg.com/media/EUSE6OzXkAMEk8T.jpg</t>
  </si>
  <si>
    <t>https://pbs.twimg.com/media/EUMbM5JX0AE24bH.jpg</t>
  </si>
  <si>
    <t>https://pbs.twimg.com/media/EUNnNBJXQAA-goL.jpg</t>
  </si>
  <si>
    <t>https://pbs.twimg.com/media/EURcQo6WsAEw-z3.jpg</t>
  </si>
  <si>
    <t>https://pbs.twimg.com/media/EUXZs9iWkAU1sFM.jpg</t>
  </si>
  <si>
    <t>https://pbs.twimg.com/media/EUSH6TlWkAAaR_0.jpg</t>
  </si>
  <si>
    <t>https://pbs.twimg.com/media/EUNGljxWsAA9iJK.jpg</t>
  </si>
  <si>
    <t>https://pbs.twimg.com/media/EUW3qDBXgAAGLuK.jpg</t>
  </si>
  <si>
    <t>https://pbs.twimg.com/media/EUSARJLWkAA_Lwp.jpg</t>
  </si>
  <si>
    <t>https://pbs.twimg.com/media/EUXJ1xlWAAEkB6i.jpg</t>
  </si>
  <si>
    <t>https://pbs.twimg.com/media/EUM_PAAWsAIburB.jpg</t>
  </si>
  <si>
    <t>https://pbs.twimg.com/media/EUSK9EbWAAIUjWh.jpg</t>
  </si>
  <si>
    <t>https://pbs.twimg.com/media/EUXBZATXsAE-wAb.jpg</t>
  </si>
  <si>
    <t>https://pbs.twimg.com/media/EUNJ0PMWAAUKN4O.jpg</t>
  </si>
  <si>
    <t>https://pbs.twimg.com/media/EUNCa3QXsAAIzv_.jpg</t>
  </si>
  <si>
    <t>https://pbs.twimg.com/ext_tw_video_thumb/1243945298109628417/pu/img/MctTOQ5bCG2AuouD.jpg</t>
  </si>
  <si>
    <t>https://pbs.twimg.com/media/EUNVDhVWkAAIGZD.jpg</t>
  </si>
  <si>
    <t>https://pbs.twimg.com/media/EUSCN3wWoAMGA3a.jpg</t>
  </si>
  <si>
    <t>https://pbs.twimg.com/media/EUNKNZ0X0AAAd4h.jpg</t>
  </si>
  <si>
    <t>https://pbs.twimg.com/media/EUSIlSfWAAIQw4f.jpg</t>
  </si>
  <si>
    <t>https://pbs.twimg.com/media/EUXx0OGWAAUApAE.jpg</t>
  </si>
  <si>
    <t>https://pbs.twimg.com/media/EUMi5Y-X0AAYvtb.jpg</t>
  </si>
  <si>
    <t>https://pbs.twimg.com/media/EUMpTf_XgAIyivU.jpg</t>
  </si>
  <si>
    <t>https://pbs.twimg.com/media/EUNHowvWsAELk7p.jpg</t>
  </si>
  <si>
    <t>https://pbs.twimg.com/media/EUShjgcWkAATbjY.jpg</t>
  </si>
  <si>
    <t>https://pbs.twimg.com/media/EUSXQtiWoAIScfY.jpg</t>
  </si>
  <si>
    <t>https://pbs.twimg.com/media/EUSVVgVXkAIkiM7.jpg</t>
  </si>
  <si>
    <t>https://pbs.twimg.com/media/EUMn5j5XgAIMRAK.jpg</t>
  </si>
  <si>
    <t>https://pbs.twimg.com/media/EURTVkvXgAccorE.jpg</t>
  </si>
  <si>
    <t>https://pbs.twimg.com/media/EUSyuvAWAAoEeKb.jpg</t>
  </si>
  <si>
    <t>https://pbs.twimg.com/media/EUMFkOsWkAA4yCo.jpg</t>
  </si>
  <si>
    <t>https://pbs.twimg.com/media/EUNDXWIWsAIJUW5.jpg</t>
  </si>
  <si>
    <t>https://pbs.twimg.com/media/EUMhle6WsAImUuj.jpg</t>
  </si>
  <si>
    <t>https://pbs.twimg.com/media/EUScxHBXQAM1I3t.jpg</t>
  </si>
  <si>
    <t>https://pbs.twimg.com/media/EUR9D16X0AAPVdN.jpg</t>
  </si>
  <si>
    <t>https://pbs.twimg.com/media/EUSKsuxXkAA0scw.jpg</t>
  </si>
  <si>
    <t>https://pbs.twimg.com/media/EUR49RSX0AApkjC.jpg</t>
  </si>
  <si>
    <t>https://pbs.twimg.com/media/EUNNhTXWsAEc5ls.jpg</t>
  </si>
  <si>
    <t>https://pbs.twimg.com/media/EUNIMu4WAAEYMUi.jpg</t>
  </si>
  <si>
    <t>https://pbs.twimg.com/media/EUNNO6qWkAE-H9M.jpg</t>
  </si>
  <si>
    <t>https://pbs.twimg.com/media/EUNFqmsXgAAEuKP.jpg</t>
  </si>
  <si>
    <t>https://pbs.twimg.com/media/EUSBPdEXsAIisLQ.jpg</t>
  </si>
  <si>
    <t>https://pbs.twimg.com/media/EUNHTQYXkAMdkdX.jpg</t>
  </si>
  <si>
    <t>https://pbs.twimg.com/media/EUNa8FwWoAAGg9s.jpg</t>
  </si>
  <si>
    <t>http://pbs.twimg.com/profile_images/1025195588411899905/gQqm7V-5_normal.jpg</t>
  </si>
  <si>
    <t>http://pbs.twimg.com/profile_images/889923465125474304/4UBANPNi_normal.jpg</t>
  </si>
  <si>
    <t>http://pbs.twimg.com/profile_images/1225400446036000769/qU_eTJLJ_normal.png</t>
  </si>
  <si>
    <t>http://pbs.twimg.com/profile_images/1233217354835922944/cveIcP9f_normal.jpg</t>
  </si>
  <si>
    <t>http://pbs.twimg.com/profile_images/1221228373990506497/YEmp6FLu_normal.jpg</t>
  </si>
  <si>
    <t>http://pbs.twimg.com/profile_images/426082032028905472/HFjV5BVz_normal.jpeg</t>
  </si>
  <si>
    <t>http://pbs.twimg.com/profile_images/1235689595708354560/tvaZZTyR_normal.jpg</t>
  </si>
  <si>
    <t>http://pbs.twimg.com/profile_images/1014129844580421632/QcqV-H7f_normal.jpg</t>
  </si>
  <si>
    <t>http://pbs.twimg.com/profile_images/1098973461081481218/KK_1gWck_normal.jpg</t>
  </si>
  <si>
    <t>http://pbs.twimg.com/profile_images/536221340210966529/ByumhudF_normal.jpeg</t>
  </si>
  <si>
    <t>http://pbs.twimg.com/profile_images/784440240584916992/6_sh4IYP_normal.jpg</t>
  </si>
  <si>
    <t>http://pbs.twimg.com/profile_images/1240285028879384586/TzHfTdbj_normal.jpg</t>
  </si>
  <si>
    <t>http://pbs.twimg.com/profile_images/1225214155390504960/6Asmc-Mv_normal.png</t>
  </si>
  <si>
    <t>18:21:27</t>
  </si>
  <si>
    <t>17:37:44</t>
  </si>
  <si>
    <t>13:20:14</t>
  </si>
  <si>
    <t>12:01:48</t>
  </si>
  <si>
    <t>20:00:39</t>
  </si>
  <si>
    <t>15:06:37</t>
  </si>
  <si>
    <t>15:05:16</t>
  </si>
  <si>
    <t>12:28:34</t>
  </si>
  <si>
    <t>18:13:48</t>
  </si>
  <si>
    <t>17:40:51</t>
  </si>
  <si>
    <t>18:21:58</t>
  </si>
  <si>
    <t>14:30:10</t>
  </si>
  <si>
    <t>15:30:10</t>
  </si>
  <si>
    <t>20:30:44</t>
  </si>
  <si>
    <t>13:20:26</t>
  </si>
  <si>
    <t>14:49:22</t>
  </si>
  <si>
    <t>16:48:58</t>
  </si>
  <si>
    <t>13:17:01</t>
  </si>
  <si>
    <t>13:58:53</t>
  </si>
  <si>
    <t>17:37:47</t>
  </si>
  <si>
    <t>15:42:30</t>
  </si>
  <si>
    <t>15:02:42</t>
  </si>
  <si>
    <t>15:10:21</t>
  </si>
  <si>
    <t>16:17:06</t>
  </si>
  <si>
    <t>13:25:07</t>
  </si>
  <si>
    <t>14:10:04</t>
  </si>
  <si>
    <t>11:49:36</t>
  </si>
  <si>
    <t>17:21:40</t>
  </si>
  <si>
    <t>11:12:26</t>
  </si>
  <si>
    <t>14:27:07</t>
  </si>
  <si>
    <t>14:58:54</t>
  </si>
  <si>
    <t>14:23:04</t>
  </si>
  <si>
    <t>14:59:11</t>
  </si>
  <si>
    <t>12:30:07</t>
  </si>
  <si>
    <t>13:49:39</t>
  </si>
  <si>
    <t>13:49:34</t>
  </si>
  <si>
    <t>14:27:04</t>
  </si>
  <si>
    <t>14:36:20</t>
  </si>
  <si>
    <t>13:12:39</t>
  </si>
  <si>
    <t>15:13:19</t>
  </si>
  <si>
    <t>15:15:49</t>
  </si>
  <si>
    <t>15:11:25</t>
  </si>
  <si>
    <t>14:28:50</t>
  </si>
  <si>
    <t>13:19:41</t>
  </si>
  <si>
    <t>14:14:07</t>
  </si>
  <si>
    <t>14:04:41</t>
  </si>
  <si>
    <t>14:40:57</t>
  </si>
  <si>
    <t>16:58:35</t>
  </si>
  <si>
    <t>16:02:22</t>
  </si>
  <si>
    <t>17:26:54</t>
  </si>
  <si>
    <t>14:42:57</t>
  </si>
  <si>
    <t>15:12:39</t>
  </si>
  <si>
    <t>16:20:06</t>
  </si>
  <si>
    <t>14:23:26</t>
  </si>
  <si>
    <t>15:07:36</t>
  </si>
  <si>
    <t>15:41:07</t>
  </si>
  <si>
    <t>14:00:45</t>
  </si>
  <si>
    <t>15:16:38</t>
  </si>
  <si>
    <t>14:27:26</t>
  </si>
  <si>
    <t>17:09:01</t>
  </si>
  <si>
    <t>15:03:28</t>
  </si>
  <si>
    <t>16:44:15</t>
  </si>
  <si>
    <t>15:42:45</t>
  </si>
  <si>
    <t>12:23:35</t>
  </si>
  <si>
    <t>12:52:05</t>
  </si>
  <si>
    <t>15:04:26</t>
  </si>
  <si>
    <t>16:22:16</t>
  </si>
  <si>
    <t>15:30:06</t>
  </si>
  <si>
    <t>15:54:00</t>
  </si>
  <si>
    <t>12:45:04</t>
  </si>
  <si>
    <t>13:38:10</t>
  </si>
  <si>
    <t>13:34:22</t>
  </si>
  <si>
    <t>10:34:07</t>
  </si>
  <si>
    <t>17:30:07</t>
  </si>
  <si>
    <t>10:15:04</t>
  </si>
  <si>
    <t>13:18:53</t>
  </si>
  <si>
    <t>15:12:18</t>
  </si>
  <si>
    <t>14:45:04</t>
  </si>
  <si>
    <t>12:17:29</t>
  </si>
  <si>
    <t>15:54:16</t>
  </si>
  <si>
    <t>13:35:39</t>
  </si>
  <si>
    <t>14:35:17</t>
  </si>
  <si>
    <t>13:17:47</t>
  </si>
  <si>
    <t>15:29:27</t>
  </si>
  <si>
    <t>14:10:49</t>
  </si>
  <si>
    <t>15:06:13</t>
  </si>
  <si>
    <t>15:28:12</t>
  </si>
  <si>
    <t>14:55:09</t>
  </si>
  <si>
    <t>13:54:00</t>
  </si>
  <si>
    <t>13:37:15</t>
  </si>
  <si>
    <t>13:29:10</t>
  </si>
  <si>
    <t>15:02:16</t>
  </si>
  <si>
    <t>16:28:04</t>
  </si>
  <si>
    <t>https://twitter.com/kunalmahajan4/status/1243241673548685317</t>
  </si>
  <si>
    <t>https://twitter.com/awakush/status/1243955446123118592</t>
  </si>
  <si>
    <t>https://twitter.com/panjrathg/status/1244253032931569665</t>
  </si>
  <si>
    <t>https://twitter.com/hadleywilsonmd/status/1243870903462760448</t>
  </si>
  <si>
    <t>https://twitter.com/hadleywilsonmd/status/1243991411718008832</t>
  </si>
  <si>
    <t>https://twitter.com/hadleywilsonmd/status/1243917417211928577</t>
  </si>
  <si>
    <t>https://twitter.com/anudodejamd/status/1244641851371671555</t>
  </si>
  <si>
    <t>https://twitter.com/ktamirisamd/status/1243877640450252800</t>
  </si>
  <si>
    <t>https://twitter.com/ktamirisamd/status/1243964523180146690</t>
  </si>
  <si>
    <t>https://twitter.com/ktamirisamd/status/1243956231905120262</t>
  </si>
  <si>
    <t>https://twitter.com/gurleen_kaur96/status/1244691354527072263</t>
  </si>
  <si>
    <t>https://twitter.com/medaxiom/status/1244633019643834368</t>
  </si>
  <si>
    <t>https://twitter.com/medaxiom/status/1244648118756544512</t>
  </si>
  <si>
    <t>https://twitter.com/mr_jeffry/status/1244723759006789633</t>
  </si>
  <si>
    <t>https://twitter.com/drmarthagulati/status/1244253080993988608</t>
  </si>
  <si>
    <t>https://twitter.com/drmarthagulati/status/1244637850655584256</t>
  </si>
  <si>
    <t>https://twitter.com/rafidaltaweel/status/1244667948620537856</t>
  </si>
  <si>
    <t>https://twitter.com/achoiheart/status/1243889834491510785</t>
  </si>
  <si>
    <t>https://twitter.com/jaccjournals/status/1243900371413712903</t>
  </si>
  <si>
    <t>https://twitter.com/drlaxmimehta/status/1243955456462249985</t>
  </si>
  <si>
    <t>https://twitter.com/katiebatesdnp/status/1244288836047233025</t>
  </si>
  <si>
    <t>https://twitter.com/katiebatesdnp/status/1243916430673768448</t>
  </si>
  <si>
    <t>https://twitter.com/katiebatesdnp/status/1243918354034778114</t>
  </si>
  <si>
    <t>https://twitter.com/katiebatesdnp/status/1243935154604670977</t>
  </si>
  <si>
    <t>https://twitter.com/yaqoub_lina/status/1243891872155799563</t>
  </si>
  <si>
    <t>https://twitter.com/yaqoub_lina/status/1244265572180865024</t>
  </si>
  <si>
    <t>https://twitter.com/mpsotka/status/1243867833651601408</t>
  </si>
  <si>
    <t>https://twitter.com/mpsotka/status/1243951402117971970</t>
  </si>
  <si>
    <t>https://twitter.com/mpsotka/status/1244220869657927681</t>
  </si>
  <si>
    <t>https://twitter.com/athenapoppas/status/1243907474933059590</t>
  </si>
  <si>
    <t>https://twitter.com/braun_lynne/status/1244640249436934144</t>
  </si>
  <si>
    <t>https://twitter.com/braun_lynne/status/1244268845608640512</t>
  </si>
  <si>
    <t>https://twitter.com/kyla_lara/status/1243915546544013314</t>
  </si>
  <si>
    <t>https://twitter.com/jaccjournals/status/1244602808520847360</t>
  </si>
  <si>
    <t>https://twitter.com/kyla_lara/status/1244260436159201281</t>
  </si>
  <si>
    <t>https://twitter.com/kyla_lara/status/1244622802486992896</t>
  </si>
  <si>
    <t>https://twitter.com/kyla_lara/status/1243907463310708740</t>
  </si>
  <si>
    <t>https://twitter.com/kyla_lara/status/1244272184555601922</t>
  </si>
  <si>
    <t>https://twitter.com/kyla_lara/status/1244613511940059137</t>
  </si>
  <si>
    <t>https://twitter.com/smadarkort/status/1243919104131633152</t>
  </si>
  <si>
    <t>https://twitter.com/smadarkort/status/1243919731641536512</t>
  </si>
  <si>
    <t>https://twitter.com/gomezrexrode/status/1243918623263068160</t>
  </si>
  <si>
    <t>https://twitter.com/gomezrexrode/status/1243907908116643842</t>
  </si>
  <si>
    <t>https://twitter.com/gomezrexrode/status/1244252891277393920</t>
  </si>
  <si>
    <t>https://twitter.com/gomezrexrode/status/1244266592931852291</t>
  </si>
  <si>
    <t>https://twitter.com/gomezrexrode/status/1243901828351303681</t>
  </si>
  <si>
    <t>https://twitter.com/gomezrexrode/status/1243910955987357696</t>
  </si>
  <si>
    <t>https://twitter.com/jenkanellidis/status/1243945595183775744</t>
  </si>
  <si>
    <t>https://twitter.com/drjenniferco_vu/status/1243931446621941760</t>
  </si>
  <si>
    <t>https://twitter.com/avolgman/status/1244677496081190914</t>
  </si>
  <si>
    <t>https://twitter.com/lross246/status/1243911458657898502</t>
  </si>
  <si>
    <t>https://twitter.com/lross246/status/1244643710714986496</t>
  </si>
  <si>
    <t>https://twitter.com/lross246/status/1244298297776488448</t>
  </si>
  <si>
    <t>https://twitter.com/lross246/status/1244268936008478721</t>
  </si>
  <si>
    <t>https://twitter.com/lross246/status/1243917663090458624</t>
  </si>
  <si>
    <t>https://twitter.com/lross246/status/1243926099043614720</t>
  </si>
  <si>
    <t>https://twitter.com/mayraguerreromd/status/1244263227359481856</t>
  </si>
  <si>
    <t>https://twitter.com/mayraguerreromd/status/1243919935153278978</t>
  </si>
  <si>
    <t>https://twitter.com/mayraguerreromd/status/1244269944549892097</t>
  </si>
  <si>
    <t>https://twitter.com/minnowwalsh/status/1244672992736575488</t>
  </si>
  <si>
    <t>https://twitter.com/minnowwalsh/status/1244641398680412162</t>
  </si>
  <si>
    <t>https://twitter.com/minnowwalsh/status/1244666759879307268</t>
  </si>
  <si>
    <t>https://twitter.com/minnowwalsh/status/1244651282901712900</t>
  </si>
  <si>
    <t>https://twitter.com/rafavidalperez/status/1243876387053883393</t>
  </si>
  <si>
    <t>https://twitter.com/drdargaray/status/1243883560731389952</t>
  </si>
  <si>
    <t>https://twitter.com/worldheartfed/status/1243916865249869824</t>
  </si>
  <si>
    <t>https://twitter.com/worldheartfed/status/1244298840498483201</t>
  </si>
  <si>
    <t>https://twitter.com/worldheartfed/status/1244285714042368001</t>
  </si>
  <si>
    <t>https://twitter.com/worldheartfed/status/1244291729102168064</t>
  </si>
  <si>
    <t>https://twitter.com/worldheartfed/status/1243881794585452546</t>
  </si>
  <si>
    <t>https://twitter.com/worldheartfed/status/1243895156555894784</t>
  </si>
  <si>
    <t>https://twitter.com/worldheartfed/status/1243894201563205632</t>
  </si>
  <si>
    <t>https://twitter.com/worldheartfed/status/1244211226684657664</t>
  </si>
  <si>
    <t>https://twitter.com/worldheartfed/status/1244315916290097157</t>
  </si>
  <si>
    <t>https://twitter.com/worldheartfed/status/1243844044331126784</t>
  </si>
  <si>
    <t>https://twitter.com/worldheartfed/status/1244615080681054209</t>
  </si>
  <si>
    <t>https://twitter.com/worldheartfed/status/1243918847062786048</t>
  </si>
  <si>
    <t>https://twitter.com/worldheartfed/status/1243911992886407168</t>
  </si>
  <si>
    <t>https://twitter.com/pooh_velagapudi/status/1243874853523988482</t>
  </si>
  <si>
    <t>https://twitter.com/pooh_velagapudi/status/1244291794336088064</t>
  </si>
  <si>
    <t>https://twitter.com/pooh_velagapudi/status/1244256911471624193</t>
  </si>
  <si>
    <t>https://twitter.com/pooh_velagapudi/status/1244271920188723201</t>
  </si>
  <si>
    <t>https://twitter.com/pooh_velagapudi/status/1244252413986471937</t>
  </si>
  <si>
    <t>https://twitter.com/iamritu/status/1243923163597230082</t>
  </si>
  <si>
    <t>https://twitter.com/mirvatalasnag/status/1244265761134215168</t>
  </si>
  <si>
    <t>https://twitter.com/mirvatalasnag/status/1243917315168784384</t>
  </si>
  <si>
    <t>https://twitter.com/mirvatalasnag/status/1243922848764366848</t>
  </si>
  <si>
    <t>https://twitter.com/mirvatalasnag/status/1243914529114935297</t>
  </si>
  <si>
    <t>https://twitter.com/mirvatalasnag/status/1244261528511135744</t>
  </si>
  <si>
    <t>https://twitter.com/cardiopcimom/status/1244619701344403456</t>
  </si>
  <si>
    <t>https://twitter.com/cardiopcimom/status/1243892892285927424</t>
  </si>
  <si>
    <t>https://twitter.com/cardiopcimom/status/1243916323077447680</t>
  </si>
  <si>
    <t>https://twitter.com/cardiopcimom/status/1243937915413159937</t>
  </si>
  <si>
    <t>1243241673548685317</t>
  </si>
  <si>
    <t>1243955446123118592</t>
  </si>
  <si>
    <t>1244253032931569665</t>
  </si>
  <si>
    <t>1243870903462760448</t>
  </si>
  <si>
    <t>1243991411718008832</t>
  </si>
  <si>
    <t>1243917417211928577</t>
  </si>
  <si>
    <t>1244641851371671555</t>
  </si>
  <si>
    <t>1243877640450252800</t>
  </si>
  <si>
    <t>1243964523180146690</t>
  </si>
  <si>
    <t>1243956231905120262</t>
  </si>
  <si>
    <t>1244691354527072263</t>
  </si>
  <si>
    <t>1244633019643834368</t>
  </si>
  <si>
    <t>1244648118756544512</t>
  </si>
  <si>
    <t>1244723759006789633</t>
  </si>
  <si>
    <t>1244253080993988608</t>
  </si>
  <si>
    <t>1244637850655584256</t>
  </si>
  <si>
    <t>1244667948620537856</t>
  </si>
  <si>
    <t>1243889834491510785</t>
  </si>
  <si>
    <t>1243900371413712903</t>
  </si>
  <si>
    <t>1243955456462249985</t>
  </si>
  <si>
    <t>1244288836047233025</t>
  </si>
  <si>
    <t>1243916430673768448</t>
  </si>
  <si>
    <t>1243918354034778114</t>
  </si>
  <si>
    <t>1243935154604670977</t>
  </si>
  <si>
    <t>1243891872155799563</t>
  </si>
  <si>
    <t>1244265572180865024</t>
  </si>
  <si>
    <t>1243867833651601408</t>
  </si>
  <si>
    <t>1243951402117971970</t>
  </si>
  <si>
    <t>1244220869657927681</t>
  </si>
  <si>
    <t>1243907474933059590</t>
  </si>
  <si>
    <t>1244640249436934144</t>
  </si>
  <si>
    <t>1244268845608640512</t>
  </si>
  <si>
    <t>1243915546544013314</t>
  </si>
  <si>
    <t>1244602808520847360</t>
  </si>
  <si>
    <t>1244260436159201281</t>
  </si>
  <si>
    <t>1244622802486992896</t>
  </si>
  <si>
    <t>1243907463310708740</t>
  </si>
  <si>
    <t>1244272184555601922</t>
  </si>
  <si>
    <t>1244613511940059137</t>
  </si>
  <si>
    <t>1243919104131633152</t>
  </si>
  <si>
    <t>1243919731641536512</t>
  </si>
  <si>
    <t>1243918623263068160</t>
  </si>
  <si>
    <t>1243907908116643842</t>
  </si>
  <si>
    <t>1244252891277393920</t>
  </si>
  <si>
    <t>1244266592931852291</t>
  </si>
  <si>
    <t>1243901828351303681</t>
  </si>
  <si>
    <t>1243910955987357696</t>
  </si>
  <si>
    <t>1243945595183775744</t>
  </si>
  <si>
    <t>1243931446621941760</t>
  </si>
  <si>
    <t>1244677496081190914</t>
  </si>
  <si>
    <t>1243911458657898502</t>
  </si>
  <si>
    <t>1244643710714986496</t>
  </si>
  <si>
    <t>1244298297776488448</t>
  </si>
  <si>
    <t>1244268936008478721</t>
  </si>
  <si>
    <t>1243917663090458624</t>
  </si>
  <si>
    <t>1243926099043614720</t>
  </si>
  <si>
    <t>1244263227359481856</t>
  </si>
  <si>
    <t>1243919935153278978</t>
  </si>
  <si>
    <t>1244269944549892097</t>
  </si>
  <si>
    <t>1244672992736575488</t>
  </si>
  <si>
    <t>1244641398680412162</t>
  </si>
  <si>
    <t>1244666759879307268</t>
  </si>
  <si>
    <t>1244651282901712900</t>
  </si>
  <si>
    <t>1243876387053883393</t>
  </si>
  <si>
    <t>1243883560731389952</t>
  </si>
  <si>
    <t>1243916865249869824</t>
  </si>
  <si>
    <t>1244298840498483201</t>
  </si>
  <si>
    <t>1244285714042368001</t>
  </si>
  <si>
    <t>1244291729102168064</t>
  </si>
  <si>
    <t>1243881794585452546</t>
  </si>
  <si>
    <t>1243895156555894784</t>
  </si>
  <si>
    <t>1243894201563205632</t>
  </si>
  <si>
    <t>1244211226684657664</t>
  </si>
  <si>
    <t>1244315916290097157</t>
  </si>
  <si>
    <t>1243844044331126784</t>
  </si>
  <si>
    <t>1244615080681054209</t>
  </si>
  <si>
    <t>1243918847062786048</t>
  </si>
  <si>
    <t>1243911992886407168</t>
  </si>
  <si>
    <t>1243874853523988482</t>
  </si>
  <si>
    <t>1244291794336088064</t>
  </si>
  <si>
    <t>1244256911471624193</t>
  </si>
  <si>
    <t>1244271920188723201</t>
  </si>
  <si>
    <t>1244252413986471937</t>
  </si>
  <si>
    <t>1243923163597230082</t>
  </si>
  <si>
    <t>1244265761134215168</t>
  </si>
  <si>
    <t>1243917315168784384</t>
  </si>
  <si>
    <t>1243922848764366848</t>
  </si>
  <si>
    <t>1243914529114935297</t>
  </si>
  <si>
    <t>1244261528511135744</t>
  </si>
  <si>
    <t>1244619701344403456</t>
  </si>
  <si>
    <t>1243892892285927424</t>
  </si>
  <si>
    <t>1243916323077447680</t>
  </si>
  <si>
    <t>1243937915413159937</t>
  </si>
  <si>
    <t>1243957725589131265</t>
  </si>
  <si>
    <t>1244640149520240641</t>
  </si>
  <si>
    <t>1244637549173157888</t>
  </si>
  <si>
    <t>1244621963944919043</t>
  </si>
  <si>
    <t>1243251797264826368</t>
  </si>
  <si>
    <t>1244265011939344385</t>
  </si>
  <si>
    <t/>
  </si>
  <si>
    <t>1160607350170017793</t>
  </si>
  <si>
    <t>1233204510811705345</t>
  </si>
  <si>
    <t>429851351</t>
  </si>
  <si>
    <t>2900322996</t>
  </si>
  <si>
    <t>257030275</t>
  </si>
  <si>
    <t>32463503</t>
  </si>
  <si>
    <t>en</t>
  </si>
  <si>
    <t>1243904332216631296</t>
  </si>
  <si>
    <t>1243919411666391040</t>
  </si>
  <si>
    <t>1244667566817230848</t>
  </si>
  <si>
    <t>1243909562400477191</t>
  </si>
  <si>
    <t>1244293193996423169</t>
  </si>
  <si>
    <t>1244263309584580611</t>
  </si>
  <si>
    <t>1243907530805448704</t>
  </si>
  <si>
    <t>1243919921534447616</t>
  </si>
  <si>
    <t>1243906449941639169</t>
  </si>
  <si>
    <t>1244618549743636481</t>
  </si>
  <si>
    <t>1243892579231399936</t>
  </si>
  <si>
    <t>Twitter Web App</t>
  </si>
  <si>
    <t>Twitter for iPhone</t>
  </si>
  <si>
    <t>Hootsuite Inc.</t>
  </si>
  <si>
    <t>TweetCaster for Android</t>
  </si>
  <si>
    <t>Twitter for Android</t>
  </si>
  <si>
    <t>Twitter for iPad</t>
  </si>
  <si>
    <t>Sprout Social</t>
  </si>
  <si>
    <t>-112.3239143,33.29026 
-111.9254391,33.29026 
-111.9254391,33.8154652 
-112.3239143,33.8154652</t>
  </si>
  <si>
    <t>-97.239256,43.499362 
-89.483385,43.499362 
-89.483385,49.384359 
-97.239256,49.384359</t>
  </si>
  <si>
    <t>-90.4181075,41.696088 
-82.122971,41.696088 
-82.122971,48.306272 
-90.4181075,48.306272</t>
  </si>
  <si>
    <t>-86.348441,39.631677 
-85.937404,39.631677 
-85.937404,39.927448 
-86.348441,39.927448</t>
  </si>
  <si>
    <t>United States</t>
  </si>
  <si>
    <t>US</t>
  </si>
  <si>
    <t>Phoenix, AZ</t>
  </si>
  <si>
    <t>Minnesota, USA</t>
  </si>
  <si>
    <t>Michigan, USA</t>
  </si>
  <si>
    <t>Indianapolis, IN</t>
  </si>
  <si>
    <t>5c62ffb0f0f3479d</t>
  </si>
  <si>
    <t>9807c5c5f7a2c6ce</t>
  </si>
  <si>
    <t>67d92742f1ebf307</t>
  </si>
  <si>
    <t>018929347840059e</t>
  </si>
  <si>
    <t>Phoenix</t>
  </si>
  <si>
    <t>Minnesota</t>
  </si>
  <si>
    <t>Michigan</t>
  </si>
  <si>
    <t>Indianapolis</t>
  </si>
  <si>
    <t>city</t>
  </si>
  <si>
    <t>admin</t>
  </si>
  <si>
    <t>https://api.twitter.com/1.1/geo/id/5c62ffb0f0f3479d.json</t>
  </si>
  <si>
    <t>https://api.twitter.com/1.1/geo/id/9807c5c5f7a2c6ce.json</t>
  </si>
  <si>
    <t>https://api.twitter.com/1.1/geo/id/67d92742f1ebf307.json</t>
  </si>
  <si>
    <t>https://api.twitter.com/1.1/geo/id/018929347840059e.json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</si>
  <si>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</si>
  <si>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</si>
  <si>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</si>
  <si>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</si>
  <si>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</si>
  <si>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</si>
  <si>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</si>
  <si>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</si>
  <si>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</si>
  <si>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</si>
  <si>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</si>
  <si>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</si>
  <si>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</si>
  <si>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</si>
  <si>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</si>
  <si>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</si>
  <si>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</si>
  <si>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</si>
  <si>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</si>
  <si>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</si>
  <si>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</si>
  <si>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Kunal Mahajan</t>
  </si>
  <si>
    <t>Awadhesh Kr sharma ,DM,FACC,FSCAI</t>
  </si>
  <si>
    <t>Gurusher Panjrath</t>
  </si>
  <si>
    <t>Mandeep R. Mehra, MD</t>
  </si>
  <si>
    <t>American College of Cardiology</t>
  </si>
  <si>
    <t>B. Hadley Wilson MD</t>
  </si>
  <si>
    <t>Rick Musialowski</t>
  </si>
  <si>
    <t>Sanjeev Gulati MD FACC</t>
  </si>
  <si>
    <t>Dermot Phelan</t>
  </si>
  <si>
    <t>Troy Leo</t>
  </si>
  <si>
    <t>Geoffrey Rose</t>
  </si>
  <si>
    <t>Laxmi Mehta</t>
  </si>
  <si>
    <t>Anu Dodeja</t>
  </si>
  <si>
    <t>ACOG</t>
  </si>
  <si>
    <t>Kamala Tamirisa MD</t>
  </si>
  <si>
    <t>Usman Qayyum MD FACC</t>
  </si>
  <si>
    <t>Giuseppe Galati</t>
  </si>
  <si>
    <t>Aaysha Cader</t>
  </si>
  <si>
    <t>John P Erwin III MD✭</t>
  </si>
  <si>
    <t>ᗰIᖇᐯᗩT #StayHome</t>
  </si>
  <si>
    <t>Gina Lundberg MD FACC FAHA</t>
  </si>
  <si>
    <t>Toniya Singh MD FACC</t>
  </si>
  <si>
    <t>Dr. Martha Gulati</t>
  </si>
  <si>
    <t>Ritu Thamman MD ❤️</t>
  </si>
  <si>
    <t>Gurleen Kaur</t>
  </si>
  <si>
    <t>Garima Sharma M.D</t>
  </si>
  <si>
    <t>MedAxiom</t>
  </si>
  <si>
    <t>Jeffry Beltre E.</t>
  </si>
  <si>
    <t>Carlos García L.</t>
  </si>
  <si>
    <t>Altaweel</t>
  </si>
  <si>
    <t>Dr Andrew D. Choi</t>
  </si>
  <si>
    <t>JACC Journals</t>
  </si>
  <si>
    <t>Clyde Yancy, MD, MSc</t>
  </si>
  <si>
    <t>heba wassif</t>
  </si>
  <si>
    <t>Glenn Hirsch</t>
  </si>
  <si>
    <t>Janet Wyman</t>
  </si>
  <si>
    <t>Douglas Drachman</t>
  </si>
  <si>
    <t>Eugene Yang</t>
  </si>
  <si>
    <t>Katie Bates, DNP, ARNP</t>
  </si>
  <si>
    <t>Lucy West</t>
  </si>
  <si>
    <t>Craig Beavers</t>
  </si>
  <si>
    <t>Lina Ya’qoub MD</t>
  </si>
  <si>
    <t>ACC Advocacy</t>
  </si>
  <si>
    <t>ACC Media Center</t>
  </si>
  <si>
    <t>Mitchell Psotka</t>
  </si>
  <si>
    <t>Athena Poppas, MD FACC</t>
  </si>
  <si>
    <t>Lynne Braun, PhD</t>
  </si>
  <si>
    <t>AANP</t>
  </si>
  <si>
    <t>Sek Kathiresan MD</t>
  </si>
  <si>
    <t>Kyla Lara-Breitinger, MD</t>
  </si>
  <si>
    <t>Marc Bonaca MD MPH</t>
  </si>
  <si>
    <t>Roxana Mehran</t>
  </si>
  <si>
    <t>Minnow Walsh, MD, MACC</t>
  </si>
  <si>
    <t>Basel Ramlawi MD, FACC, FACS</t>
  </si>
  <si>
    <t>University of Iowa</t>
  </si>
  <si>
    <t>World Heart Federation</t>
  </si>
  <si>
    <t>Smadar Kort MD FACC FAHA FASE</t>
  </si>
  <si>
    <t>ACCWIC</t>
  </si>
  <si>
    <t>sandra lewis</t>
  </si>
  <si>
    <t>Amalia Gomez-Rexrode</t>
  </si>
  <si>
    <t>Jen heck-kanellidis</t>
  </si>
  <si>
    <t>Jennifer Co-Vu, MD FAAP FACC</t>
  </si>
  <si>
    <t>AnnabelleVolgman MD</t>
  </si>
  <si>
    <t>Niti R. Aggarwal, MD, FSCMR, FASNC, FACC</t>
  </si>
  <si>
    <t>Biljana Parapid, MD, PhD, FESC</t>
  </si>
  <si>
    <t>Pamela B Morris</t>
  </si>
  <si>
    <t>Andy Kates</t>
  </si>
  <si>
    <t>Malissa Wood</t>
  </si>
  <si>
    <t>Erin D. Michos, M.D.</t>
  </si>
  <si>
    <t>Ki Park</t>
  </si>
  <si>
    <t>Kathryn Lindley</t>
  </si>
  <si>
    <t>Laura Ross PA-C, AACC</t>
  </si>
  <si>
    <t>triciaDNP, NP-C, AACC</t>
  </si>
  <si>
    <t>Viet Le PA-C, AACC</t>
  </si>
  <si>
    <t>APAC</t>
  </si>
  <si>
    <t>Mayra Guerrero, MD</t>
  </si>
  <si>
    <t>Melinda Davis</t>
  </si>
  <si>
    <t>Natalie Bello MD MPH</t>
  </si>
  <si>
    <t>Ameya Kulkarni, MD</t>
  </si>
  <si>
    <t>Karen Joynt Maddox</t>
  </si>
  <si>
    <t>lisa hollier</t>
  </si>
  <si>
    <t>Diego Araiza, MD</t>
  </si>
  <si>
    <t>United Nations</t>
  </si>
  <si>
    <t>Novartis Social Business</t>
  </si>
  <si>
    <t>Rachel Marcus</t>
  </si>
  <si>
    <t>SIAC</t>
  </si>
  <si>
    <t>@Karen.Sliwa1</t>
  </si>
  <si>
    <t>Poonam Velagapudi</t>
  </si>
  <si>
    <t>Akshay Khandelwal MD</t>
  </si>
  <si>
    <t>@DickKovacs</t>
  </si>
  <si>
    <t>Sripal Bangalore</t>
  </si>
  <si>
    <t>_xD835__xDC23__xD835__xDC1E__xD835__xDC1D__xD835__xDC22__xD835__xDC1C__xD835__xDC1A__xD835__xDC2D__xD835__xDC21_ _xD83D__xDE37_</t>
  </si>
  <si>
    <t>Alex Truesdell</t>
  </si>
  <si>
    <t>PCRonline</t>
  </si>
  <si>
    <t>MD, DM, FACC, FESC, FSCAI, FAPSC
Interventional Cardiologist, Assistant Professor 
Indira Gandhi Medical College, Shimla India</t>
  </si>
  <si>
    <t>Assistant Professor Cardiology LPS Institute of Cardiology GSVM Medical College Kanpur</t>
  </si>
  <si>
    <t>Heart Failure, VAD, Transplant Cardiologist, “Tweets are my own”</t>
  </si>
  <si>
    <t>https://t.co/8S08qSdQw1</t>
  </si>
  <si>
    <t>The official American College of Cardiology (ACC) account. Join us in transforming cardiovascular care &amp; improving _xD83D__xDC93_ health.</t>
  </si>
  <si>
    <t>Sanger Heart &amp; Vascular Institute, @AtriumHealth. @ACCintouch Chair, Membership Committee , Board of Trustees. UNC Clinical Professor of Medicine. #SangerHeart</t>
  </si>
  <si>
    <t>Director of Cardiovascular Education at Sanger Heart and Vascular Institute.  The opinions here are solely my own and not representative of any institution.</t>
  </si>
  <si>
    <t>Chief of Cardiology &amp; Medical Director of Heart Failure and Transplant Services at Atrium Health's Sanger Heart &amp; Vascular Institute. Opinions are my own.</t>
  </si>
  <si>
    <t>Director of Sports Cardiology @atriumhealth. Expert in #HCM, #valvedisease and #aortopathy. Opinions are my own.</t>
  </si>
  <si>
    <t>Vice Chief of Cardiology - Sanger Heart and Vascular Institute, Charlotte. Fighting Irish and Cleveland sports fan for life.</t>
  </si>
  <si>
    <t>Director of #Prevention &amp; #WomenHeart @OhioStateMed @OSUWexMed | Past-President @OhioACC | #Burnout #Wellness #WIC #TheFaceofCardiology Tweets ≠med advice</t>
  </si>
  <si>
    <t>Adult Congenital Heart Disease Fellow @NCHforDocs @OSUWexMed #MedPeds #PediatricCardiology #ACHD #COACHACHD Tweets = personal opinion and not medical advice.</t>
  </si>
  <si>
    <t>ACOG is a premier professional membership org. representing 60,000+ ob-gyns. We're dedicated to improving #womenshealth. Follow us at @acogaction for advocacy.</t>
  </si>
  <si>
    <t>Cardiac Electrophysiologist| Cardiac MRI | Community Activist | Mom &amp; Wife | Texas Cardiac Arrhythmia | Tweets are my own | #EPeeps | @hrsonline |#ACCWIC</t>
  </si>
  <si>
    <t>#Cardiologist, father, #blues and #cardinals and #Liverpool fan.YNWA</t>
  </si>
  <si>
    <t>Cons Cardiologist #HeartFailure &amp; #Cardiomyopathies @SanRaffaeleMi | #HF MMSc &amp; Competence by @anmco @escardio &amp; #PCHF| #HF _xD83C__xDF0E__xD83D__xDC26_ Editor| #HFA_ESC committee</t>
  </si>
  <si>
    <t>Assistant Professor of Cardiology • @American_heart #AHAEarlyCareerBlogger • Jr Reviewer #EHJCaseReports @esc_journals •#RadialFirst♥️#WIC_xD83D__xDC60_#IC_xD83D__xDC89_•Tweets mine•</t>
  </si>
  <si>
    <t>#Dad #Husband #Mayo Trained #Cardiologist ✭Passion: Improving #Healthcare &amp; Patient experiences✭Tweets=own✭ A Cheerful #Heart is Good #Medicine -#Proverbs17:22</t>
  </si>
  <si>
    <t>#CHIP #PVD #WIC #SoMe | Editorial Board @Eurointerventio @PCROnline @OpenHeart | #ACCIC Leadership Council | @SCAI Ambassador | Tweets=my own opinion</t>
  </si>
  <si>
    <t>Assoc Prof @EmoryDeptofMed &amp; Clin Director @EmoryWomenHeart Center @gplundberg #ACCWIC #DiversityandInclusion</t>
  </si>
  <si>
    <t>#Cardiologist wife,mom,daughter,sister,friend #ACCWIC chair,Optimist,Avid Reader,Daily Learner,World Traveler #SoMe #faceofcardiology #Cardiotwitter</t>
  </si>
  <si>
    <t>Martha Gulati MD Chief of Cardiology Expert Women &amp; Heart Disease Prevention_xD83C__xDDE8__xD83C__xDDE6_ Best selling author 'Saving Women's Hearts' Editor @CardioSmart #HuggerInChief</t>
  </si>
  <si>
    <t>AssistProfessor #SoMe #editor @CircOutcomes &amp; @JournalAseEcho Sr editor consul @ACCCaseReports #WICACC @PittHealthSci #MedHumanities @ColumbiaMed @NUFeinbergMed</t>
  </si>
  <si>
    <t>MS3 • Albany Medical College ‘21 • ACC Medical Student Leadership Group @ACCinTouch</t>
  </si>
  <si>
    <t>#CardioObstetrics Assistant Professor @HopkinsMedicine,Section Editor @JACCJournals #ACCWIC Leadership Council, mom, wife, sports enthusiast, wellness promoter</t>
  </si>
  <si>
    <t>MedAxiom, An American College of Cardiology Company, is the nation’s leading CV performance community providing consulting, networking &amp; membership services.</t>
  </si>
  <si>
    <t>Doctor en Medicina #InternistaInTheMaking #GastroWannaBe #STEMI #IBD _xD83C__xDDE9__xD83C__xDDF4_~ #Yankees #EscogidoCampeón ~ News_xD83D__xDCF0_Med_xD83D__xDC89_&amp; RT™</t>
  </si>
  <si>
    <t>Entre otras cosas, Cardiólogo Intervencionista , optimista indignado y en contra de la ola de conformismo.</t>
  </si>
  <si>
    <t>Co-Director Cardiac CT/MRI | Social Media Editor @journalCCT &amp; #JACCIMG | #YesCCT #Structural #ACCImaging |  Tweets mine only≠advice or endorsement</t>
  </si>
  <si>
    <t>The JACC journals are the world’s leading peer-reviewed cardiovascular journals and websites.</t>
  </si>
  <si>
    <t>Chief, #Cardiology at @NorthwesternMed @NMCardioVasc. Magerstadt Professor of Medicine, Vice-Dean, Diversity @NUFeinbergMed. Past President @American_Heart</t>
  </si>
  <si>
    <t>Cardiologist with a passion for improving public awareness and understanding of heart problems</t>
  </si>
  <si>
    <t>Cardiologist, Dad, Freelance Photographer</t>
  </si>
  <si>
    <t>Interventional cardiologist, Mass General Hospital. Tweets are my own, not medical advice.</t>
  </si>
  <si>
    <t>Carl and Renee Behnke Endowed Professor for Asian Health @UWMedicine Professor @WashingtonACC Governor UW CV Wellness and Prevention Program Director</t>
  </si>
  <si>
    <t>#Cardiology #NursePractitioner. #HeartFailure, chronic disease mgmt, #telemedicine, and advocacy. @washingtonacc #ACCCVT ❤️ views expressed = my own</t>
  </si>
  <si>
    <t>Heart Failure and Heart Transplant PharmD @ClevelandClinic | @Northeastern School of Pharmacy and @HopkinsMedicine Pharmacy Residency alumni</t>
  </si>
  <si>
    <t>Cardiovascular Clinical Pharmacy Specialist, PhD in Clinical and Translational Research Candidate, Father. Tweets are my own.</t>
  </si>
  <si>
    <t>Future #InterventionalCardiology fellow at @henryfordnews,#SoMe Ambassador for #Interventional treatments,#AHAEarlyCareerBlogger, #ACCFIT,#ACCWIC.Tweets=my own</t>
  </si>
  <si>
    <t>Get the latest on CV health policy news, #ACCAdvocacy and innovation from the American College of Cardiology (ACC). Follow @ACCinTouch for other ACC updates.</t>
  </si>
  <si>
    <t>The latest news from the American College of Cardiology (ACC) and the _xD83C__xDF0E_ of cardiovascular health. Follow @ACCinTouch for other ACC updates.</t>
  </si>
  <si>
    <t>Heart failure cardiologist, family-man, retired recreational athlete. Postings my own and do not reflect views of my employer nor medical advice.</t>
  </si>
  <si>
    <t>ACC Vice-President, Chief of Cardiology at Brown University, echocardiographer, runner. my opinions are my own</t>
  </si>
  <si>
    <t>Grandmother, Mother, Wife.    Professor Emerita, Rush University; Passionate about preventing heart disease.  Tweets are my own.</t>
  </si>
  <si>
    <t>The American Association of Nurse Practitioners is The Voice of the Nurse Practitioner® &amp; the largest national professional membership organization for all NPs.</t>
  </si>
  <si>
    <t>CEO @VerveTx via cardiology @massgeneralnews, human genetics @broadinstitute, professor @harvardmed; Pittsburgh sports</t>
  </si>
  <si>
    <t>Cardiology Fellow @MayoClinicCV. IM residency @IcahnMountSinai. Masters in Nutrition @Columbia. Opinions/tweets are my own</t>
  </si>
  <si>
    <t>Cardiology and Vascular Medicine Specialist. Executive Director of CPC Clinical Research. Director of Vascular Research. University of Colorado.</t>
  </si>
  <si>
    <t>interventional cardiologist, trialist, outcomes researcher, wife and mother of three girls, opinions my own</t>
  </si>
  <si>
    <t>Opinions are my own. #TheFaceofCardiology</t>
  </si>
  <si>
    <t>Heart Surgeon | Chairman, Heart &amp; Vascular Center | Director, Advanced Valve &amp; Aortic Center | Valley Health System | Innovator| Author | Researcher | Speaker</t>
  </si>
  <si>
    <t>Official University of Iowa account. With more than 200 areas of study, the University of Iowa enrolls 30,000+ students and offers many top-ranked programs.</t>
  </si>
  <si>
    <t>The World Heart Federation is leading the global fight against #CVD together with a community of 200+ members around the world. Co-founder of @RHDAction.</t>
  </si>
  <si>
    <t>Director Non Invasive CV Imaging Echo and Valve Center Stony Brook University Hospital. Former President ACC NY Chapter. Editor in chief EchoSAP</t>
  </si>
  <si>
    <t>We are the Atlantic Coast Child Welfare Implementation Center.</t>
  </si>
  <si>
    <t>Cardiologist, wife, mother of 2 docs, immediate past chair, Women in Cardiology ACC</t>
  </si>
  <si>
    <t>Med student @umichmedicine _xD83C__xDDE8__xD83C__xDDF4__xD83C__xDDEC__xD83C__xDDF7_ she/her/ella tweets are my own</t>
  </si>
  <si>
    <t>Peds Cardiologist. Multimodality #cvimaging. Fetal &amp; Single Ventricle Cards, Associate Professor, Mom. #CHD #WIC. Tweets my own ≠endorsements.</t>
  </si>
  <si>
    <t>Cardiologist; Professor of Medicine, Med Dir of Rush Heart Center for Women, McMullan-Eybel Chair Excellence in Clin Cardiol; R/T are not endorsements.</t>
  </si>
  <si>
    <t>Cardiologist, Mayo Clinic ● #WhyCMR ● #CVNuc ● #CVImaging ●#CVDWomen ● SoMe Editor JNC. Passionate re: women's ❤️ disease &amp; multimodal imaging ● Tweets = mine</t>
  </si>
  <si>
    <t>_xD83D__xDC69_‍⚕️+_xD83C__xDF93_+_xD83D__xDC60_= Busy_xD83D__xDC1D_; #CardioObstetrics &amp; _xD83D__xDEBA_❤️ #advocate ; #ACCWIC Leadership Council &amp; #ACCWICIntlWG Chair; #cvPrev 4 #ESCCongress; #SoMe 4 #CRT2020</t>
  </si>
  <si>
    <t>A passion for prevention!</t>
  </si>
  <si>
    <t>Cardiologist, Program Director and Educator tweets are my own opinion</t>
  </si>
  <si>
    <t>Co-director of Corrigan Women's Heart Health Program at MGH, Assoc Prof of Medicine Harvard Medical School, mom of 4, Governor MA ACC. Tweets are mine.</t>
  </si>
  <si>
    <t>Associate Professor, Johns Hopkins School of Medicine. Preventive Cardiology, Epidemiology &amp; Adult Echo. #Echofirst &amp; #cvPrev enthusiast. Tweets are my own.</t>
  </si>
  <si>
    <t>Interventional Cardiologist, advocate #CardioObstetrics, #WIC, mother to precocious 6yr old, tweets are my own</t>
  </si>
  <si>
    <t>Cardiologist specializing in the intersection of pregnancy and heart disease. Mother of three.</t>
  </si>
  <si>
    <t>Cardiology physician assistant, Midwestern optimist and "bless your heart" advocate mom  _xD83C__xDF31_ based #ACCIC council member, @apac_Cardiology @ACCinTouch</t>
  </si>
  <si>
    <t>Structural Heart NP, Disney enthusiast, and proud New Jerseyian</t>
  </si>
  <si>
    <t>#CuriousCardioPA: Cardiology #research @intermountain @rmuohp @rmuohp_pa @apac_Cardiology #HeartInstitute #DMSc follow/favorite ≠ endorse. Tweets, my view.</t>
  </si>
  <si>
    <t>The Association of Physician Assistants in Cardiology is a specialty organization for Physician Assistants (AAPA). The Official Twitter Page of APAC.</t>
  </si>
  <si>
    <t>Interventional Cardiologist. Professor of Medicine, Mayo Clinic Hospital. I love TMVr and TMVR! Tweets my own.</t>
  </si>
  <si>
    <t>Cardiologist specializing in women and pregnancy-related heart disease @umichCVC #CardioObstetrics</t>
  </si>
  <si>
    <t>Cardiologist | ❤️ imager | Women's health advocate | Views are my own</t>
  </si>
  <si>
    <t>Interventional Cardiologist at MAPMG by day, Health Care Innovator by night, doc wellness in my spare time. and master of the #dadpun. tweets my own.</t>
  </si>
  <si>
    <t>Cardiologist, health policy researcher, feminist, mom, sports nut.</t>
  </si>
  <si>
    <t>All tweets are my own opinions.</t>
  </si>
  <si>
    <t>#Cardiólogo #Cardiologist /#ACVC @escardio Board / Social Media Editor #JACCCaseReports / Tesorero @secardiologia #somosCHUAC / Tweets are my own</t>
  </si>
  <si>
    <t>Mexicano. Cardiologist/MSc/FACC @INCICh. Acute cardiac care &amp; heart failure. Coordinador Cardio-digital @smexcardiologia y #SoMe editor #EHJACVC.</t>
  </si>
  <si>
    <t>Un proyecto de salud que conecta a Santander con el mundo ♥️. 3er mejor hospital en Colombia y 6to de Latinoamérica. Institución acreditada por la JCI._xD83D__xDC68__xD83C__xDFFB__xD83C__xDDE8__xD83C__xDDF4_</t>
  </si>
  <si>
    <t>Official account of the United Nations. #ClimateAction #GlobalGoals #StandUp4HumanRights</t>
  </si>
  <si>
    <t>We offer novel business models to fight infectious and chronic diseases, provide access to medicines and strengthen healthcare in lower-income countries.</t>
  </si>
  <si>
    <t>Sociedad Interamericana de Cardiología. Somos una Sociedad de Sociedades de America. @CongresoSIAC @SIAComunidad Congreso #SIAC20, 17-20 Junio, Paraguay</t>
  </si>
  <si>
    <t>Prof. Karen Sliwa, MD, PhD, FESC, FACC; cardiologists &amp; director Hatter Institute for Cardiovascular Research in Africa, UCT; World Heart Federation president</t>
  </si>
  <si>
    <t>Cardiologist; Associate PD-Cardiology Fellowship @UNMC; PastChair #ACCFIT section; SoMe editor @JACCJournals; #Education #HRPCI #SHD! ❤️ #EDM_xD83C__xDFB6_; Opinions my own</t>
  </si>
  <si>
    <t>@HenryFordNews Assoc Div Head #Cardiology. Imm Past Pres @MichiganACC. Imm Past Chair @accintouch BOG. #CHIP #RadialFirst, #STEMI care sys. Tweets not advice</t>
  </si>
  <si>
    <t>#Cardiology Service Line Leader @IU_Health | Vice-President @ACCinTouch | #DrugSafety #SportsCardiology #Quality| 
Tweets ≠med advice</t>
  </si>
  <si>
    <t>Director Complex Coronary Intervention, Prof of Medicine, NYU School of Medicine, #radialfirst, #CTO, #MCS, #CHIP, #ZerocontrastPCI</t>
  </si>
  <si>
    <t>Wαϙαɾ H Aԋɱҽd Trained in IM, Cardiology &amp; Interventional Cardiology at @BrighamWomens | @bidmc |MS @HarvardChanSPH tweets=own opinion #ACCIC Instagram jeddacath</t>
  </si>
  <si>
    <t>Interventional Cardiologist. Combat Veteran. Father. #CriticalCareCardiology #ImageFirst #RadialFirst #WarOnShock</t>
  </si>
  <si>
    <t>PCR serves the needs of patients by helping the interventional cardiovascular community to share knowledge, experience and practice. #EuroPCR, @EuroInterventio</t>
  </si>
  <si>
    <t>शिमला, भारत</t>
  </si>
  <si>
    <t>INDIA</t>
  </si>
  <si>
    <t>Washington DC, USA</t>
  </si>
  <si>
    <t>Boston</t>
  </si>
  <si>
    <t>Washington, DC</t>
  </si>
  <si>
    <t>Charlotte, NC</t>
  </si>
  <si>
    <t>Charlotte NC</t>
  </si>
  <si>
    <t>Columbus, OH</t>
  </si>
  <si>
    <t>Columbus, OH_xD83C__xDDEE__xD83C__xDDF3__xD83C__xDDFA__xD83C__xDDF8_</t>
  </si>
  <si>
    <t>Southlake, TX</t>
  </si>
  <si>
    <t>Milan , Italy</t>
  </si>
  <si>
    <t xml:space="preserve">Heart of Texas ✭ #AxeEm </t>
  </si>
  <si>
    <t>Cathlab</t>
  </si>
  <si>
    <t>Atlanta, GA</t>
  </si>
  <si>
    <t>St Louis, MO</t>
  </si>
  <si>
    <t>Pittsburgh, PA</t>
  </si>
  <si>
    <t>New York, USA</t>
  </si>
  <si>
    <t xml:space="preserve">Baltimore, Maryland </t>
  </si>
  <si>
    <t>Neptune Beach, FL</t>
  </si>
  <si>
    <t>En La Cárcel De Tus Besos _xD83D__xDE18__xD83C__xDFEA_</t>
  </si>
  <si>
    <t xml:space="preserve"> República Dominicana</t>
  </si>
  <si>
    <t>baghdad</t>
  </si>
  <si>
    <t>Cardiologist in Washington, DC</t>
  </si>
  <si>
    <t>Chicago, IL</t>
  </si>
  <si>
    <t>Cleveland, OH</t>
  </si>
  <si>
    <t>Detroit, MI</t>
  </si>
  <si>
    <t>Massachusetts, USA</t>
  </si>
  <si>
    <t>Seattle, WA</t>
  </si>
  <si>
    <t>Wenatchee, WA</t>
  </si>
  <si>
    <t>Lexington, KY</t>
  </si>
  <si>
    <t>Washington, D.C.</t>
  </si>
  <si>
    <t>Falls Church, VA</t>
  </si>
  <si>
    <t>Austin,TX</t>
  </si>
  <si>
    <t>Boston, MA</t>
  </si>
  <si>
    <t>Rochester, MN</t>
  </si>
  <si>
    <t>Denver, CO</t>
  </si>
  <si>
    <t>Manhattan, NY</t>
  </si>
  <si>
    <t>St Vincent Heart Center</t>
  </si>
  <si>
    <t>Virginia, USA</t>
  </si>
  <si>
    <t>Iowa City, IA</t>
  </si>
  <si>
    <t>Geneva, Switzerland</t>
  </si>
  <si>
    <t>Baltimore, MD</t>
  </si>
  <si>
    <t>Portland, OR</t>
  </si>
  <si>
    <t>University of Florida, USA</t>
  </si>
  <si>
    <t>Here, There and Everywhere. :)</t>
  </si>
  <si>
    <t>Charleston, SC</t>
  </si>
  <si>
    <t>Gainesville, FL</t>
  </si>
  <si>
    <t>Minneapolis, MN</t>
  </si>
  <si>
    <t>Georgia, USA</t>
  </si>
  <si>
    <t>SLC, Utah</t>
  </si>
  <si>
    <t>Richmond, VA</t>
  </si>
  <si>
    <t>Ann Arbor, MI</t>
  </si>
  <si>
    <t>New York, NY</t>
  </si>
  <si>
    <t>España</t>
  </si>
  <si>
    <t>México</t>
  </si>
  <si>
    <t>Colombia</t>
  </si>
  <si>
    <t>Basel, Switzerland</t>
  </si>
  <si>
    <t>America</t>
  </si>
  <si>
    <t>Cape Town; South Africa</t>
  </si>
  <si>
    <t>Henry Ford Hospital</t>
  </si>
  <si>
    <t>A Cath Lab</t>
  </si>
  <si>
    <t>https://t.co/x45dYPO8nw</t>
  </si>
  <si>
    <t>https://t.co/2KyM78Hv8b</t>
  </si>
  <si>
    <t>https://t.co/UoVERzLxUK</t>
  </si>
  <si>
    <t>https://t.co/ArnzT5SKdX</t>
  </si>
  <si>
    <t>https://t.co/axITegQeSK</t>
  </si>
  <si>
    <t>https://t.co/YTdcP9l9R7</t>
  </si>
  <si>
    <t>https://t.co/Wm1he4a595</t>
  </si>
  <si>
    <t>https://t.co/FLt6BNZa8p</t>
  </si>
  <si>
    <t>https://t.co/9EkL3vUfHA</t>
  </si>
  <si>
    <t>https://t.co/taeB1UujWV</t>
  </si>
  <si>
    <t>https://t.co/HwUxNzGVEB</t>
  </si>
  <si>
    <t>https://t.co/nBPLMEBcS7</t>
  </si>
  <si>
    <t>https://t.co/8NaAOGwCbS</t>
  </si>
  <si>
    <t>https://t.co/tNHEfSfN0S</t>
  </si>
  <si>
    <t>https://t.co/1ljcJdNTxZ</t>
  </si>
  <si>
    <t>https://t.co/M3QVBMylhy</t>
  </si>
  <si>
    <t>https://t.co/IvjSX122YT</t>
  </si>
  <si>
    <t>https://t.co/6NOSiF404G</t>
  </si>
  <si>
    <t>https://t.co/RX4mHvPtnY</t>
  </si>
  <si>
    <t>https://t.co/O3epPwFvfm</t>
  </si>
  <si>
    <t>https://t.co/q3xgxCayKD</t>
  </si>
  <si>
    <t>https://t.co/Z9Dd3AN7Za</t>
  </si>
  <si>
    <t>https://t.co/8no87Gpz6w</t>
  </si>
  <si>
    <t>https://t.co/HnRM6XSnf2</t>
  </si>
  <si>
    <t>https://t.co/X7mB8yX7Sa</t>
  </si>
  <si>
    <t>https://t.co/zHjesDb3ER</t>
  </si>
  <si>
    <t>https://t.co/EbbkEZHtFQ</t>
  </si>
  <si>
    <t>http://t.co/T2jBEAUkr2</t>
  </si>
  <si>
    <t>https://t.co/v1GLecCD81</t>
  </si>
  <si>
    <t>https://t.co/m57SAVjXRV</t>
  </si>
  <si>
    <t>https://t.co/O6wxYXZAhM</t>
  </si>
  <si>
    <t>https://t.co/2vvD7WM1gv</t>
  </si>
  <si>
    <t>https://t.co/pYWqipNZiS</t>
  </si>
  <si>
    <t>https://t.co/MpUgQEqODR</t>
  </si>
  <si>
    <t>https://t.co/3dzwXA7Yd1</t>
  </si>
  <si>
    <t>https://t.co/m90mWMpvhP</t>
  </si>
  <si>
    <t>https://t.co/UDx3ykA26i</t>
  </si>
  <si>
    <t>https://t.co/cKrJ6QhDU8</t>
  </si>
  <si>
    <t>https://t.co/7biSbGWpGl</t>
  </si>
  <si>
    <t>https://t.co/kgJqUNDMpy</t>
  </si>
  <si>
    <t>https://t.co/0yietNxpXw</t>
  </si>
  <si>
    <t>https://t.co/X1JbbsBK0C</t>
  </si>
  <si>
    <t>https://t.co/8p9jD10FY8</t>
  </si>
  <si>
    <t>https://t.co/WLlRnXZvgz</t>
  </si>
  <si>
    <t>https://t.co/V2mcqcZWef</t>
  </si>
  <si>
    <t>https://t.co/a39124FQTG</t>
  </si>
  <si>
    <t>https://t.co/1tWDwqU2Td</t>
  </si>
  <si>
    <t>https://t.co/VKdRortLFh</t>
  </si>
  <si>
    <t>https://pbs.twimg.com/profile_banners/32463503/1585668285</t>
  </si>
  <si>
    <t>https://pbs.twimg.com/profile_banners/990323249413345280/1534281709</t>
  </si>
  <si>
    <t>https://pbs.twimg.com/profile_banners/744580640352382976/1581269764</t>
  </si>
  <si>
    <t>https://pbs.twimg.com/profile_banners/706296651137347584/1536250625</t>
  </si>
  <si>
    <t>https://pbs.twimg.com/profile_banners/22784904/1585586666</t>
  </si>
  <si>
    <t>https://pbs.twimg.com/profile_banners/1160607350170017793/1585703503</t>
  </si>
  <si>
    <t>https://pbs.twimg.com/profile_banners/245077233/1483982657</t>
  </si>
  <si>
    <t>https://pbs.twimg.com/profile_banners/3447211223/1581545372</t>
  </si>
  <si>
    <t>https://pbs.twimg.com/profile_banners/1046521529742241792/1553249523</t>
  </si>
  <si>
    <t>https://pbs.twimg.com/profile_banners/1177718582/1585719384</t>
  </si>
  <si>
    <t>https://pbs.twimg.com/profile_banners/257030275/1585890212</t>
  </si>
  <si>
    <t>https://pbs.twimg.com/profile_banners/1173701365/1584965638</t>
  </si>
  <si>
    <t>https://pbs.twimg.com/profile_banners/715302869436473344/1532205852</t>
  </si>
  <si>
    <t>https://pbs.twimg.com/profile_banners/429851351/1436182163</t>
  </si>
  <si>
    <t>https://pbs.twimg.com/profile_banners/102874115/1559389126</t>
  </si>
  <si>
    <t>https://pbs.twimg.com/profile_banners/4889810573/1568687664</t>
  </si>
  <si>
    <t>https://pbs.twimg.com/profile_banners/519777183/1575488317</t>
  </si>
  <si>
    <t>https://pbs.twimg.com/profile_banners/221032267/1583702516</t>
  </si>
  <si>
    <t>https://pbs.twimg.com/profile_banners/1529166756/1371602299</t>
  </si>
  <si>
    <t>https://pbs.twimg.com/profile_banners/291080116/1564632810</t>
  </si>
  <si>
    <t>https://pbs.twimg.com/profile_banners/3199033990/1584655643</t>
  </si>
  <si>
    <t>https://pbs.twimg.com/profile_banners/588449097/1517954687</t>
  </si>
  <si>
    <t>https://pbs.twimg.com/profile_banners/938425915176116224/1574771977</t>
  </si>
  <si>
    <t>https://pbs.twimg.com/profile_banners/1241664534/1540860750</t>
  </si>
  <si>
    <t>https://pbs.twimg.com/profile_banners/2548816321/1550903951</t>
  </si>
  <si>
    <t>https://pbs.twimg.com/profile_banners/1177052759138324480/1584149360</t>
  </si>
  <si>
    <t>https://pbs.twimg.com/profile_banners/1127616242607640576/1558483375</t>
  </si>
  <si>
    <t>https://pbs.twimg.com/profile_banners/1468288116/1582930749</t>
  </si>
  <si>
    <t>https://pbs.twimg.com/profile_banners/992274188349001729/1577128994</t>
  </si>
  <si>
    <t>https://pbs.twimg.com/profile_banners/9689662/1578510378</t>
  </si>
  <si>
    <t>https://pbs.twimg.com/profile_banners/23995096/1578000567</t>
  </si>
  <si>
    <t>https://pbs.twimg.com/profile_banners/578400776/1585670175</t>
  </si>
  <si>
    <t>https://pbs.twimg.com/profile_banners/2471686701/1463848313</t>
  </si>
  <si>
    <t>https://pbs.twimg.com/profile_banners/91137301/1575399656</t>
  </si>
  <si>
    <t>https://pbs.twimg.com/profile_banners/635833627/1567347622</t>
  </si>
  <si>
    <t>https://pbs.twimg.com/profile_banners/2900322996/1585604466</t>
  </si>
  <si>
    <t>https://pbs.twimg.com/profile_banners/1028017360295288832/1583936054</t>
  </si>
  <si>
    <t>https://pbs.twimg.com/profile_banners/582348877/1518580898</t>
  </si>
  <si>
    <t>https://pbs.twimg.com/profile_banners/14534931/1553608966</t>
  </si>
  <si>
    <t>https://pbs.twimg.com/profile_banners/83809282/1584357616</t>
  </si>
  <si>
    <t>https://pbs.twimg.com/profile_banners/26080929/1482369875</t>
  </si>
  <si>
    <t>https://pbs.twimg.com/profile_banners/1149717858341052416/1562951444</t>
  </si>
  <si>
    <t>https://pbs.twimg.com/profile_banners/1094138643847860225/1578261899</t>
  </si>
  <si>
    <t>https://pbs.twimg.com/profile_banners/193422240/1566443298</t>
  </si>
  <si>
    <t>https://pbs.twimg.com/profile_banners/965832067585118208/1535313336</t>
  </si>
  <si>
    <t>https://pbs.twimg.com/profile_banners/1197411404/1412513854</t>
  </si>
  <si>
    <t>https://pbs.twimg.com/profile_banners/156287998/1566997644</t>
  </si>
  <si>
    <t>https://pbs.twimg.com/profile_banners/2934375069/1533488296</t>
  </si>
  <si>
    <t>https://pbs.twimg.com/profile_banners/843507215390687232/1567639078</t>
  </si>
  <si>
    <t>https://pbs.twimg.com/profile_banners/842104986590969861/1585409594</t>
  </si>
  <si>
    <t>https://pbs.twimg.com/profile_banners/392376524/1431570062</t>
  </si>
  <si>
    <t>https://pbs.twimg.com/profile_banners/2749841086/1585189575</t>
  </si>
  <si>
    <t>https://pbs.twimg.com/profile_banners/1102686758234411008/1551741109</t>
  </si>
  <si>
    <t>https://pbs.twimg.com/profile_banners/1063106761538846720/1542309212</t>
  </si>
  <si>
    <t>https://pbs.twimg.com/profile_banners/1364616006/1582934884</t>
  </si>
  <si>
    <t>https://pbs.twimg.com/profile_banners/2591885887/1558631135</t>
  </si>
  <si>
    <t>https://pbs.twimg.com/profile_banners/43458844/1549548713</t>
  </si>
  <si>
    <t>https://pbs.twimg.com/profile_banners/283486333/1579769137</t>
  </si>
  <si>
    <t>https://pbs.twimg.com/profile_banners/1244497021/1538920122</t>
  </si>
  <si>
    <t>https://pbs.twimg.com/profile_banners/27720483/1585586407</t>
  </si>
  <si>
    <t>https://pbs.twimg.com/profile_banners/14159148/1585058393</t>
  </si>
  <si>
    <t>https://pbs.twimg.com/profile_banners/999574418572627968/1585317700</t>
  </si>
  <si>
    <t>https://pbs.twimg.com/profile_banners/3145202756/1559059246</t>
  </si>
  <si>
    <t>https://pbs.twimg.com/profile_banners/297209631/1536141238</t>
  </si>
  <si>
    <t>https://pbs.twimg.com/profile_banners/2252941508/1527167170</t>
  </si>
  <si>
    <t>https://pbs.twimg.com/profile_banners/59244301/1562941779</t>
  </si>
  <si>
    <t>https://pbs.twimg.com/profile_banners/886568122282635264/1513605420</t>
  </si>
  <si>
    <t>https://pbs.twimg.com/profile_banners/1005864980/1582787143</t>
  </si>
  <si>
    <t>http://abs.twimg.com/images/themes/theme1/bg.png</t>
  </si>
  <si>
    <t>http://abs.twimg.com/images/themes/theme15/bg.png</t>
  </si>
  <si>
    <t>http://abs.twimg.com/images/themes/theme7/bg.gif</t>
  </si>
  <si>
    <t>http://abs.twimg.com/images/themes/theme9/bg.gif</t>
  </si>
  <si>
    <t>http://abs.twimg.com/images/themes/theme2/bg.gif</t>
  </si>
  <si>
    <t>http://abs.twimg.com/images/themes/theme16/bg.gif</t>
  </si>
  <si>
    <t>http://abs.twimg.com/images/themes/theme8/bg.gif</t>
  </si>
  <si>
    <t>http://abs.twimg.com/images/themes/theme12/bg.gif</t>
  </si>
  <si>
    <t>http://abs.twimg.com/images/themes/theme13/bg.gif</t>
  </si>
  <si>
    <t>http://abs.twimg.com/images/themes/theme18/bg.gif</t>
  </si>
  <si>
    <t>http://abs.twimg.com/images/themes/theme6/bg.gif</t>
  </si>
  <si>
    <t>http://abs.twimg.com/images/themes/theme19/bg.gif</t>
  </si>
  <si>
    <t>http://pbs.twimg.com/profile_images/1243847951161503745/w5HzphK7_normal.jpg</t>
  </si>
  <si>
    <t>http://pbs.twimg.com/profile_images/1238091597448798208/o-T5fOaG_normal.jpg</t>
  </si>
  <si>
    <t>http://pbs.twimg.com/profile_images/946808673724022785/Tamgssk5_normal.jpg</t>
  </si>
  <si>
    <t>http://pbs.twimg.com/profile_images/378800000572034987/2262cfb2cb8e4e6c8ae217256013039f_normal.jpeg</t>
  </si>
  <si>
    <t>http://pbs.twimg.com/profile_images/1126882620221075456/VlUnGyfT_normal.png</t>
  </si>
  <si>
    <t>http://pbs.twimg.com/profile_images/2683894234/7304e53e6d90416b411b9d3245ed6f8c_normal.jpeg</t>
  </si>
  <si>
    <t>http://pbs.twimg.com/profile_images/1126132894186057730/dY0Z35Qr_normal.jpg</t>
  </si>
  <si>
    <t>http://pbs.twimg.com/profile_images/1012694401846571009/U5heEQg6_normal.jpg</t>
  </si>
  <si>
    <t>http://pbs.twimg.com/profile_images/885871744610861056/DFpSu4i3_normal.jpg</t>
  </si>
  <si>
    <t>http://pbs.twimg.com/profile_images/744624611225014272/UdmYFoIR_normal.jpg</t>
  </si>
  <si>
    <t>http://pbs.twimg.com/profile_images/974411675112755203/sL-dS2Fj_normal.jpg</t>
  </si>
  <si>
    <t>http://pbs.twimg.com/profile_images/1195362888455733254/MPeDngfc_normal.jpg</t>
  </si>
  <si>
    <t>http://pbs.twimg.com/profile_images/1109568399477301248/CMvtzNnD_normal.jpg</t>
  </si>
  <si>
    <t>http://pbs.twimg.com/profile_images/1081503218843222016/sH8HUEfr_normal.jpg</t>
  </si>
  <si>
    <t>http://pbs.twimg.com/profile_images/1243991694548144129/MpHTKIu9_normal.jpg</t>
  </si>
  <si>
    <t>http://pbs.twimg.com/profile_images/1238348676650504192/AUM2dt4F_normal.jpg</t>
  </si>
  <si>
    <t>http://pbs.twimg.com/profile_images/1235730553510359041/wfB8ts6j_normal.jpg</t>
  </si>
  <si>
    <t>http://pbs.twimg.com/profile_images/1225991162198183936/sPima5CN_normal.jpg</t>
  </si>
  <si>
    <t>http://pbs.twimg.com/profile_images/1225115562914631681/WSTjXwR6_normal.png</t>
  </si>
  <si>
    <t>http://pbs.twimg.com/profile_images/1225108249105448960/o1f6qJhb_normal.png</t>
  </si>
  <si>
    <t>http://pbs.twimg.com/profile_images/1173787239500984324/Qkg4qHsc_normal.jpg</t>
  </si>
  <si>
    <t>http://pbs.twimg.com/profile_images/1202311070364372997/Us7HH6gT_normal.jpg</t>
  </si>
  <si>
    <t>http://pbs.twimg.com/profile_images/1245490382663811078/ClH8XKZo_normal.jpg</t>
  </si>
  <si>
    <t>http://pbs.twimg.com/profile_images/378800000013442253/0a78cc4046e0d9e551a8e26da84aac6c_normal.jpeg</t>
  </si>
  <si>
    <t>http://pbs.twimg.com/profile_images/1243967961657901056/wMl1Sy1P_normal.jpg</t>
  </si>
  <si>
    <t>http://pbs.twimg.com/profile_images/1225459655972806656/5LfQAZTj_normal.png</t>
  </si>
  <si>
    <t>http://pbs.twimg.com/profile_images/591328965341491203/K6BsU6db_normal.png</t>
  </si>
  <si>
    <t>http://pbs.twimg.com/profile_images/960988176016920576/-EZjaULO_normal.jpg</t>
  </si>
  <si>
    <t>http://pbs.twimg.com/profile_images/954529503182602240/koeWV1LG_normal.jpg</t>
  </si>
  <si>
    <t>http://pbs.twimg.com/profile_images/1243993063673884672/KECmmpI7_normal.jpg</t>
  </si>
  <si>
    <t>http://pbs.twimg.com/profile_images/656496086614413312/SDPj46KV_normal.jpg</t>
  </si>
  <si>
    <t>http://pbs.twimg.com/profile_images/848333304248107008/BdeD5WSn_normal.jpg</t>
  </si>
  <si>
    <t>http://pbs.twimg.com/profile_images/775356844114051073/Zj7LFUMI_normal.jpg</t>
  </si>
  <si>
    <t>http://pbs.twimg.com/profile_images/1177053021684920320/rp6Sx9bD_normal.jpg</t>
  </si>
  <si>
    <t>http://pbs.twimg.com/profile_images/1127616843219386369/EX3Ot4bo_normal.jpg</t>
  </si>
  <si>
    <t>http://pbs.twimg.com/profile_images/1054438610294972416/JyAVQxix_normal.jpg</t>
  </si>
  <si>
    <t>http://pbs.twimg.com/profile_images/1224808233761566720/CaNuhCOd_normal.png</t>
  </si>
  <si>
    <t>http://pbs.twimg.com/profile_images/378800000572044139/2262cfb2cb8e4e6c8ae217256013039f_normal.jpeg</t>
  </si>
  <si>
    <t>http://pbs.twimg.com/profile_images/378800000572048999/2262cfb2cb8e4e6c8ae217256013039f_normal.jpeg</t>
  </si>
  <si>
    <t>http://pbs.twimg.com/profile_images/702582135501123584/TprpRzlg_normal.jpg</t>
  </si>
  <si>
    <t>http://pbs.twimg.com/profile_images/647898053047885824/MwdTIZJt_normal.jpg</t>
  </si>
  <si>
    <t>http://pbs.twimg.com/profile_images/975782912145551360/9RqwprS-_normal.jpg</t>
  </si>
  <si>
    <t>http://pbs.twimg.com/profile_images/1226139130146545665/8HAvP-px_normal.jpg</t>
  </si>
  <si>
    <t>http://pbs.twimg.com/profile_images/1200161261272674306/615vu1UA_normal.jpg</t>
  </si>
  <si>
    <t>http://pbs.twimg.com/profile_images/1028023075231551489/AMXTIkf7_normal.jpg</t>
  </si>
  <si>
    <t>http://pbs.twimg.com/profile_images/639805421176254464/eXO6px4J_normal.jpg</t>
  </si>
  <si>
    <t>http://pbs.twimg.com/profile_images/1195822424329195520/QPt7FYLK_normal.jpg</t>
  </si>
  <si>
    <t>http://pbs.twimg.com/profile_images/1243288759375933441/O5XEkTgr_normal.jpg</t>
  </si>
  <si>
    <t>http://pbs.twimg.com/profile_images/1011334899/Shell_1__normal.JPG</t>
  </si>
  <si>
    <t>http://pbs.twimg.com/profile_images/603340210085240833/YlWVdQO8_normal.jpg</t>
  </si>
  <si>
    <t>http://abs.twimg.com/sticky/default_profile_images/default_profile_normal.png</t>
  </si>
  <si>
    <t>http://pbs.twimg.com/profile_images/1240021066065383425/kAw1iiH2_normal.jpg</t>
  </si>
  <si>
    <t>http://pbs.twimg.com/profile_images/1033806329213665280/99vmhDKn_normal.jpg</t>
  </si>
  <si>
    <t>http://pbs.twimg.com/profile_images/1225106822941405184/KbegVnF9_normal.png</t>
  </si>
  <si>
    <t>http://pbs.twimg.com/profile_images/734092250171379712/PEeYB_mk_normal.jpg</t>
  </si>
  <si>
    <t>http://pbs.twimg.com/profile_images/712760631380717568/J_cTt-Qo_normal.jpg</t>
  </si>
  <si>
    <t>http://pbs.twimg.com/profile_images/1225196747460247552/CGNkRnXg_normal.png</t>
  </si>
  <si>
    <t>http://pbs.twimg.com/profile_images/1225116381328232448/MKTBg_pw_normal.png</t>
  </si>
  <si>
    <t>http://pbs.twimg.com/profile_images/843525769481666560/A1yReeQe_normal.jpg</t>
  </si>
  <si>
    <t>http://pbs.twimg.com/profile_images/598673253951909888/Tx3Z-hOw_normal.jpg</t>
  </si>
  <si>
    <t>http://pbs.twimg.com/profile_images/1243002548950204417/JL8Ta8kx_normal.jpg</t>
  </si>
  <si>
    <t>http://pbs.twimg.com/profile_images/2520813377/emeobfq635b2dvsdr56n_normal.jpeg</t>
  </si>
  <si>
    <t>http://pbs.twimg.com/profile_images/1102708486197166080/epDo-tN7_normal.png</t>
  </si>
  <si>
    <t>http://pbs.twimg.com/profile_images/1063107858848514048/4FVIq-yT_normal.jpg</t>
  </si>
  <si>
    <t>http://pbs.twimg.com/profile_images/1233543871499587587/oK1tvPJs_normal.jpg</t>
  </si>
  <si>
    <t>http://pbs.twimg.com/profile_images/1131573271705604097/6He-43JK_normal.png</t>
  </si>
  <si>
    <t>http://pbs.twimg.com/profile_images/1056929679540654080/mJJYI3B8_normal.jpg</t>
  </si>
  <si>
    <t>http://pbs.twimg.com/profile_images/1001283856203440128/SijenzEJ_normal.jpg</t>
  </si>
  <si>
    <t>http://pbs.twimg.com/profile_images/601502742662766593/0zbt8put_normal.jpg</t>
  </si>
  <si>
    <t>http://pbs.twimg.com/profile_images/1200486692559491075/rUGw42CF_normal.jpg</t>
  </si>
  <si>
    <t>http://pbs.twimg.com/profile_images/1244665713224228864/WQMsi_sM_normal.jpg</t>
  </si>
  <si>
    <t>http://pbs.twimg.com/profile_images/950749155575541760/MZoiVs3G_normal.jpg</t>
  </si>
  <si>
    <t>http://pbs.twimg.com/profile_images/1143127785436844033/uM9jmIaA_normal.png</t>
  </si>
  <si>
    <t>http://pbs.twimg.com/profile_images/677640443543347201/4upB1LwQ_normal.jpg</t>
  </si>
  <si>
    <t>http://pbs.twimg.com/profile_images/987165070659551233/ipQIwAoG_normal.jpg</t>
  </si>
  <si>
    <t>http://pbs.twimg.com/profile_images/1232560903704514567/Pd8VYugw_normal.jpg</t>
  </si>
  <si>
    <t>http://pbs.twimg.com/profile_images/1037277637566259200/kwXBfBPz_normal.jpg</t>
  </si>
  <si>
    <t>http://pbs.twimg.com/profile_images/676946200533299200/y-gZInu__normal.jpg</t>
  </si>
  <si>
    <t>http://pbs.twimg.com/profile_images/1046855657562038275/DizpQPTq_normal.jpg</t>
  </si>
  <si>
    <t>http://pbs.twimg.com/profile_images/974604939740766208/HfwO2VOd_normal.jpg</t>
  </si>
  <si>
    <t>http://pbs.twimg.com/profile_images/327003915/lad_normal.jpg</t>
  </si>
  <si>
    <t>http://pbs.twimg.com/profile_images/886569501495615488/I1hV2wK0_normal.jpg</t>
  </si>
  <si>
    <t>http://pbs.twimg.com/profile_images/1133606192213823488/aajsvnxq_normal.png</t>
  </si>
  <si>
    <t>Open Twitter Page for This Person</t>
  </si>
  <si>
    <t>https://twitter.com/kunalmahajan4</t>
  </si>
  <si>
    <t>https://twitter.com/awakush</t>
  </si>
  <si>
    <t>https://twitter.com/panjrathg</t>
  </si>
  <si>
    <t>https://twitter.com/mrmehramd</t>
  </si>
  <si>
    <t>https://twitter.com/accintouch</t>
  </si>
  <si>
    <t>https://twitter.com/hadleywilsonmd</t>
  </si>
  <si>
    <t>https://twitter.com/rmusialowskimd</t>
  </si>
  <si>
    <t>https://twitter.com/sanjeevgulatimd</t>
  </si>
  <si>
    <t>https://twitter.com/dermotphelanmd</t>
  </si>
  <si>
    <t>https://twitter.com/troyleomd</t>
  </si>
  <si>
    <t>https://twitter.com/garosemd</t>
  </si>
  <si>
    <t>https://twitter.com/drlaxmimehta</t>
  </si>
  <si>
    <t>https://twitter.com/anudodejamd</t>
  </si>
  <si>
    <t>https://twitter.com/acog</t>
  </si>
  <si>
    <t>https://twitter.com/ktamirisamd</t>
  </si>
  <si>
    <t>https://twitter.com/uqayyum123</t>
  </si>
  <si>
    <t>https://twitter.com/giuseppegalati_</t>
  </si>
  <si>
    <t>https://twitter.com/aayshacader</t>
  </si>
  <si>
    <t>https://twitter.com/heartotxheartmd</t>
  </si>
  <si>
    <t>https://twitter.com/mirvatalasnag</t>
  </si>
  <si>
    <t>https://twitter.com/gina_lundberg</t>
  </si>
  <si>
    <t>https://twitter.com/drtoniyasingh</t>
  </si>
  <si>
    <t>https://twitter.com/drmarthagulati</t>
  </si>
  <si>
    <t>https://twitter.com/iamritu</t>
  </si>
  <si>
    <t>https://twitter.com/gurleen_kaur96</t>
  </si>
  <si>
    <t>https://twitter.com/garimavsharmamd</t>
  </si>
  <si>
    <t>https://twitter.com/medaxiom</t>
  </si>
  <si>
    <t>https://twitter.com/mr_jeffry</t>
  </si>
  <si>
    <t>https://twitter.com/bebetodice</t>
  </si>
  <si>
    <t>https://twitter.com/rafidaltaweel</t>
  </si>
  <si>
    <t>https://twitter.com/achoiheart</t>
  </si>
  <si>
    <t>https://twitter.com/jaccjournals</t>
  </si>
  <si>
    <t>https://twitter.com/nmhheartdoc</t>
  </si>
  <si>
    <t>https://twitter.com/drhebamd</t>
  </si>
  <si>
    <t>https://twitter.com/glenn_hirsch</t>
  </si>
  <si>
    <t>https://twitter.com/g2wym</t>
  </si>
  <si>
    <t>https://twitter.com/dougdrachmanmd</t>
  </si>
  <si>
    <t>https://twitter.com/dreugeneyang</t>
  </si>
  <si>
    <t>https://twitter.com/katiebatesdnp</t>
  </si>
  <si>
    <t>https://twitter.com/lucymwest</t>
  </si>
  <si>
    <t>https://twitter.com/beaverspharmd</t>
  </si>
  <si>
    <t>https://twitter.com/yaqoub_lina</t>
  </si>
  <si>
    <t>https://twitter.com/cardiology</t>
  </si>
  <si>
    <t>https://twitter.com/accmediacenter</t>
  </si>
  <si>
    <t>https://twitter.com/mpsotka</t>
  </si>
  <si>
    <t>https://twitter.com/athenapoppas</t>
  </si>
  <si>
    <t>https://twitter.com/braun_lynne</t>
  </si>
  <si>
    <t>https://twitter.com/aanp_news</t>
  </si>
  <si>
    <t>https://twitter.com/skathire</t>
  </si>
  <si>
    <t>https://twitter.com/kyla_lara</t>
  </si>
  <si>
    <t>https://twitter.com/marcbonaca</t>
  </si>
  <si>
    <t>https://twitter.com/drroxmehran</t>
  </si>
  <si>
    <t>https://twitter.com/minnowwalsh</t>
  </si>
  <si>
    <t>https://twitter.com/baselramlawimd</t>
  </si>
  <si>
    <t>https://twitter.com/uiowa</t>
  </si>
  <si>
    <t>https://twitter.com/worldheartfed</t>
  </si>
  <si>
    <t>https://twitter.com/smadarkort</t>
  </si>
  <si>
    <t>https://twitter.com/accwic</t>
  </si>
  <si>
    <t>https://twitter.com/sandylewis</t>
  </si>
  <si>
    <t>https://twitter.com/gomezrexrode</t>
  </si>
  <si>
    <t>https://twitter.com/jenkanellidis</t>
  </si>
  <si>
    <t>https://twitter.com/drjenniferco_vu</t>
  </si>
  <si>
    <t>https://twitter.com/avolgman</t>
  </si>
  <si>
    <t>https://twitter.com/niticardio</t>
  </si>
  <si>
    <t>https://twitter.com/biljana_parapid</t>
  </si>
  <si>
    <t>https://twitter.com/pamelabmorris</t>
  </si>
  <si>
    <t>https://twitter.com/akates1</t>
  </si>
  <si>
    <t>https://twitter.com/drmalissawood</t>
  </si>
  <si>
    <t>https://twitter.com/erinmichos</t>
  </si>
  <si>
    <t>https://twitter.com/cardiopcimom</t>
  </si>
  <si>
    <t>https://twitter.com/drklindley</t>
  </si>
  <si>
    <t>https://twitter.com/lross246</t>
  </si>
  <si>
    <t>https://twitter.com/tricianp</t>
  </si>
  <si>
    <t>https://twitter.com/vietheartpa</t>
  </si>
  <si>
    <t>https://twitter.com/apac_cardiology</t>
  </si>
  <si>
    <t>https://twitter.com/mayraguerreromd</t>
  </si>
  <si>
    <t>https://twitter.com/melindadavismd</t>
  </si>
  <si>
    <t>https://twitter.com/nataliebello9</t>
  </si>
  <si>
    <t>https://twitter.com/ameykulkarnimd</t>
  </si>
  <si>
    <t>https://twitter.com/kejoynt</t>
  </si>
  <si>
    <t>https://twitter.com/txmommydoc</t>
  </si>
  <si>
    <t>https://twitter.com/rafavidalperez</t>
  </si>
  <si>
    <t>https://twitter.com/drdargaray</t>
  </si>
  <si>
    <t>https://twitter.com/fcvcolombia</t>
  </si>
  <si>
    <t>https://twitter.com/un</t>
  </si>
  <si>
    <t>https://twitter.com/novartis_nsb</t>
  </si>
  <si>
    <t>https://twitter.com/chagasdoc</t>
  </si>
  <si>
    <t>https://twitter.com/siac_cardio</t>
  </si>
  <si>
    <t>https://twitter.com/sliwa1karen</t>
  </si>
  <si>
    <t>https://twitter.com/pooh_velagapudi</t>
  </si>
  <si>
    <t>https://twitter.com/khandelwalmd</t>
  </si>
  <si>
    <t>https://twitter.com/dickkovacs</t>
  </si>
  <si>
    <t>https://twitter.com/sripalbangalore</t>
  </si>
  <si>
    <t>https://twitter.com/jedicath</t>
  </si>
  <si>
    <t>https://twitter.com/agtruesdell</t>
  </si>
  <si>
    <t>https://twitter.com/pcronline</t>
  </si>
  <si>
    <t>kunalmahajan4
#ITookTheACCOath Proud to be FACC
#ACC20/#WCCardio Virtual Oath Ceremony
Annual event cancelled#COVID-19
https://t.co/zzggBaOEgD</t>
  </si>
  <si>
    <t>awakush
#ITookTheACCOath Proud to be FACC
#ACC20/#WCCardio Virtual Oath Ceremony
Annual event cancelled#COVID-19
https://t.co/EAGfIEuHHm</t>
  </si>
  <si>
    <t>panjrathg
Need for better bio markers for
assessing biohistocompatibility
and risk of bleeding among LVAD
pts @MRMehraMD @ Carlobartoli @ACCinTouch
#ACC20</t>
  </si>
  <si>
    <t xml:space="preserve">mrmehramd
</t>
  </si>
  <si>
    <t xml:space="preserve">accintouch
</t>
  </si>
  <si>
    <t>hadleywilsonmd
#HappeningNow: I’m moderating #ACC20/#WCCardio's
1st virtual Featured Clinical Research
session. Visit https://t.co/cymFZbnQs3
to hear the late-breaking data:
it’s free &amp;amp; live, no registration
needed. Follow this thread for
my take on the key studies @ACCinTouch
(1/8)</t>
  </si>
  <si>
    <t xml:space="preserve">rmusialowskimd
</t>
  </si>
  <si>
    <t xml:space="preserve">sanjeevgulatimd
</t>
  </si>
  <si>
    <t xml:space="preserve">dermotphelanmd
</t>
  </si>
  <si>
    <t xml:space="preserve">troyleomd
</t>
  </si>
  <si>
    <t xml:space="preserve">garosemd
</t>
  </si>
  <si>
    <t>drlaxmimehta
Congratulations to @ACCinTouch
#cvEducation Team for successful
virtual platform. Thank you @akates1
&amp;amp; @PamelaBMorris for your excellent
leadership! We did have fun last
summer planning this meeting. #ACC20
#WCCardio @DrEugeneYang @DougDrachmanMD
@g2wym @glenn_hirsch @DrHebaMD
https://t.co/rXOjg0ijSN</t>
  </si>
  <si>
    <t>anudodejamd
Great talk by Dr. Lisa Holler #CardioObstetrics
#ACC20 #WCCardio @ACCinTouch @acog
_xD83D__xDCCC_Cardiac Dz common cause of mortality
_xD83D__xDCCC_⬆️ Af Amer, Amer Indian, Alaskan
Natives _xD83D__xDCCC_33% deaths occur 1wk
to 1 yr PP _xD83D__xDCCC_State MMRC data imp
for analysis _xD83D__xDCCC_60% preventable!
https://t.co/8biGnXE59Z</t>
  </si>
  <si>
    <t xml:space="preserve">acog
</t>
  </si>
  <si>
    <t>ktamirisamd
#ACCCEP No #LBCT 1/ Dr.Jeanne Poole’s
wrap up on novel ICD Rx highlights:
Await #HRS2020 results ⤵️ ✅PRAETORIAN
TVICD vs SICD ✅ UNTOUCHED full
outcome ♦️SICDs: No pacing/CRT
No ATP Inappropriate shocks⬇️w
Smartpass algorithm (~4%) + dual
zone (5%) ~99% VF conversion https://t.co/dAUwESKImU</t>
  </si>
  <si>
    <t xml:space="preserve">uqayyum123
</t>
  </si>
  <si>
    <t xml:space="preserve">giuseppegalati_
</t>
  </si>
  <si>
    <t xml:space="preserve">aayshacader
</t>
  </si>
  <si>
    <t xml:space="preserve">heartotxheartmd
</t>
  </si>
  <si>
    <t>mirvatalasnag
#ACC20 #ACCIC #EAPCI #POPularTAVI
⏩OAC only less bleeding w no penalty
in ischemic EP ⏩Av age 80, preserved
EF (~90% EF 50%), CAD ~65% (MI~12%)
⏩AF ~95% ♦️Doesn’t address those
w poor LV fx &amp;amp; prior DES needing
anti-platelet ♦️Not powered for
hazards @ 12mo only 1° EP https://t.co/lIQRaxEaBO</t>
  </si>
  <si>
    <t xml:space="preserve">gina_lundberg
</t>
  </si>
  <si>
    <t xml:space="preserve">drtoniyasingh
</t>
  </si>
  <si>
    <t>drmarthagulati
Causes of pregnancy related deaths:
#acc20 @ACCinTouch @acog #cardioobstetrics
https://t.co/7HJd3R3ZPt</t>
  </si>
  <si>
    <t>iamritu
https://t.co/4Rp8KSojy3 Vericiguat
for CHF #ACC2020 #VICTORIA #latebreaker
_xD83D__xDD3A_direct stimulates soluble guanylate
cyclase independent of NO _xD83D__xDD3A_indirect
sensitizes soluble guanylate cyclase
to endogenous NO by stabilizing
NO binding _xD83D__xDD3A_⬇️_xD83D__xDC80_from CV causes
or 1st _xD83C__xDFE5_for heart failure https://t.co/a6lZSWXPOz
https://t.co/RliJXifnk2</t>
  </si>
  <si>
    <t>gurleen_kaur96
I’ve been interested in cardiomyopathy
in pregnancy since my MFM rotation
so really enjoyed the #CardioObstetrics
sessions at #ACC20. Great panel
discussion - @GarimaVSharmaMD says
to start educating trainees starting
at med school! #ACCMedStudent</t>
  </si>
  <si>
    <t xml:space="preserve">garimavsharmamd
</t>
  </si>
  <si>
    <t>medaxiom
RxVantage provides insights as
#COVID-19 causes many changes for
healthcare providers. With their
no-cost online platform, medical
practices can connect with their
life science rep &amp;amp; automate
new protocol guidance communications
to all locations. https://t.co/KEJlpvJzXP
https://t.co/siRKQfr9JA</t>
  </si>
  <si>
    <t>mr_jeffry
Congratulations my Doc and teacher
RT @BebetoDice: #ACC20/#WCCardio
#ITookTheACCOath Given the world’s
actual circumstances , this is
the way we had to join the ACC
. Congratulations to all other
fellows inductees that were supposed
to be in Chicago 2020 https://t.co/tm6S3NxoZh</t>
  </si>
  <si>
    <t xml:space="preserve">bebetodice
</t>
  </si>
  <si>
    <t>rafidaltaweel
#ITookTheACCOath I took the oath
. Proud to be FACC Rafid Altaweel
.Baghdad .Iraq https://t.co/7VPLaY0EQP</t>
  </si>
  <si>
    <t>achoiheart
.@ACCinTouch #ACC20 has launched
with a speech from Dr. Kovacs!
Watching live together with colleagues
around the world as a brief reprieve
from front line care. Thinking
of the safety and wellness of my
colleagues near and far..._xD83D__xDE4F_ https://t.co/M9kgIlh2xo</t>
  </si>
  <si>
    <t>jaccjournals
Despite the ongoing #COVID19 crisis,
#CVD research does not stop. Dr.
Yaseen and her mentor Dr. Al-Farhan,
President of Iraqi Scientific Council
of Cardiology, wear face masks
while sharing their #ACC20/#WCCardio
abstract, available in #JACC: https://t.co/fPIHihgRxz
https://t.co/tQZBsk6rWn</t>
  </si>
  <si>
    <t xml:space="preserve">nmhheartdoc
</t>
  </si>
  <si>
    <t xml:space="preserve">drhebamd
</t>
  </si>
  <si>
    <t xml:space="preserve">glenn_hirsch
</t>
  </si>
  <si>
    <t xml:space="preserve">g2wym
</t>
  </si>
  <si>
    <t xml:space="preserve">dougdrachmanmd
</t>
  </si>
  <si>
    <t xml:space="preserve">dreugeneyang
</t>
  </si>
  <si>
    <t>katiebatesdnp
Over 200 #HeartFailure and #cardiomyopathies
eAbstracts available for viewing
here_xD83D__xDC47__xD83C__xDFFB_ @ACCinTouch #ACC20/#WCC
https://t.co/OH6Z2FL00V… https://t.co/FHEsVpJVDd</t>
  </si>
  <si>
    <t xml:space="preserve">lucymwest
</t>
  </si>
  <si>
    <t xml:space="preserve">beaverspharmd
</t>
  </si>
  <si>
    <t>yaqoub_lina
#latebreaking UK TAVI trial is
being presented now at #virtual
#ACC20 #WCCardio meeting!! @ACCinTouch
@ACCmediacenter @Cardiology #TAVR
#tavi https://t.co/cF7EaOpmt3</t>
  </si>
  <si>
    <t xml:space="preserve">cardiology
</t>
  </si>
  <si>
    <t xml:space="preserve">accmediacenter
</t>
  </si>
  <si>
    <t>mpsotka
New Live &amp;amp; on-demand expert
content available starting later
today for #cardiotwitter #ACC20
#WCCardio at https://t.co/sQyzSfFUWm
for #pulmonaryhypertension #cvPH
&amp;amp; #cvVTE pathways @ACCinTouch
https://t.co/rEWeUTQbK1</t>
  </si>
  <si>
    <t>athenapoppas
Couldn’t agree more. Momentous
occasion of ACC and WCC scientific
sessions. Thank you to the entire
team who worked tirelessly to put
this together in two short weeks!
@ACCinTouch https://t.co/PEywmrJBLA</t>
  </si>
  <si>
    <t>braun_lynne
A noble &amp;amp; personal mission
to develop a once and done treatment
to reduce LDL-C &amp;amp; eradicate
ASCVD @skathire Congratulations
on giving the #BraunwaldKeynote
@ACCinTouch #ACC20 #CVprev https://t.co/MEKe1IpJdq</t>
  </si>
  <si>
    <t xml:space="preserve">aanp_news
</t>
  </si>
  <si>
    <t xml:space="preserve">skathire
</t>
  </si>
  <si>
    <t>kyla_lara
#StumpTheProfessor Case 1: A 31
yo M presenting with 2 weeks of
typical angina. No past medical
hx with a normal exam. See thread
for next steps. What is your ddx?
#ACC20 #WCCardio #ACCFIT @ACCinTouch
@worldheartfed Presented by Dr.
Giselle Statz https://t.co/jACp4HaNQL</t>
  </si>
  <si>
    <t xml:space="preserve">marcbonaca
</t>
  </si>
  <si>
    <t xml:space="preserve">drroxmehran
</t>
  </si>
  <si>
    <t>minnowwalsh
Great panel discussion by @TXmommydoc
@kejoynt and @ameykulkarnimd on
efforts in addressing maternal
morbidity and mortality. Important
to ask the important question of
symptomatic women, ‘Have you given
birth in the last year?’ #CardioObstetrics
#ACC20</t>
  </si>
  <si>
    <t xml:space="preserve">baselramlawimd
</t>
  </si>
  <si>
    <t xml:space="preserve">uiowa
</t>
  </si>
  <si>
    <t>worldheartfed
Special ‘Global Health Spoken Here’
session, featuring the pre-launch
of our NEW Global Roadmap on #Chagas
disease, starting in just 15 minutes
at at #ACC20/#WCCardio Virtual!
➡️ https://t.co/Nr5m8aAmfk https://t.co/4Gv0yGwZ7o</t>
  </si>
  <si>
    <t>smadarkort
Mid career #cardiologists and #women
@accwic at highest risk for #burnout
⁦@ACCinTouch⁩ survey ⁦@DrLaxmiMehta⁩
⁦@sandylewis⁩ https://t.co/cHwhwxjN7J</t>
  </si>
  <si>
    <t xml:space="preserve">accwic
</t>
  </si>
  <si>
    <t xml:space="preserve">sandylewis
</t>
  </si>
  <si>
    <t>gomezrexrode
Dr. Bonaca provides results from
late-breaking VOYAGER PAD trial
assessing efficacy &amp;amp; safety
of rivaroxaban in reducing risk
of major thrombotic vascular events
in pts with symptomatic PAD #ACC20/#WCCardio
#ACCMedStudent https://t.co/WKGJmSquVX</t>
  </si>
  <si>
    <t>jenkanellidis
#ITookTheACCOath congratulations
to everyone and thank you for the
opportunity to be a part this amazing
team. https://t.co/HqybUXYQbd</t>
  </si>
  <si>
    <t>drjenniferco_vu
Great talk on #burnout by @DrLaxmiMehta
#ACC2020 ❤️ Women_xD83D__xDC69__xD83C__xDFFB_‍⚕️&amp;amp; mid-career
highest risk ❤️⬆️ burnout w longer
work hours ❤️Work factors that
⬆️ burnout : ⏺call/RVU/Pt Satisfaction
scores ⏺want ⬆️time with family
https://t.co/wB6iN8E6EP</t>
  </si>
  <si>
    <t>avolgman
Great sessions @MinnowWalsh &amp;amp;
@drklindley on #CardioObstetrics!
Thanks @GarimaVSharmaMD @cardioPCImom
for your insight on this. We need
to ⬇️maternal mortality! @ErinMichos
@drmalissawood @gina_lundberg @DrLaxmiMehta
@sandylewis @biljana_parapid @DrToniyaSingh
@NitiCardio https://t.co/CM4QVvTCeQ</t>
  </si>
  <si>
    <t xml:space="preserve">niticardio
</t>
  </si>
  <si>
    <t xml:space="preserve">biljana_parapid
</t>
  </si>
  <si>
    <t xml:space="preserve">pamelabmorris
</t>
  </si>
  <si>
    <t xml:space="preserve">akates1
</t>
  </si>
  <si>
    <t xml:space="preserve">drmalissawood
</t>
  </si>
  <si>
    <t xml:space="preserve">erinmichos
</t>
  </si>
  <si>
    <t>cardiopcimom
COLCOT sub study cost - effectiveness
@ACCinTouch #ACC2020 #WCCardio
_xD83D__xDD39_ post MI colchine _xD83D__xDD39_acute cost
drove cost - effectiveness _xD83D__xDD39_$0.26
per pill in canada! _xD83D__xDD39_ $5,000 savings
per 20 yr ICER https://t.co/PyLH3LVLe8</t>
  </si>
  <si>
    <t xml:space="preserve">drklindley
</t>
  </si>
  <si>
    <t>lross246
This is a great place to start
with patients prior to discussing
the exciting results of PARTNER
3 discussed at #ACC20 today @APAC_Cardiology
@VietHeartPA @tricianp https://t.co/uSavT7GTre</t>
  </si>
  <si>
    <t xml:space="preserve">tricianp
</t>
  </si>
  <si>
    <t xml:space="preserve">vietheartpa
</t>
  </si>
  <si>
    <t xml:space="preserve">apac_cardiology
</t>
  </si>
  <si>
    <t>mayraguerreromd
2 Year Clinical &amp;amp; Echo Outcomes
in PARTNER 3 Low-risk Randomized
Trial presented at virtual LBCT
#ACC20 session today: 1ry Endpoint
(death, stroke or rehosp) at 1
year lower with TAVR, but higher
valve thrombosis between 1 and
2 years seen in TAVR patients (2.6%
vs 0.7% at 2y). https://t.co/Yzlw9zByOW</t>
  </si>
  <si>
    <t xml:space="preserve">melindadavismd
</t>
  </si>
  <si>
    <t xml:space="preserve">nataliebello9
</t>
  </si>
  <si>
    <t xml:space="preserve">ameykulkarnimd
</t>
  </si>
  <si>
    <t xml:space="preserve">kejoynt
</t>
  </si>
  <si>
    <t xml:space="preserve">txmommydoc
</t>
  </si>
  <si>
    <t>rafavidalperez
Ready to follow @ACCinTouch for
a virtual experience of #ACC20/
#WCCardio for important science
in cardiology! #LBCT And also for
the induction #ITookTheACCOath
https://t.co/vXFn0rAB3k</t>
  </si>
  <si>
    <t>drdargaray
#ITookTheACCOath Proud of becoming
a Fellow of the American College
of Cardiology #ACC20/#WCCardio
Congratulations to all my fellow
companions! @rafavidalperez #TheFaceofCardiology
https://t.co/gCGu64WfF3</t>
  </si>
  <si>
    <t xml:space="preserve">fcvcolombia
</t>
  </si>
  <si>
    <t xml:space="preserve">un
</t>
  </si>
  <si>
    <t xml:space="preserve">novartis_nsb
</t>
  </si>
  <si>
    <t xml:space="preserve">chagasdoc
</t>
  </si>
  <si>
    <t xml:space="preserve">siac_cardio
</t>
  </si>
  <si>
    <t xml:space="preserve">sliwa1karen
</t>
  </si>
  <si>
    <t>pooh_velagapudi
Clinical &amp;amp; QOL outcomes w/
invasive vs conservative strategy
in pts w/ #SIHD across spectrum
of baseline kidney function: insights
from ISCHEMIA and ISCHEMIA CKD
trials! #ACC20/#WCC20 @ACCinTouch
@SripalBangalore @mirvatalasnag
@jedicath https://t.co/i9KjVCEVmP</t>
  </si>
  <si>
    <t xml:space="preserve">khandelwalmd
</t>
  </si>
  <si>
    <t xml:space="preserve">dickkovacs
</t>
  </si>
  <si>
    <t xml:space="preserve">sripalbangalore
</t>
  </si>
  <si>
    <t xml:space="preserve">jedicath
</t>
  </si>
  <si>
    <t xml:space="preserve">agtruesdell
</t>
  </si>
  <si>
    <t xml:space="preserve">pcronline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</si>
  <si>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</si>
  <si>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</si>
  <si>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</si>
  <si>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</si>
  <si>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</si>
  <si>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</si>
  <si>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</si>
  <si>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</si>
  <si>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</si>
  <si>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</si>
  <si>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</si>
  <si>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</si>
  <si>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</si>
  <si>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</si>
  <si>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</si>
  <si>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</si>
  <si>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</si>
  <si>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</si>
  <si>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</si>
  <si>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</si>
  <si>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</si>
  <si>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</si>
  <si>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</si>
  <si>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Top URLs in Tweet in Entire Graph</t>
  </si>
  <si>
    <t>https://www.world-heart-federation.org/cvd-roadmaps</t>
  </si>
  <si>
    <t>Entire Graph Count</t>
  </si>
  <si>
    <t>Top URLs in Tweet in G1</t>
  </si>
  <si>
    <t>https://www.nejm.org/doi/pdf/10.1056/NEJMoa1915928</t>
  </si>
  <si>
    <t>https://twitter.com/lucreciamburgos/status/1243907530805448704</t>
  </si>
  <si>
    <t>Top URLs in Tweet in G2</t>
  </si>
  <si>
    <t>G1 Count</t>
  </si>
  <si>
    <t>https://www.acc.org/~/media/Non-Clinical/Files-PDFs-Excel-MS-Word-etc/ACC20/2020/03/20/A20325-ACC20WCC-Virtual-Dynamic-Program-Chart-3-UPDATED-March-23-2020.pdf?_ga=2.126485573.93406546.1584966671-22640883.1567506812</t>
  </si>
  <si>
    <t>Top URLs in Tweet in G3</t>
  </si>
  <si>
    <t>G2 Count</t>
  </si>
  <si>
    <t>Top URLs in Tweet in G4</t>
  </si>
  <si>
    <t>G3 Count</t>
  </si>
  <si>
    <t>https://www.world-heart-federation.org/cvd-roadmaps/chagas</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</si>
  <si>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</si>
  <si>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</si>
  <si>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</si>
  <si>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</si>
  <si>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</si>
  <si>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</si>
  <si>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</si>
  <si>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</si>
  <si>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</si>
  <si>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</si>
  <si>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</si>
  <si>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</si>
  <si>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https://twitter.com/avolgman/status/1244667566817230848 https://twitter.com/drmarthagulati/status/1244618549743636481 https://twitter.com/DrMarthaGulati/status/1243892579231399936 https://virtual.acc.org/?utm_medium=social&amp;utm_source=twitter_post&amp;utm_campaign=acc20 http://www.onlinejacc.org/content/75/11_Supplement_1/2297?utm_medium=social&amp;utm_source=twitter_post&amp;utm_campaign=acc20 https://www.nejm.org/doi/pdf/10.1056/NEJMoa1915928 https://twitter.com/lucreciamburgos/status/1243907530805448704</t>
  </si>
  <si>
    <t>https://virtual.acc.org https://twitter.com/hadleywilsonmd/status/1243904332216631296 https://www.acc.org/~/media/Non-Clinical/Files-PDFs-Excel-MS-Word-etc/ACC20/2020/03/20/A20325-ACC20WCC-Virtual-Dynamic-Program-Chart-3-UPDATED-March-23-2020.pdf?_ga=2.126485573.93406546.1584966671-22640883.1567506812 https://virtual.acc.org/</t>
  </si>
  <si>
    <t>https://virtual.acc.org/ https://www.webcastregister.live/accanywhere20livestream/register.php https://www.youtube.com/watch?v=01Lmr3LMU5U&amp;feature=youtu.be https://www.world-heart-federation.org/cvd-roadmaps/chagas https://www.acc.org/latest-in-cardiology/articles/2019/12/01/24/42/global-health-cover-feature-global-partnerships-for-a-global-agenda-against-cvd https://www.world-heart-federation.org/cvd-roadmaps</t>
  </si>
  <si>
    <t>https://twitter.com/Lross246/status/1243911458657898502 https://twitter.com/fischman_david/status/1243919921534447616 https://twitter.com/alex_mischie/status/1243906449941639169</t>
  </si>
  <si>
    <t>https://twitter.com/CardioSmart/status/1244263309584580611 https://twitter.com/Cardioinfo_it/status/1243909562400477191 https://twitter.com/drmkmittal/status/1244293193996423169 https://cslide-us.ctimeetingtech.com/acc2020_eposte</t>
  </si>
  <si>
    <t>https://www.medaxiom.com/news/2020/03/18/partner-news/rxvantage-provides-insights-on-covid-19-service-protocols/ https://register.gotowebinar.com/register/3136189098622301451</t>
  </si>
  <si>
    <t>https://accscientificsession.acc.org/Plan-Your-Program https://www.nejm.org/doi/pdf/10.1056/NEJMoa1915928?cookieSet=1 https://virtual.acc.org</t>
  </si>
  <si>
    <t>Top Domains in Tweet in Entire Graph</t>
  </si>
  <si>
    <t>world-heart-federation.org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</si>
  <si>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</si>
  <si>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</si>
  <si>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</si>
  <si>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</si>
  <si>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</si>
  <si>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</si>
  <si>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</si>
  <si>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</si>
  <si>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</si>
  <si>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</si>
  <si>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acc.org onlinejacc.org nejm.org</t>
  </si>
  <si>
    <t>acc.org twitter.com</t>
  </si>
  <si>
    <t>acc.org webcastregister.live world-heart-federation.org youtube.com</t>
  </si>
  <si>
    <t>twitter.com ctimeetingtech.com</t>
  </si>
  <si>
    <t>medaxiom.com gotowebinar.com</t>
  </si>
  <si>
    <t>acc.org nejm.org</t>
  </si>
  <si>
    <t>Top Hashtags in Tweet in Entire Graph</t>
  </si>
  <si>
    <t>wccardio</t>
  </si>
  <si>
    <t>accmedstudent</t>
  </si>
  <si>
    <t>accic</t>
  </si>
  <si>
    <t>acc2020</t>
  </si>
  <si>
    <t>heartfailure</t>
  </si>
  <si>
    <t>acccvt</t>
  </si>
  <si>
    <t>Top Hashtags in Tweet in G1</t>
  </si>
  <si>
    <t>jacc</t>
  </si>
  <si>
    <t>cvd</t>
  </si>
  <si>
    <t>virtual</t>
  </si>
  <si>
    <t>accep</t>
  </si>
  <si>
    <t>Top Hashtags in Tweet in G2</t>
  </si>
  <si>
    <t>cardiotwitter</t>
  </si>
  <si>
    <t>pulmonaryhypertension</t>
  </si>
  <si>
    <t>cvph</t>
  </si>
  <si>
    <t>cvprev</t>
  </si>
  <si>
    <t>cvvte</t>
  </si>
  <si>
    <t>Top Hashtags in Tweet in G3</t>
  </si>
  <si>
    <t>burnout</t>
  </si>
  <si>
    <t>cveducation</t>
  </si>
  <si>
    <t>cardiologists</t>
  </si>
  <si>
    <t>women</t>
  </si>
  <si>
    <t>Top Hashtags in Tweet in G4</t>
  </si>
  <si>
    <t>accfit</t>
  </si>
  <si>
    <t>covid19</t>
  </si>
  <si>
    <t>cvdroadmaps</t>
  </si>
  <si>
    <t>sdgs</t>
  </si>
  <si>
    <t>stumptheprofessor</t>
  </si>
  <si>
    <t>accearlycareer</t>
  </si>
  <si>
    <t>Top Hashtags in Tweet in G5</t>
  </si>
  <si>
    <t>voyagerpad</t>
  </si>
  <si>
    <t>compass</t>
  </si>
  <si>
    <t>bleeding</t>
  </si>
  <si>
    <t>taylorpci</t>
  </si>
  <si>
    <t>victoria</t>
  </si>
  <si>
    <t>paradigm</t>
  </si>
  <si>
    <t>dapa</t>
  </si>
  <si>
    <t>Top Hashtags in Tweet in G6</t>
  </si>
  <si>
    <t>wcc</t>
  </si>
  <si>
    <t>cardiomyopathies</t>
  </si>
  <si>
    <t>diabetes</t>
  </si>
  <si>
    <t>pharmacist</t>
  </si>
  <si>
    <t>lbct</t>
  </si>
  <si>
    <t>Top Hashtags in Tweet in G7</t>
  </si>
  <si>
    <t>Top Hashtags in Tweet in G8</t>
  </si>
  <si>
    <t>sangerheart</t>
  </si>
  <si>
    <t>happeningnow</t>
  </si>
  <si>
    <t>Top Hashtags in Tweet in G9</t>
  </si>
  <si>
    <t>Top Hashtags in Tweet</t>
  </si>
  <si>
    <t>acc20 cardioobstetrics wccardio acc2020 jacc cvd virtual accep ic jaccjournals</t>
  </si>
  <si>
    <t>acc20 wccardio cardioobstetrics cardiotwitter pulmonaryhypertension cvph virtual itooktheaccoath cvprev cvvte</t>
  </si>
  <si>
    <t>burnout cveducation acc20 wccardio acc2020 cardiologists women</t>
  </si>
  <si>
    <t>acc20 wccardio chagas accfit cvd covid19 cvdroadmaps sdgs stumptheprofessor accearlycareer</t>
  </si>
  <si>
    <t>acc20 wccardio accic voyagerpad compass bleeding taylorpci victoria paradigm dapa</t>
  </si>
  <si>
    <t>acc20 acccvt accic heartfailure wcc cardiomyopathies acc2020 diabetes pharmacist lbct</t>
  </si>
  <si>
    <t>acc20 wccardio accmedstudent itooktheaccoath covid</t>
  </si>
  <si>
    <t>acc20 wccardio heartfailure sangerheart happeningnow</t>
  </si>
  <si>
    <t>Top Words in Tweet in Entire Graph</t>
  </si>
  <si>
    <t>Words in Sentiment List#1: Positive</t>
  </si>
  <si>
    <t>Words in Sentiment List#2: Negative</t>
  </si>
  <si>
    <t>Words in Sentiment List#3: Angry/Violent</t>
  </si>
  <si>
    <t>Non-categorized Words</t>
  </si>
  <si>
    <t>Total Words</t>
  </si>
  <si>
    <t>#acc20</t>
  </si>
  <si>
    <t>#wccardio</t>
  </si>
  <si>
    <t>dr</t>
  </si>
  <si>
    <t>w</t>
  </si>
  <si>
    <t>Top Words in Tweet in G1</t>
  </si>
  <si>
    <t>#cardioobstetrics</t>
  </si>
  <si>
    <t>pci</t>
  </si>
  <si>
    <t>great</t>
  </si>
  <si>
    <t>panel</t>
  </si>
  <si>
    <t>discussion</t>
  </si>
  <si>
    <t>Top Words in Tweet in G2</t>
  </si>
  <si>
    <t>sessions</t>
  </si>
  <si>
    <t>live</t>
  </si>
  <si>
    <t>demand</t>
  </si>
  <si>
    <t>starting</t>
  </si>
  <si>
    <t>#cardiotwitter</t>
  </si>
  <si>
    <t>Top Words in Tweet in G3</t>
  </si>
  <si>
    <t>#burnout</t>
  </si>
  <si>
    <t>mid</t>
  </si>
  <si>
    <t>career</t>
  </si>
  <si>
    <t>highest</t>
  </si>
  <si>
    <t>risk</t>
  </si>
  <si>
    <t>work</t>
  </si>
  <si>
    <t>Top Words in Tweet in G4</t>
  </si>
  <si>
    <t>global</t>
  </si>
  <si>
    <t>2</t>
  </si>
  <si>
    <t>disease</t>
  </si>
  <si>
    <t>new</t>
  </si>
  <si>
    <t>roadmap</t>
  </si>
  <si>
    <t>Top Words in Tweet in G5</t>
  </si>
  <si>
    <t>tavr</t>
  </si>
  <si>
    <t>stroke</t>
  </si>
  <si>
    <t>more</t>
  </si>
  <si>
    <t>ischemia</t>
  </si>
  <si>
    <t>death</t>
  </si>
  <si>
    <t>Top Words in Tweet in G6</t>
  </si>
  <si>
    <t>#acccvt</t>
  </si>
  <si>
    <t>#accic</t>
  </si>
  <si>
    <t>#heartfailure</t>
  </si>
  <si>
    <t>patients</t>
  </si>
  <si>
    <t>results</t>
  </si>
  <si>
    <t>Top Words in Tweet in G7</t>
  </si>
  <si>
    <t>trial</t>
  </si>
  <si>
    <t>#accmedstudent</t>
  </si>
  <si>
    <t>1</t>
  </si>
  <si>
    <t>19</t>
  </si>
  <si>
    <t>pts</t>
  </si>
  <si>
    <t>#itooktheaccoath</t>
  </si>
  <si>
    <t>Top Words in Tweet in G8</t>
  </si>
  <si>
    <t>free</t>
  </si>
  <si>
    <t>Top Words in Tweet in G9</t>
  </si>
  <si>
    <t>congratulations</t>
  </si>
  <si>
    <t>Top Words in Tweet</t>
  </si>
  <si>
    <t>#acc20 dr #cardioobstetrics #wccardio pci great accintouch panel discussion txmommydoc</t>
  </si>
  <si>
    <t>#acc20 accintouch #wccardio cardiology #cardioobstetrics sessions live demand starting #cardiotwitter</t>
  </si>
  <si>
    <t>drlaxmimehta accintouch #burnout mid career highest risk burnout work</t>
  </si>
  <si>
    <t>#acc20 #wccardio accintouch virtual global 2 disease dr new roadmap</t>
  </si>
  <si>
    <t>w #acc20 tavr stroke 2 bleeding more ischemia death accintouch</t>
  </si>
  <si>
    <t>#acc20 accintouch #acccvt #accic beaverspharmd #heartfailure great patients demand results</t>
  </si>
  <si>
    <t>#acc20 #wccardio trial #accmedstudent 1 virtual 19 pts #itooktheaccoath dr</t>
  </si>
  <si>
    <t>#acc20 accintouch free #heartfailure 1</t>
  </si>
  <si>
    <t>Top Word Pairs in Tweet in Entire Graph</t>
  </si>
  <si>
    <t>#acc20,#wccardio</t>
  </si>
  <si>
    <t>#wccardio,virtual</t>
  </si>
  <si>
    <t>accintouch,#acc20</t>
  </si>
  <si>
    <t>late,breaking</t>
  </si>
  <si>
    <t>roadmap,#chagas</t>
  </si>
  <si>
    <t>#chagas,disease</t>
  </si>
  <si>
    <t>low,risk</t>
  </si>
  <si>
    <t>#wccardio,#accmedstudent</t>
  </si>
  <si>
    <t>tavi,trial</t>
  </si>
  <si>
    <t>1,2</t>
  </si>
  <si>
    <t>Top Word Pairs in Tweet in G1</t>
  </si>
  <si>
    <t>great,panel</t>
  </si>
  <si>
    <t>panel,discussion</t>
  </si>
  <si>
    <t>maternal,morbidity</t>
  </si>
  <si>
    <t>morbidity,mortality</t>
  </si>
  <si>
    <t>cost,effectiveness</t>
  </si>
  <si>
    <t>accintouch,#acc2020</t>
  </si>
  <si>
    <t>#acc2020,#wccardio</t>
  </si>
  <si>
    <t>soluble,guanylate</t>
  </si>
  <si>
    <t>guanylate,cyclase</t>
  </si>
  <si>
    <t>Top Word Pairs in Tweet in G2</t>
  </si>
  <si>
    <t>available,starting</t>
  </si>
  <si>
    <t>today,#cardiotwitter</t>
  </si>
  <si>
    <t>#cardiotwitter,#acc20</t>
  </si>
  <si>
    <t>#wccardio,#pulmonaryhypertension</t>
  </si>
  <si>
    <t>#pulmonaryhypertension,#cvph</t>
  </si>
  <si>
    <t>#cvph,#cvvte</t>
  </si>
  <si>
    <t>#cvvte,pathways</t>
  </si>
  <si>
    <t>pathways,accintouch</t>
  </si>
  <si>
    <t>Top Word Pairs in Tweet in G3</t>
  </si>
  <si>
    <t>mid,career</t>
  </si>
  <si>
    <t>highest,risk</t>
  </si>
  <si>
    <t>Top Word Pairs in Tweet in G4</t>
  </si>
  <si>
    <t>new,global</t>
  </si>
  <si>
    <t>global,roadmap</t>
  </si>
  <si>
    <t>presented,dr</t>
  </si>
  <si>
    <t>00,cet</t>
  </si>
  <si>
    <t>pre,launch</t>
  </si>
  <si>
    <t>starting,15</t>
  </si>
  <si>
    <t>Top Word Pairs in Tweet in G5</t>
  </si>
  <si>
    <t>assoc,w</t>
  </si>
  <si>
    <t>less,bleeding</t>
  </si>
  <si>
    <t>#acc20,#accic</t>
  </si>
  <si>
    <t>pts,w</t>
  </si>
  <si>
    <t>3,mortality</t>
  </si>
  <si>
    <t>#wccardio,accintouch</t>
  </si>
  <si>
    <t>death,stroke</t>
  </si>
  <si>
    <t>2,yrs</t>
  </si>
  <si>
    <t>Top Word Pairs in Tweet in G6</t>
  </si>
  <si>
    <t>#accic,#acccvt</t>
  </si>
  <si>
    <t>#acc20,#wcc</t>
  </si>
  <si>
    <t>Top Word Pairs in Tweet in G7</t>
  </si>
  <si>
    <t>proud,facc</t>
  </si>
  <si>
    <t>oral,anticoagulation</t>
  </si>
  <si>
    <t>#itooktheaccoath,proud</t>
  </si>
  <si>
    <t>facc,#acc20</t>
  </si>
  <si>
    <t>virtual,oath</t>
  </si>
  <si>
    <t>oath,ceremony</t>
  </si>
  <si>
    <t>Top Word Pairs in Tweet in G8</t>
  </si>
  <si>
    <t>Top Word Pairs in Tweet in G9</t>
  </si>
  <si>
    <t>Top Word Pairs in Tweet</t>
  </si>
  <si>
    <t>#acc20,#wccardio  great,panel  panel,discussion  maternal,morbidity  morbidity,mortality  cost,effectiveness  accintouch,#acc2020  #acc2020,#wccardio  soluble,guanylate  guanylate,cyclase</t>
  </si>
  <si>
    <t>#acc20,#wccardio  accintouch,#acc20  available,starting  today,#cardiotwitter  #cardiotwitter,#acc20  #wccardio,#pulmonaryhypertension  #pulmonaryhypertension,#cvph  #cvph,#cvvte  #cvvte,pathways  pathways,accintouch</t>
  </si>
  <si>
    <t>mid,career  highest,risk</t>
  </si>
  <si>
    <t>#acc20,#wccardio  #wccardio,virtual  roadmap,#chagas  #chagas,disease  new,global  global,roadmap  presented,dr  00,cet  pre,launch  starting,15</t>
  </si>
  <si>
    <t>#acc20,#wccardio  assoc,w  less,bleeding  #acc20,#accic  pts,w  low,risk  3,mortality  #wccardio,accintouch  death,stroke  2,yrs</t>
  </si>
  <si>
    <t>#accic,#acccvt  accintouch,#acc20  #acc20,#wcc</t>
  </si>
  <si>
    <t>#acc20,#wccardio  #wccardio,#accmedstudent  late,breaking  proud,facc  #wccardio,virtual  oral,anticoagulation  #itooktheaccoath,proud  facc,#acc20  virtual,oath  oath,ceremony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</si>
  <si>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</si>
  <si>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</si>
  <si>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</si>
  <si>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</si>
  <si>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</si>
  <si>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</si>
  <si>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</si>
  <si>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</si>
  <si>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</si>
  <si>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</si>
  <si>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</si>
  <si>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</si>
  <si>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</si>
  <si>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</si>
  <si>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</si>
  <si>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</si>
  <si>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</si>
  <si>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</si>
  <si>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</si>
  <si>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</si>
  <si>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</si>
  <si>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</si>
  <si>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txmommydoc garimavsharmamd accintouch acog cardiopcimom drklindley minnowwalsh gina_lundberg drtoniyasingh drroxmehran</t>
  </si>
  <si>
    <t>accintouch accmediacenter cardiology acog rafavidalperez skathire aanp_news mrmehramd</t>
  </si>
  <si>
    <t>drlaxmimehta accintouch akates1 pamelabmorris dreugeneyang dougdrachmanmd g2wym glenn_hirsch drhebamd accwic</t>
  </si>
  <si>
    <t>accintouch sliwa1karen worldheartfed siac_cardio fcvcolombia un chagasdoc novartis_nsb marcbonaca baselramlawimd</t>
  </si>
  <si>
    <t>accintouch jedicath pcronline agtruesdell iamritu sripalbangalore mirvatalasnag dickkovacs akates1 pamelabmorris</t>
  </si>
  <si>
    <t>accintouch beaverspharmd apac_cardiology vietheartpa tricianp mirvatalasnag lucymwest jaccjournals</t>
  </si>
  <si>
    <t>accintouch garosemd troyleomd dermotphelanmd sanjeevgulatimd rmusialowskimd drlaxmimehta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</si>
  <si>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</si>
  <si>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</si>
  <si>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</si>
  <si>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</si>
  <si>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</si>
  <si>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</si>
  <si>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</si>
  <si>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</si>
  <si>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</si>
  <si>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</si>
  <si>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</si>
  <si>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heartotxheartmd iamritu drtoniyasingh gina_lundberg erinmichos uqayyum123 minnowwalsh jaccjournals drroxmehran aayshacader</t>
  </si>
  <si>
    <t>drmarthagulati rafavidalperez aanp_news accintouch skathire cardiology acog achoiheart accmediacenter braun_lynne</t>
  </si>
  <si>
    <t>drjenniferco_vu drlaxmimehta sandylewis drhebamd dreugeneyang akates1 dougdrachmanmd smadarkort g2wym pamelabmorris</t>
  </si>
  <si>
    <t>un uiowa worldheartfed siac_cardio fcvcolombia novartis_nsb kyla_lara marcbonaca chagasdoc sliwa1karen</t>
  </si>
  <si>
    <t>mirvatalasnag jedicath pooh_velagapudi pcronline khandelwalmd agtruesdell sripalbangalore dickkovacs</t>
  </si>
  <si>
    <t>vietheartpa beaverspharmd katiebatesdnp apac_cardiology tricianp lross246 lucymwest</t>
  </si>
  <si>
    <t>medaxiom awakush mayraguerreromd kunalmahajan4 gomezrexrode rafidaltaweel jenkanellidis</t>
  </si>
  <si>
    <t>sanjeevgulatimd hadleywilsonmd garosemd troyleomd dermotphelanmd rmusialowskimd</t>
  </si>
  <si>
    <t>mr_jeffry bebetodice</t>
  </si>
  <si>
    <t>Top URLs in Tweet by Count</t>
  </si>
  <si>
    <t>https://accscientificsession.acc.org/Plan-Your-Program https://virtual.acc.org https://www.nejm.org/doi/pdf/10.1056/NEJMoa1915928?cookieSet=1</t>
  </si>
  <si>
    <t>https://twitter.com/alex_mischie/status/1243906449941639169 https://twitter.com/fischman_david/status/1243919921534447616 https://twitter.com/Lross246/status/1243911458657898502</t>
  </si>
  <si>
    <t>https://virtual.acc.org/?utm_medium=social&amp;utm_source=twitter_post&amp;utm_campaign=acc20 http://www.onlinejacc.org/content/75/11_Supplement_1/2297?utm_medium=social&amp;utm_source=twitter_post&amp;utm_campaign=acc20</t>
  </si>
  <si>
    <t>https://virtual.acc.org https://www.acc.org/~/media/Non-Clinical/Files-PDFs-Excel-MS-Word-etc/ACC20/2020/03/20/A20325-ACC20WCC-Virtual-Dynamic-Program-Chart-3-UPDATED-March-23-2020.pdf?_ga=2.126485573.93406546.1584966671-22640883.1567506812</t>
  </si>
  <si>
    <t>https://virtual.acc.org/ https://www.webcastregister.live/accanywhere20livestream/register.php https://www.youtube.com/watch?v=01Lmr3LMU5U&amp;feature=youtu.be https://www.world-heart-federation.org/cvd-roadmaps https://www.acc.org/latest-in-cardiology/articles/2019/12/01/24/42/global-health-cover-feature-global-partnerships-for-a-global-agenda-against-cvd https://www.world-heart-federation.org/cvd-roadmaps/chagas</t>
  </si>
  <si>
    <t>https://twitter.com/DrMarthaGulati/status/1243892579231399936 https://twitter.com/drmarthagulati/status/1244618549743636481</t>
  </si>
  <si>
    <t>https://twitter.com/CardioSmart/status/1244263309584580611 https://twitter.com/drmkmittal/status/1244293193996423169 https://twitter.com/Cardioinfo_it/status/1243909562400477191</t>
  </si>
  <si>
    <t>Top URLs in Tweet by Salience</t>
  </si>
  <si>
    <t>Top Domains in Tweet by Count</t>
  </si>
  <si>
    <t>acc.org onlinejacc.org</t>
  </si>
  <si>
    <t>Top Domains in Tweet by Salience</t>
  </si>
  <si>
    <t>nejm.org acc.org</t>
  </si>
  <si>
    <t>webcastregister.live acc.org world-heart-federation.org youtube.com</t>
  </si>
  <si>
    <t>Top Hashtags in Tweet by Count</t>
  </si>
  <si>
    <t>acc20 wccardio heartfailure happeningnow sangerheart</t>
  </si>
  <si>
    <t>acc20 virtual accep wccardio cardiotwitter cardiology epeeps accwic accfit lbcts</t>
  </si>
  <si>
    <t>acc20 accic eapci populartavi victoria paradigm dapa taylorpci voyagerpad compass</t>
  </si>
  <si>
    <t>jacc cvd acc20 wccardio jaccjournals covid19</t>
  </si>
  <si>
    <t>heartfailure acc20 wcc cardiomyopathies diabetes pharmacist acccvt cardiomyopathy lbct</t>
  </si>
  <si>
    <t>virtual acc20 wccardio latebreaking tavr tavi showcase</t>
  </si>
  <si>
    <t>cardiotwitter acc20 wccardio pulmonaryhypertension cvph cvvte covid19 hfpef</t>
  </si>
  <si>
    <t>acc20 cvprev braunwaldkeynote cardioobstetrics</t>
  </si>
  <si>
    <t>acc20 wccardio accfit stumptheprofessor choosecardiology ilooklikeacardiologist sheforshe voyager pad acc2020</t>
  </si>
  <si>
    <t>acc20 wccardio chagas cvd covid19 sdgs cvdroadmaps</t>
  </si>
  <si>
    <t>wccardio acc2020 acc20 ic</t>
  </si>
  <si>
    <t>acc20 accic acccvt acc2020</t>
  </si>
  <si>
    <t>acc20 wccardio sihd wcc20 covid19 lbct partner3 tavr evolut</t>
  </si>
  <si>
    <t>Top Hashtags in Tweet by Salience</t>
  </si>
  <si>
    <t>heartfailure happeningnow sangerheart wccardio acc20</t>
  </si>
  <si>
    <t>wccardio cardiotwitter cardiology epeeps accwic accfit lbcts key acccep lbct</t>
  </si>
  <si>
    <t>accic eapci populartavi victoria paradigm dapa taylorpci voyagerpad compass bleeding</t>
  </si>
  <si>
    <t>jaccjournals covid19 jacc cvd acc20 wccardio</t>
  </si>
  <si>
    <t>acc20 wcc cardiomyopathies diabetes pharmacist acccvt cardiomyopathy lbct heartfailure</t>
  </si>
  <si>
    <t>latebreaking tavr tavi showcase virtual acc20 wccardio</t>
  </si>
  <si>
    <t>covid19 hfpef cvvte cardiotwitter acc20 wccardio pulmonaryhypertension cvph</t>
  </si>
  <si>
    <t>braunwaldkeynote cardioobstetrics acc20 cvprev</t>
  </si>
  <si>
    <t>accfit stumptheprofessor choosecardiology ilooklikeacardiologist sheforshe voyager pad acc2020 partner3 accearlycareer</t>
  </si>
  <si>
    <t>chagas cvd covid19 sdgs cvdroadmaps acc20 wccardio</t>
  </si>
  <si>
    <t>acc2020 acc20 ic wccardio</t>
  </si>
  <si>
    <t>acc2020 acc20 accic acccvt</t>
  </si>
  <si>
    <t>sihd wcc20 covid19 lbct partner3 tavr evolut wccardio acc20</t>
  </si>
  <si>
    <t>Top Words in Tweet by Count</t>
  </si>
  <si>
    <t>#itooktheaccoath proud facc #acc20 #wccardio virtual oath ceremony annual event</t>
  </si>
  <si>
    <t>need better bio markers assessing biohistocompatibility risk bleeding lvad pts</t>
  </si>
  <si>
    <t>#acc20 accintouch free 1 #heartfailure join #wccardio year sessions available</t>
  </si>
  <si>
    <t>congratulations accintouch #cveducation team successful virtual platform thank akates1 pamelabmorris</t>
  </si>
  <si>
    <t>amer great talk dr lisa holler #cardioobstetrics #acc20 #wccardio accintouch</t>
  </si>
  <si>
    <t>dual #acc20 #virtual points #accep 1 rx af use triple</t>
  </si>
  <si>
    <t>w #acc20 more 2 tavr assoc less bleeding stroke sustained</t>
  </si>
  <si>
    <t>#acc20 causes pregnancy related deaths accintouch acog #cardioobstetrics evolut low</t>
  </si>
  <si>
    <t>soluble guanylate cyclase vericiguat chf #acc2020 #victoria #latebreaker direct stimulates</t>
  </si>
  <si>
    <t>ve interested cardiomyopathy pregnancy mfm rotation really enjoyed #cardioobstetrics sessions</t>
  </si>
  <si>
    <t>19 #covid rxvantage provides insights causes many changes healthcare providers</t>
  </si>
  <si>
    <t>congratulations doc teacher bebetodice #acc20 #wccardio #itooktheaccoath given world s</t>
  </si>
  <si>
    <t>#itooktheaccoath took oath proud facc rafid altaweel baghdad iraq</t>
  </si>
  <si>
    <t>colleagues accintouch #acc20 launched speech dr kovacs watching live together</t>
  </si>
  <si>
    <t>dr #jacc #cvd #acc20 #wccardio stream joint #jaccjournals accintouch lbct</t>
  </si>
  <si>
    <t>#heartfailure demand accintouch failure clinic #acc20 #wcc over #cardiomyopathies more</t>
  </si>
  <si>
    <t>#virtual #acc20 #wccardio meeting accintouch accmediacenter cardiology #latebreaking uk tavi</t>
  </si>
  <si>
    <t>demand starting #cardiotwitter #acc20 #wccardio #pulmonaryhypertension #cvph accintouch live available</t>
  </si>
  <si>
    <t>couldn t agree more momentous occasion acc wcc scientific sessions</t>
  </si>
  <si>
    <t>accintouch #acc20 #cvprev ob card noble personal mission develop once</t>
  </si>
  <si>
    <t>dr 2 accintouch #acc20 #wccardio presented #accfit trial case 1</t>
  </si>
  <si>
    <t>#cardioobstetrics #acc20 txmommydoc dr great panel discussion maternal morbidity mortality</t>
  </si>
  <si>
    <t>#acc20 #wccardio global virtual disease health new roadmap #chagas whf</t>
  </si>
  <si>
    <t>drlaxmimehta mid career #cardiologists #women accwic highest risk #burnout accintouch</t>
  </si>
  <si>
    <t>trial #acc20 #wccardio #accmedstudent dr late breaking pts tavi w</t>
  </si>
  <si>
    <t>#itooktheaccoath congratulations everyone thank opportunity part amazing team</t>
  </si>
  <si>
    <t>burnout work great talk #burnout drlaxmimehta #acc2020 women mid career</t>
  </si>
  <si>
    <t>great sessions minnowwalsh drklindley #cardioobstetrics thanks garimavsharmamd cardiopcimom insight need</t>
  </si>
  <si>
    <t>pci cost accintouch #wccardio study effectiveness #acc2020 post per dr</t>
  </si>
  <si>
    <t>#acc20 #accic #acccvt patients beaverspharmd accintouch great results 3 apac_cardiology</t>
  </si>
  <si>
    <t>0 2 1 tavr year 3 presented virtual lbct session</t>
  </si>
  <si>
    <t>ready follow accintouch virtual experience #acc20 #wccardio important science cardiology</t>
  </si>
  <si>
    <t>fellow #itooktheaccoath proud becoming american college cardiology #acc20 #wccardio congratulations</t>
  </si>
  <si>
    <t>w #acc20 accintouch #wccardio pts science tavr low severe stroke</t>
  </si>
  <si>
    <t>Top Words in Tweet by Salience</t>
  </si>
  <si>
    <t>#heartfailure join #wccardio year sessions available virtually schedule garosemd troyleomd</t>
  </si>
  <si>
    <t>af use triple pci 0 dual #wccardio #cardiotwitter #cardiology #epeeps</t>
  </si>
  <si>
    <t>2 tavr ep ef hf riva outcome major more assoc</t>
  </si>
  <si>
    <t>causes pregnancy related deaths accintouch acog #cardioobstetrics evolut low risk</t>
  </si>
  <si>
    <t>rxvantage provides insights causes many changes healthcare providers cost online</t>
  </si>
  <si>
    <t>stream joint #jaccjournals accintouch lbct session co chairs minnowwalsh editor</t>
  </si>
  <si>
    <t>clinic imaging failure #acc20 #wcc over #cardiomyopathies more content check</t>
  </si>
  <si>
    <t>#latebreaking uk tavi trial being presented now #tavr #tavi opening</t>
  </si>
  <si>
    <t>sessions new expert content later scientific abstracts case want #covid19</t>
  </si>
  <si>
    <t>ob card noble personal mission develop once done treatment reduce</t>
  </si>
  <si>
    <t>study bleeding f u data trial case 1 giselle statz</t>
  </si>
  <si>
    <t>important dr great panel discussion maternal morbidity mortality women year</t>
  </si>
  <si>
    <t>global health president day virtual whf accintouch cardiovascular 15 follow</t>
  </si>
  <si>
    <t>mid career #cardiologists #women accwic highest risk #burnout accintouch survey</t>
  </si>
  <si>
    <t>oral anticoagulation tavi w pad african american 1 clinical provides</t>
  </si>
  <si>
    <t>cost pci effectiveness per testing dapt study #acc2020 post dr</t>
  </si>
  <si>
    <t>ldl limb great results 3 apac_cardiology vietheartpa show another lt</t>
  </si>
  <si>
    <t>2 year genotype strategy months p tvt 0 1 tavr</t>
  </si>
  <si>
    <t>science tavr 3 ischemia cardiology oac rate bleeding events diff</t>
  </si>
  <si>
    <t>Top Word Pairs in Tweet by Count</t>
  </si>
  <si>
    <t>#itooktheaccoath,proud  proud,facc  facc,#acc20  #acc20,#wccardio  #wccardio,virtual  virtual,oath  oath,ceremony  ceremony,annual  annual,event  event,cancelled#covid</t>
  </si>
  <si>
    <t>need,better  better,bio  bio,markers  markers,assessing  assessing,biohistocompatibility  biohistocompatibility,risk  risk,bleeding  bleeding,lvad  lvad,pts  pts,mrmehramd</t>
  </si>
  <si>
    <t>join,#acc20  #acc20,#wccardio  #wccardio,year  year,accintouch  accintouch,sessions  sessions,available  available,free  free,virtually  virtually,schedule  schedule,garosemd</t>
  </si>
  <si>
    <t>congratulations,accintouch  accintouch,#cveducation  #cveducation,team  team,successful  successful,virtual  virtual,platform  platform,thank  thank,akates1  akates1,pamelabmorris  pamelabmorris,excellent</t>
  </si>
  <si>
    <t>great,talk  talk,dr  dr,lisa  lisa,holler  holler,#cardioobstetrics  #cardioobstetrics,#acc20  #acc20,#wccardio  #wccardio,accintouch  accintouch,acog  acog,cardiac</t>
  </si>
  <si>
    <t>#acc20,#wccardio  #wccardio,#virtual  #virtual,#cardiotwitter  #cardiotwitter,#cardiology  #cardiology,#epeeps  #epeeps,#accwic  #accwic,#accfit  #accfit,follow  follow,3  3,28</t>
  </si>
  <si>
    <t>assoc,w  less,bleeding  #acc20,#accic  tavr,noninferior  noninferior,savr  savr,cause  cause,mortality  mortality,tavr  tavr,assoc  w,less</t>
  </si>
  <si>
    <t>causes,pregnancy  pregnancy,related  related,deaths  deaths,#acc20  #acc20,accintouch  accintouch,acog  acog,#cardioobstetrics  evolut,low  low,risk  risk,tavr</t>
  </si>
  <si>
    <t>soluble,guanylate  guanylate,cyclase  vericiguat,chf  chf,#acc2020  #acc2020,#victoria  #victoria,#latebreaker  #latebreaker,direct  direct,stimulates  stimulates,soluble  cyclase,independent</t>
  </si>
  <si>
    <t>ve,interested  interested,cardiomyopathy  cardiomyopathy,pregnancy  pregnancy,mfm  mfm,rotation  rotation,really  really,enjoyed  enjoyed,#cardioobstetrics  #cardioobstetrics,sessions  sessions,#acc20</t>
  </si>
  <si>
    <t>#covid,19  rxvantage,provides  provides,insights  insights,#covid  19,causes  causes,many  many,changes  changes,healthcare  healthcare,providers  providers,cost</t>
  </si>
  <si>
    <t>congratulations,doc  doc,teacher  teacher,bebetodice  bebetodice,#acc20  #acc20,#wccardio  #wccardio,#itooktheaccoath  #itooktheaccoath,given  given,world  world,s  s,actual</t>
  </si>
  <si>
    <t>#itooktheaccoath,took  took,oath  oath,proud  proud,facc  facc,rafid  rafid,altaweel  altaweel,baghdad  baghdad,iraq</t>
  </si>
  <si>
    <t>accintouch,#acc20  #acc20,launched  launched,speech  speech,dr  dr,kovacs  kovacs,watching  watching,live  live,together  together,colleagues  colleagues,around</t>
  </si>
  <si>
    <t>#acc20,#wccardio  stream,joint  joint,#jaccjournals  #jaccjournals,accintouch  accintouch,lbct  lbct,session  session,co  co,chairs  chairs,dr  dr,minnowwalsh</t>
  </si>
  <si>
    <t>#acc20,#wcc  check,out  out,slides  slides,demand  demand,today  today,buzz  buzz,around  around,diabetes  diabetes,heart  heart,failure</t>
  </si>
  <si>
    <t>#virtual,#acc20  #acc20,#wccardio  #wccardio,meeting  #latebreaking,uk  uk,tavi  tavi,trial  trial,being  being,presented  presented,now  now,#virtual</t>
  </si>
  <si>
    <t>#acc20,#wccardio  available,starting  today,#cardiotwitter  #cardiotwitter,#acc20  #wccardio,#pulmonaryhypertension  #pulmonaryhypertension,#cvph  #cvph,#cvvte  #cvvte,pathways  pathways,accintouch  new,live</t>
  </si>
  <si>
    <t>couldn,t  t,agree  agree,more  more,momentous  momentous,occasion  occasion,acc  acc,wcc  wcc,scientific  scientific,sessions  sessions,thank</t>
  </si>
  <si>
    <t>accintouch,#acc20  noble,personal  personal,mission  mission,develop  develop,once  once,done  done,treatment  treatment,reduce  reduce,ldl  ldl,c</t>
  </si>
  <si>
    <t>#acc20,#wccardio  presented,dr  #wccardio,#accfit  dr,giselle  giselle,statz  late,breaking  f,u  u,data  #stumptheprofessor,case  case,1</t>
  </si>
  <si>
    <t>great,panel  panel,discussion  maternal,morbidity  morbidity,mortality  discussion,txmommydoc  txmommydoc,kejoynt  kejoynt,ameykulkarnimd  ameykulkarnimd,efforts  efforts,addressing  addressing,maternal</t>
  </si>
  <si>
    <t>#acc20,#wccardio  #wccardio,virtual  roadmap,#chagas  #chagas,disease  new,global  global,roadmap  starting,15  15,minutes  pre,launch  00,cet</t>
  </si>
  <si>
    <t>mid,career  career,#cardiologists  #cardiologists,#women  #women,accwic  accwic,highest  highest,risk  risk,#burnout  #burnout,accintouch  accintouch,survey  survey,drlaxmimehta</t>
  </si>
  <si>
    <t>#acc20,#wccardio  #wccardio,#accmedstudent  late,breaking  oral,anticoagulation  results,late  tavi,trial  w,oral  provided,excellent  breaking,clinical  african,american</t>
  </si>
  <si>
    <t>#itooktheaccoath,congratulations  congratulations,everyone  everyone,thank  thank,opportunity  opportunity,part  part,amazing  amazing,team</t>
  </si>
  <si>
    <t>great,talk  talk,#burnout  #burnout,drlaxmimehta  drlaxmimehta,#acc2020  #acc2020,women  women,mid  mid,career  career,highest  highest,risk  risk,burnout</t>
  </si>
  <si>
    <t>great,sessions  sessions,minnowwalsh  minnowwalsh,drklindley  drklindley,#cardioobstetrics  #cardioobstetrics,thanks  thanks,garimavsharmamd  garimavsharmamd,cardiopcimom  cardiopcimom,insight  insight,need  need,maternal</t>
  </si>
  <si>
    <t>cost,effectiveness  accintouch,#acc2020  #acc2020,#wccardio  colcot,sub  sub,study  study,cost  effectiveness,accintouch  #wccardio,post  post,mi  mi,colchine</t>
  </si>
  <si>
    <t>#accic,#acccvt  great,place  place,start  start,patients  patients,prior  prior,discussing  discussing,exciting  exciting,results  results,partner  partner,3</t>
  </si>
  <si>
    <t>presented,virtual  virtual,lbct  session,today  p,0  2,year  year,clinical  clinical,echo  echo,outcomes  outcomes,partner  partner,3</t>
  </si>
  <si>
    <t>ready,follow  follow,accintouch  accintouch,virtual  virtual,experience  experience,#acc20  #acc20,#wccardio  #wccardio,important  important,science  science,cardiology  cardiology,#lbct</t>
  </si>
  <si>
    <t>#itooktheaccoath,proud  proud,becoming  becoming,fellow  fellow,american  american,college  college,cardiology  cardiology,#acc20  #acc20,#wccardio  #wccardio,congratulations  congratulations,fellow</t>
  </si>
  <si>
    <t>#acc20,#wccardio  pts,w  #wccardio,accintouch  low,risk  death,stroke  2,yrs  3,mortality  clinical,qol  qol,outcomes  outcomes,w</t>
  </si>
  <si>
    <t>Top Word Pairs in Tweet by Salience</t>
  </si>
  <si>
    <t>rxvantage,provides  provides,insights  insights,#covid  19,causes  causes,many  many,changes  changes,healthcare  healthcare,providers  providers,cost  cost,online</t>
  </si>
  <si>
    <t>stream,joint  joint,#jaccjournals  #jaccjournals,accintouch  accintouch,lbct  lbct,session  session,co  co,chairs  chairs,dr  dr,minnowwalsh  minnowwalsh,#jacc</t>
  </si>
  <si>
    <t>#latebreaking,uk  uk,tavi  tavi,trial  trial,being  being,presented  presented,now  now,#virtual  meeting,accintouch  accintouch,accmediacenter  accmediacenter,cardiology</t>
  </si>
  <si>
    <t>new,live  live,demand  demand,expert  expert,content  content,available  starting,later  later,today  demand,scientific  scientific,abstracts  abstracts,available</t>
  </si>
  <si>
    <t>noble,personal  personal,mission  mission,develop  develop,once  once,done  done,treatment  treatment,reduce  reduce,ldl  ldl,c  c,eradicate</t>
  </si>
  <si>
    <t>f,u  u,data  #wccardio,#accfit  dr,giselle  giselle,statz  late,breaking  #stumptheprofessor,case  case,1  1,31  31,yo</t>
  </si>
  <si>
    <t>new,global  global,roadmap  roadmap,#chagas  #chagas,disease  starting,15  15,minutes  pre,launch  00,cet  #wccardio,virtual  whf,president</t>
  </si>
  <si>
    <t>oral,anticoagulation  w,oral  african,american  results,late  tavi,trial  provided,excellent  breaking,clinical  dr,bonaca  bonaca,provides  provides,results</t>
  </si>
  <si>
    <t>p,0  2,year  year,clinical  clinical,echo  echo,outcomes  outcomes,partner  partner,3  3,low  low,risk  risk,randomized</t>
  </si>
  <si>
    <t>death,stroke  2,yrs  3,mortality  pts,w  #wccardio,accintouch  low,risk  clinical,qol  qol,outcomes  outcomes,w  w,invasive</t>
  </si>
  <si>
    <t>Word</t>
  </si>
  <si>
    <t>today</t>
  </si>
  <si>
    <t>year</t>
  </si>
  <si>
    <t>mortality</t>
  </si>
  <si>
    <t>clinical</t>
  </si>
  <si>
    <t>science</t>
  </si>
  <si>
    <t>follow</t>
  </si>
  <si>
    <t>3</t>
  </si>
  <si>
    <t>presented</t>
  </si>
  <si>
    <t>important</t>
  </si>
  <si>
    <t>low</t>
  </si>
  <si>
    <t>session</t>
  </si>
  <si>
    <t>0</t>
  </si>
  <si>
    <t>study</t>
  </si>
  <si>
    <t>join</t>
  </si>
  <si>
    <t>late</t>
  </si>
  <si>
    <t>breaking</t>
  </si>
  <si>
    <t>vs</t>
  </si>
  <si>
    <t>tavi</t>
  </si>
  <si>
    <t>events</t>
  </si>
  <si>
    <t>lt</t>
  </si>
  <si>
    <t>cardiovascular</t>
  </si>
  <si>
    <t>health</t>
  </si>
  <si>
    <t>#chagas</t>
  </si>
  <si>
    <t>now</t>
  </si>
  <si>
    <t>care</t>
  </si>
  <si>
    <t>data</t>
  </si>
  <si>
    <t>#acc2020</t>
  </si>
  <si>
    <t>valve</t>
  </si>
  <si>
    <t>major</t>
  </si>
  <si>
    <t>severe</t>
  </si>
  <si>
    <t>symptomatic</t>
  </si>
  <si>
    <t>whf</t>
  </si>
  <si>
    <t>president</t>
  </si>
  <si>
    <t>t</t>
  </si>
  <si>
    <t>genotype</t>
  </si>
  <si>
    <t>ischemic</t>
  </si>
  <si>
    <t>hf</t>
  </si>
  <si>
    <t>5</t>
  </si>
  <si>
    <t>safety</t>
  </si>
  <si>
    <t>available</t>
  </si>
  <si>
    <t>#virtual</t>
  </si>
  <si>
    <t>trials</t>
  </si>
  <si>
    <t>#covid19</t>
  </si>
  <si>
    <t>experience</t>
  </si>
  <si>
    <t>#lbct</t>
  </si>
  <si>
    <t>clopidogrel</t>
  </si>
  <si>
    <t>cv</t>
  </si>
  <si>
    <t>reduce</t>
  </si>
  <si>
    <t>#cvd</t>
  </si>
  <si>
    <t>15</t>
  </si>
  <si>
    <t>around</t>
  </si>
  <si>
    <t>world</t>
  </si>
  <si>
    <t>proud</t>
  </si>
  <si>
    <t>maternal</t>
  </si>
  <si>
    <t>colleagues</t>
  </si>
  <si>
    <t>team</t>
  </si>
  <si>
    <t>guided</t>
  </si>
  <si>
    <t>oral</t>
  </si>
  <si>
    <t>therapy</t>
  </si>
  <si>
    <t>1st</t>
  </si>
  <si>
    <t>cost</t>
  </si>
  <si>
    <t>yr</t>
  </si>
  <si>
    <t>vericiguat</t>
  </si>
  <si>
    <t>#accfit</t>
  </si>
  <si>
    <t>af</t>
  </si>
  <si>
    <t>cause</t>
  </si>
  <si>
    <t>f</t>
  </si>
  <si>
    <t>u</t>
  </si>
  <si>
    <t>benefit</t>
  </si>
  <si>
    <t>outcomes</t>
  </si>
  <si>
    <t>strategy</t>
  </si>
  <si>
    <t>insights</t>
  </si>
  <si>
    <t>oac</t>
  </si>
  <si>
    <t>alone</t>
  </si>
  <si>
    <t>compared</t>
  </si>
  <si>
    <t>ep</t>
  </si>
  <si>
    <t>yrs</t>
  </si>
  <si>
    <t>lower</t>
  </si>
  <si>
    <t>hospitalizations</t>
  </si>
  <si>
    <t>bicuspid</t>
  </si>
  <si>
    <t>95</t>
  </si>
  <si>
    <t>special</t>
  </si>
  <si>
    <t>those</t>
  </si>
  <si>
    <t>help</t>
  </si>
  <si>
    <t>featuring</t>
  </si>
  <si>
    <t>minutes</t>
  </si>
  <si>
    <t>pre</t>
  </si>
  <si>
    <t>launch</t>
  </si>
  <si>
    <t>tomorrow</t>
  </si>
  <si>
    <t>research</t>
  </si>
  <si>
    <t>co</t>
  </si>
  <si>
    <t>american</t>
  </si>
  <si>
    <t>morbidity</t>
  </si>
  <si>
    <t>offering</t>
  </si>
  <si>
    <t>higher</t>
  </si>
  <si>
    <t>thrombosis</t>
  </si>
  <si>
    <t>between</t>
  </si>
  <si>
    <t>months</t>
  </si>
  <si>
    <t>significant</t>
  </si>
  <si>
    <t>composite</t>
  </si>
  <si>
    <t>acc</t>
  </si>
  <si>
    <t>prior</t>
  </si>
  <si>
    <t>ef</t>
  </si>
  <si>
    <t>ldl</t>
  </si>
  <si>
    <t>acute</t>
  </si>
  <si>
    <t>limb</t>
  </si>
  <si>
    <t>evidence</t>
  </si>
  <si>
    <t>tailor</t>
  </si>
  <si>
    <t>well</t>
  </si>
  <si>
    <t>need</t>
  </si>
  <si>
    <t>effectiveness</t>
  </si>
  <si>
    <t>testing</t>
  </si>
  <si>
    <t>dapt</t>
  </si>
  <si>
    <t>here</t>
  </si>
  <si>
    <t>thank</t>
  </si>
  <si>
    <t>excellent</t>
  </si>
  <si>
    <t>meeting</t>
  </si>
  <si>
    <t>part</t>
  </si>
  <si>
    <t>provides</t>
  </si>
  <si>
    <t>pad</t>
  </si>
  <si>
    <t>rivaroxaban</t>
  </si>
  <si>
    <t>anticoagulation</t>
  </si>
  <si>
    <t>over</t>
  </si>
  <si>
    <t>healthcare</t>
  </si>
  <si>
    <t>solutions</t>
  </si>
  <si>
    <t>00</t>
  </si>
  <si>
    <t>cet</t>
  </si>
  <si>
    <t>day</t>
  </si>
  <si>
    <t>together</t>
  </si>
  <si>
    <t>case</t>
  </si>
  <si>
    <t>medical</t>
  </si>
  <si>
    <t>pregnancy</t>
  </si>
  <si>
    <t>scientific</t>
  </si>
  <si>
    <t>content</t>
  </si>
  <si>
    <t>#pulmonaryhypertension</t>
  </si>
  <si>
    <t>#cvph</t>
  </si>
  <si>
    <t>failure</t>
  </si>
  <si>
    <t>oath</t>
  </si>
  <si>
    <t>facc</t>
  </si>
  <si>
    <t>s</t>
  </si>
  <si>
    <t>causes</t>
  </si>
  <si>
    <t>outcome</t>
  </si>
  <si>
    <t>dual</t>
  </si>
  <si>
    <t>savr</t>
  </si>
  <si>
    <t>assoc</t>
  </si>
  <si>
    <t>less</t>
  </si>
  <si>
    <t>long</t>
  </si>
  <si>
    <t>sustained</t>
  </si>
  <si>
    <t>baseline</t>
  </si>
  <si>
    <t>pandemic</t>
  </si>
  <si>
    <t>stop</t>
  </si>
  <si>
    <t>popular</t>
  </si>
  <si>
    <t>showed</t>
  </si>
  <si>
    <t>gt</t>
  </si>
  <si>
    <t>rate</t>
  </si>
  <si>
    <t>life</t>
  </si>
  <si>
    <t>thrombotic</t>
  </si>
  <si>
    <t>#partner3</t>
  </si>
  <si>
    <t>sapien3</t>
  </si>
  <si>
    <t>diff</t>
  </si>
  <si>
    <t>primary</t>
  </si>
  <si>
    <t>rehosp</t>
  </si>
  <si>
    <t>#tavr</t>
  </si>
  <si>
    <t>asymptomatic</t>
  </si>
  <si>
    <t>device</t>
  </si>
  <si>
    <t>success</t>
  </si>
  <si>
    <t>front</t>
  </si>
  <si>
    <t>doing</t>
  </si>
  <si>
    <t>200</t>
  </si>
  <si>
    <t>opening</t>
  </si>
  <si>
    <t>kovacs</t>
  </si>
  <si>
    <t>visit</t>
  </si>
  <si>
    <t>updates</t>
  </si>
  <si>
    <t>key</t>
  </si>
  <si>
    <t>role</t>
  </si>
  <si>
    <t>fellow</t>
  </si>
  <si>
    <t>given</t>
  </si>
  <si>
    <t>last</t>
  </si>
  <si>
    <t>go</t>
  </si>
  <si>
    <t>don</t>
  </si>
  <si>
    <t>brown</t>
  </si>
  <si>
    <t>tips</t>
  </si>
  <si>
    <t>partner</t>
  </si>
  <si>
    <t>endpoint</t>
  </si>
  <si>
    <t>years</t>
  </si>
  <si>
    <t>seen</t>
  </si>
  <si>
    <t>conventional</t>
  </si>
  <si>
    <t>undergoing</t>
  </si>
  <si>
    <t>8</t>
  </si>
  <si>
    <t>12</t>
  </si>
  <si>
    <t>p</t>
  </si>
  <si>
    <t>hr</t>
  </si>
  <si>
    <t>tvt</t>
  </si>
  <si>
    <t>start</t>
  </si>
  <si>
    <t>discussing</t>
  </si>
  <si>
    <t>show</t>
  </si>
  <si>
    <t>another</t>
  </si>
  <si>
    <t>prevent</t>
  </si>
  <si>
    <t>dm</t>
  </si>
  <si>
    <t>chf</t>
  </si>
  <si>
    <t>iii</t>
  </si>
  <si>
    <t>analysis</t>
  </si>
  <si>
    <t>led</t>
  </si>
  <si>
    <t>70</t>
  </si>
  <si>
    <t>post</t>
  </si>
  <si>
    <t>per</t>
  </si>
  <si>
    <t>20</t>
  </si>
  <si>
    <t>pereira</t>
  </si>
  <si>
    <t>arm</t>
  </si>
  <si>
    <t>12mo</t>
  </si>
  <si>
    <t>genetic</t>
  </si>
  <si>
    <t>60</t>
  </si>
  <si>
    <t>excluded</t>
  </si>
  <si>
    <t>congrats</t>
  </si>
  <si>
    <t>platform</t>
  </si>
  <si>
    <t>talk</t>
  </si>
  <si>
    <t>want</t>
  </si>
  <si>
    <t>opportunity</t>
  </si>
  <si>
    <t>assessing</t>
  </si>
  <si>
    <t>next</t>
  </si>
  <si>
    <t>pathway</t>
  </si>
  <si>
    <t>uk</t>
  </si>
  <si>
    <t>aortic</t>
  </si>
  <si>
    <t>stenosis</t>
  </si>
  <si>
    <t>operative</t>
  </si>
  <si>
    <t>due</t>
  </si>
  <si>
    <t>age</t>
  </si>
  <si>
    <t>provided</t>
  </si>
  <si>
    <t>african</t>
  </si>
  <si>
    <t>essential</t>
  </si>
  <si>
    <t>document</t>
  </si>
  <si>
    <t>professionals</t>
  </si>
  <si>
    <t>authorities</t>
  </si>
  <si>
    <t>policymakers</t>
  </si>
  <si>
    <t>identifying</t>
  </si>
  <si>
    <t>potential</t>
  </si>
  <si>
    <t>roadblocks</t>
  </si>
  <si>
    <t>informed</t>
  </si>
  <si>
    <t>latest</t>
  </si>
  <si>
    <t>education</t>
  </si>
  <si>
    <t>wrap</t>
  </si>
  <si>
    <t>first</t>
  </si>
  <si>
    <t>m</t>
  </si>
  <si>
    <t>weeks</t>
  </si>
  <si>
    <t>past</t>
  </si>
  <si>
    <t>thread</t>
  </si>
  <si>
    <t>giselle</t>
  </si>
  <si>
    <t>statz</t>
  </si>
  <si>
    <t>evolut</t>
  </si>
  <si>
    <t>design</t>
  </si>
  <si>
    <t>early</t>
  </si>
  <si>
    <t>#jacc</t>
  </si>
  <si>
    <t>editor</t>
  </si>
  <si>
    <t>expert</t>
  </si>
  <si>
    <t>many</t>
  </si>
  <si>
    <t>10</t>
  </si>
  <si>
    <t>mg</t>
  </si>
  <si>
    <t>safe</t>
  </si>
  <si>
    <t>tolerated</t>
  </si>
  <si>
    <t>treatment</t>
  </si>
  <si>
    <t>#cvprev</t>
  </si>
  <si>
    <t>ob</t>
  </si>
  <si>
    <t>card</t>
  </si>
  <si>
    <t>#cvvte</t>
  </si>
  <si>
    <t>pathways</t>
  </si>
  <si>
    <t>registration</t>
  </si>
  <si>
    <t>being</t>
  </si>
  <si>
    <t>link</t>
  </si>
  <si>
    <t>heart</t>
  </si>
  <si>
    <t>clinic</t>
  </si>
  <si>
    <t>#wcc</t>
  </si>
  <si>
    <t>#cardiomyopathies</t>
  </si>
  <si>
    <t>cardiac</t>
  </si>
  <si>
    <t>2020</t>
  </si>
  <si>
    <t>watching</t>
  </si>
  <si>
    <t>imaging</t>
  </si>
  <si>
    <t>#covid</t>
  </si>
  <si>
    <t>4</t>
  </si>
  <si>
    <t>#victoria</t>
  </si>
  <si>
    <t>soluble</t>
  </si>
  <si>
    <t>guanylate</t>
  </si>
  <si>
    <t>cyclase</t>
  </si>
  <si>
    <t>points</t>
  </si>
  <si>
    <t>#accep</t>
  </si>
  <si>
    <t>deaths</t>
  </si>
  <si>
    <t>studies</t>
  </si>
  <si>
    <t>riva</t>
  </si>
  <si>
    <t>better</t>
  </si>
  <si>
    <t>rx</t>
  </si>
  <si>
    <t>use</t>
  </si>
  <si>
    <t>triple</t>
  </si>
  <si>
    <t>amer</t>
  </si>
  <si>
    <t>ceremony</t>
  </si>
  <si>
    <t>annual</t>
  </si>
  <si>
    <t>event</t>
  </si>
  <si>
    <t>cancelled#covid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</si>
  <si>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</si>
  <si>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</si>
  <si>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</si>
  <si>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</si>
  <si>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</si>
  <si>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</si>
  <si>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</si>
  <si>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</si>
  <si>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</si>
  <si>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</si>
  <si>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</si>
  <si>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</si>
  <si>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</si>
  <si>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</si>
  <si>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</si>
  <si>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</si>
  <si>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</si>
  <si>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</si>
  <si>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</si>
  <si>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</si>
  <si>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</si>
  <si>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</si>
  <si>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</si>
  <si>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</si>
  <si>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</si>
  <si>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</si>
  <si>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</si>
  <si>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</si>
  <si>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</si>
  <si>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</si>
  <si>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</si>
  <si>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</si>
  <si>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</si>
  <si>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</si>
  <si>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</si>
  <si>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</si>
  <si>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</si>
  <si>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</si>
  <si>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</si>
  <si>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</si>
  <si>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</si>
  <si>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</si>
  <si>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</si>
  <si>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</si>
  <si>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</si>
  <si>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</si>
  <si>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</si>
  <si>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</si>
  <si>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</si>
  <si>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</si>
  <si>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</si>
  <si>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</si>
  <si>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</si>
  <si>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Buy a social media network map and report</t>
  </si>
  <si>
    <t>http://bit.ly/NodeXLMaps</t>
  </si>
  <si>
    <t>http://www.connectedaction.net/wp-content/uploads/2009/11/2009-Connected-Action-Logo.png</t>
  </si>
  <si>
    <t>http://connectedaction.net</t>
  </si>
  <si>
    <t>#NodeXL</t>
  </si>
  <si>
    <t>Top 10 Vertices, Ranked by Betweenness Centrality</t>
  </si>
  <si>
    <t>Green</t>
  </si>
  <si>
    <t>105, 76, 0</t>
  </si>
  <si>
    <t>53, 102, 0</t>
  </si>
  <si>
    <t>209, 23, 0</t>
  </si>
  <si>
    <t>Red</t>
  </si>
  <si>
    <t>157, 49, 0</t>
  </si>
  <si>
    <t>G1: #acc20 dr #cardioobstetrics #wccardio pci great accintouch panel discussion txmommydoc</t>
  </si>
  <si>
    <t>G2: #acc20 accintouch #wccardio cardiology #cardioobstetrics sessions live demand starting #cardiotwitter</t>
  </si>
  <si>
    <t>G3: drlaxmimehta accintouch #burnout mid career highest risk burnout work</t>
  </si>
  <si>
    <t>G4: #acc20 #wccardio accintouch virtual global 2 disease dr new roadmap</t>
  </si>
  <si>
    <t>G5: w #acc20 tavr stroke 2 bleeding more ischemia death accintouch</t>
  </si>
  <si>
    <t>G6: #acc20 accintouch #acccvt #accic beaverspharmd #heartfailure great patients demand results</t>
  </si>
  <si>
    <t>G7: #acc20 #wccardio trial #accmedstudent 1 virtual 19 pts #itooktheaccoath dr</t>
  </si>
  <si>
    <t>G8: #acc20 accintouch free #heartfailure 1</t>
  </si>
  <si>
    <t>G9: congratulations</t>
  </si>
  <si>
    <t>Edge Weight▓1▓6▓0▓True▓Green▓Red▓▓Edge Weight▓1▓3▓0▓3▓10▓False▓Edge Weight▓1▓6▓0▓32▓6▓False▓▓0▓0▓0▓True▓Black▓Black▓▓Followers▓0▓116511▓0▓162▓1000▓False▓Followers▓0▓12265197▓0▓100▓70▓False▓▓0▓0▓0▓0▓0▓False▓▓0▓0▓0▓0▓0▓False</t>
  </si>
  <si>
    <t>Subgraph</t>
  </si>
  <si>
    <t>GraphSource░TwitterIDList▓GraphTerm░Tweet ID List▓ImportDescription░The graph represents a network of 96 Twitter users whose recent tweets were included in a list (Tweet ID List) of 93 tweet IDs,  or who were replied to or mentioned in those tweets.  93 out of 93 tweets were collected.  The network was obtained from Twitter on Monday, 06 April 2020 at 15:13 UTC.
The tweets in the network were tweeted over the 4-day, 2-hour, 9-minute period from Thursday, 26 March 2020 at 18:21 UTC to Monday, 30 March 2020 at 20:30 UTC.
There is an edge for each "replies-to" relationship in a tweet, an edge for each "mentions" relationship in a tweet, and a self-loop edge for each tweet that is not a "replies-to" or "mentions".▓ImportSuggestedTitle░NodeXL Twitter Tweet ID List Monday, 06 April 2020 at 15:12 UTC▓ImportSuggestedFileNameNoExtension░2020-04-06 15-12-45 NodeXL Tweet ID List▓GroupingDescription░The graph's vertices were grouped by cluster using the Clauset-Newman-Moore cluster algorithm.▓LayoutAlgorithm░The graph was laid out using the Harel-Koren Fast Multiscale layout algorithm.▓GraphDirectedness░The graph is directed.</t>
  </si>
  <si>
    <t>TwitterIDList</t>
  </si>
  <si>
    <t>Tweet ID List</t>
  </si>
  <si>
    <t>The graph represents a network of 96 Twitter users whose recent tweets were included in a list (Tweet ID List) of 93 tweet IDs,  or who were replied to or mentioned in those tweets.  93 out of 93 tweets were collected.  The network was obtained from Twitter on Monday, 06 April 2020 at 15:13 UTC.
The tweets in the network were tweeted over the 4-day, 2-hour, 9-minute period from Thursday, 26 March 2020 at 18:21 UTC to Monday, 30 March 2020 at 20:30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</si>
  <si>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</si>
  <si>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</si>
  <si>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https://nodexlgraphgallery.org/Pages/Graph.aspx?graphID=224501</t>
  </si>
  <si>
    <t>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</si>
</sst>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2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20"/>
      <tableStyleElement type="headerRow" dxfId="419"/>
    </tableStyle>
    <tableStyle name="NodeXL Table" pivot="0" count="1">
      <tableStyleElement type="headerRow" dxfId="41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2927323"/>
        <c:axId val="6583860"/>
      </c:barChart>
      <c:catAx>
        <c:axId val="529273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83860"/>
        <c:crosses val="autoZero"/>
        <c:auto val="1"/>
        <c:lblOffset val="100"/>
        <c:noMultiLvlLbl val="0"/>
      </c:catAx>
      <c:valAx>
        <c:axId val="6583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27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9254741"/>
        <c:axId val="63530622"/>
      </c:barChart>
      <c:catAx>
        <c:axId val="592547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530622"/>
        <c:crosses val="autoZero"/>
        <c:auto val="1"/>
        <c:lblOffset val="100"/>
        <c:noMultiLvlLbl val="0"/>
      </c:catAx>
      <c:valAx>
        <c:axId val="63530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54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4904687"/>
        <c:axId val="45706728"/>
      </c:barChart>
      <c:catAx>
        <c:axId val="349046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706728"/>
        <c:crosses val="autoZero"/>
        <c:auto val="1"/>
        <c:lblOffset val="100"/>
        <c:noMultiLvlLbl val="0"/>
      </c:catAx>
      <c:valAx>
        <c:axId val="45706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04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8707369"/>
        <c:axId val="11257458"/>
      </c:barChart>
      <c:catAx>
        <c:axId val="87073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257458"/>
        <c:crosses val="autoZero"/>
        <c:auto val="1"/>
        <c:lblOffset val="100"/>
        <c:noMultiLvlLbl val="0"/>
      </c:catAx>
      <c:valAx>
        <c:axId val="11257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07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4208259"/>
        <c:axId val="39438876"/>
      </c:barChart>
      <c:catAx>
        <c:axId val="342082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438876"/>
        <c:crosses val="autoZero"/>
        <c:auto val="1"/>
        <c:lblOffset val="100"/>
        <c:noMultiLvlLbl val="0"/>
      </c:catAx>
      <c:valAx>
        <c:axId val="39438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08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9405565"/>
        <c:axId val="40432358"/>
      </c:barChart>
      <c:catAx>
        <c:axId val="194055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432358"/>
        <c:crosses val="autoZero"/>
        <c:auto val="1"/>
        <c:lblOffset val="100"/>
        <c:noMultiLvlLbl val="0"/>
      </c:catAx>
      <c:valAx>
        <c:axId val="40432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05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8346903"/>
        <c:axId val="53795536"/>
      </c:barChart>
      <c:catAx>
        <c:axId val="283469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795536"/>
        <c:crosses val="autoZero"/>
        <c:auto val="1"/>
        <c:lblOffset val="100"/>
        <c:noMultiLvlLbl val="0"/>
      </c:catAx>
      <c:valAx>
        <c:axId val="53795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46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4397777"/>
        <c:axId val="62471130"/>
      </c:barChart>
      <c:catAx>
        <c:axId val="143977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471130"/>
        <c:crosses val="autoZero"/>
        <c:auto val="1"/>
        <c:lblOffset val="100"/>
        <c:noMultiLvlLbl val="0"/>
      </c:catAx>
      <c:valAx>
        <c:axId val="62471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97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5369259"/>
        <c:axId val="26996740"/>
      </c:barChart>
      <c:catAx>
        <c:axId val="25369259"/>
        <c:scaling>
          <c:orientation val="minMax"/>
        </c:scaling>
        <c:axPos val="b"/>
        <c:delete val="1"/>
        <c:majorTickMark val="out"/>
        <c:minorTickMark val="none"/>
        <c:tickLblPos val="none"/>
        <c:crossAx val="26996740"/>
        <c:crosses val="autoZero"/>
        <c:auto val="1"/>
        <c:lblOffset val="100"/>
        <c:noMultiLvlLbl val="0"/>
      </c:catAx>
      <c:valAx>
        <c:axId val="26996740"/>
        <c:scaling>
          <c:orientation val="minMax"/>
        </c:scaling>
        <c:axPos val="l"/>
        <c:delete val="1"/>
        <c:majorTickMark val="out"/>
        <c:minorTickMark val="none"/>
        <c:tickLblPos val="none"/>
        <c:crossAx val="253692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kunalmahajan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awakus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panjrath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mrmehram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accintou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hadleywilsonm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rmusialowskim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sanjeevgulatim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dermotphelanm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troyleom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garosem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drlaxmimeht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anudodejam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acog"/>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ktamirisam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uqayyum12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giuseppegalati_"/>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aayshacad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heartotxheartm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mirvatalasna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gina_lundberg"/>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drtoniyasingh"/>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drmarthagulat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iamritu"/>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gurleen_kaur96"/>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garimavsharmamd"/>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medaxiom"/>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mr_jeffr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bebetodic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rafidaltawe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achoihear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jaccjournal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nmhheartdoc"/>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drhebam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glenn_hirsc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g2wy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dougdrachmanm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dreugeneyan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katiebatesdnp"/>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lucymwes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beaverspharmd"/>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yaqoub_lin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cardiolog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accmediacente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mpsotk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athenapoppa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braun_lynn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aanp_new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skathir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kyla_lar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marcbonac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drroxmehra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minnowwalsh"/>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baselramlawim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uiow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worldheartfed"/>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smadarkort"/>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accwi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sandylewi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gomezrexrod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jenkanellidi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drjenniferco_vu"/>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avolgma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niticardi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biljana_parapi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pamelabmorri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akates1"/>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drmalissawoo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erinmicho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cardiopcimom"/>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drklindley"/>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lross246"/>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tricianp"/>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vietheartpa"/>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apac_cardiology"/>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mayraguerreromd"/>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melindadavism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nataliebello9"/>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ameykulkarnim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kejoyn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txmommydoc"/>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rafavidalperez"/>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drdargaray"/>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fcvcolombia"/>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un"/>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novartis_nsb"/>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chagasdoc"/>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siac_cardio"/>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sliwa1karen"/>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pooh_velagapudi"/>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khandelwalmd"/>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dickkovac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sripalbangalor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jedicath"/>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agtruesdell"/>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pcronline"/>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76" totalsRowShown="0" headerRowDxfId="417" dataDxfId="381">
  <autoFilter ref="A2:BN176"/>
  <tableColumns count="66">
    <tableColumn id="1" name="Vertex 1" dataDxfId="366"/>
    <tableColumn id="2" name="Vertex 2" dataDxfId="364"/>
    <tableColumn id="3" name="Color" dataDxfId="365"/>
    <tableColumn id="4" name="Width" dataDxfId="390"/>
    <tableColumn id="11" name="Style" dataDxfId="389"/>
    <tableColumn id="5" name="Opacity" dataDxfId="388"/>
    <tableColumn id="6" name="Visibility" dataDxfId="387"/>
    <tableColumn id="10" name="Label" dataDxfId="386"/>
    <tableColumn id="12" name="Label Text Color" dataDxfId="385"/>
    <tableColumn id="13" name="Label Font Size" dataDxfId="384"/>
    <tableColumn id="14" name="Reciprocated?" dataDxfId="271"/>
    <tableColumn id="7" name="ID" dataDxfId="383"/>
    <tableColumn id="9" name="Dynamic Filter" dataDxfId="382"/>
    <tableColumn id="8" name="Add Your Own Columns Here" dataDxfId="363"/>
    <tableColumn id="15" name="Relationship" dataDxfId="362"/>
    <tableColumn id="16" name="Relationship Date (UTC)" dataDxfId="361"/>
    <tableColumn id="17" name="Tweet" dataDxfId="360"/>
    <tableColumn id="18" name="URLs in Tweet" dataDxfId="359"/>
    <tableColumn id="19" name="Domains in Tweet" dataDxfId="358"/>
    <tableColumn id="20" name="Hashtags in Tweet" dataDxfId="357"/>
    <tableColumn id="21" name="Media in Tweet" dataDxfId="356"/>
    <tableColumn id="22" name="Tweet Image File" dataDxfId="355"/>
    <tableColumn id="23" name="Tweet Date (UTC)" dataDxfId="354"/>
    <tableColumn id="24" name="Date" dataDxfId="353"/>
    <tableColumn id="25" name="Time" dataDxfId="352"/>
    <tableColumn id="26" name="Twitter Page for Tweet" dataDxfId="351"/>
    <tableColumn id="27" name="Latitude" dataDxfId="350"/>
    <tableColumn id="28" name="Longitude" dataDxfId="349"/>
    <tableColumn id="29" name="Imported ID" dataDxfId="348"/>
    <tableColumn id="30" name="In-Reply-To Tweet ID" dataDxfId="347"/>
    <tableColumn id="31" name="Favorited" dataDxfId="346"/>
    <tableColumn id="32" name="Favorite Count" dataDxfId="345"/>
    <tableColumn id="33" name="In-Reply-To User ID" dataDxfId="344"/>
    <tableColumn id="34" name="Is Quote Status" dataDxfId="343"/>
    <tableColumn id="35" name="Language" dataDxfId="342"/>
    <tableColumn id="36" name="Possibly Sensitive" dataDxfId="341"/>
    <tableColumn id="37" name="Quoted Status ID" dataDxfId="340"/>
    <tableColumn id="38" name="Retweeted" dataDxfId="339"/>
    <tableColumn id="39" name="Retweet Count" dataDxfId="338"/>
    <tableColumn id="40" name="Retweet ID" dataDxfId="337"/>
    <tableColumn id="41" name="Source" dataDxfId="336"/>
    <tableColumn id="42" name="Truncated" dataDxfId="335"/>
    <tableColumn id="43" name="Unified Twitter ID" dataDxfId="334"/>
    <tableColumn id="44" name="Imported Tweet Type" dataDxfId="333"/>
    <tableColumn id="45" name="Added By Extended Analysis" dataDxfId="332"/>
    <tableColumn id="46" name="Corrected By Extended Analysis" dataDxfId="331"/>
    <tableColumn id="47" name="Place Bounding Box" dataDxfId="330"/>
    <tableColumn id="48" name="Place Country" dataDxfId="329"/>
    <tableColumn id="49" name="Place Country Code" dataDxfId="328"/>
    <tableColumn id="50" name="Place Full Name" dataDxfId="327"/>
    <tableColumn id="51" name="Place ID" dataDxfId="326"/>
    <tableColumn id="52" name="Place Name" dataDxfId="325"/>
    <tableColumn id="53" name="Place Type" dataDxfId="324"/>
    <tableColumn id="54" name="Place URL" dataDxfId="323"/>
    <tableColumn id="55" name="Edge Weight"/>
    <tableColumn id="56" name="Vertex 1 Group" dataDxfId="286">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T11" totalsRowShown="0" headerRowDxfId="270" dataDxfId="269">
  <autoFilter ref="A1:T11"/>
  <tableColumns count="20">
    <tableColumn id="1" name="Top URLs in Tweet in Entire Graph" dataDxfId="268"/>
    <tableColumn id="2" name="Entire Graph Count" dataDxfId="267"/>
    <tableColumn id="3" name="Top URLs in Tweet in G1" dataDxfId="266"/>
    <tableColumn id="4" name="G1 Count" dataDxfId="265"/>
    <tableColumn id="5" name="Top URLs in Tweet in G2" dataDxfId="264"/>
    <tableColumn id="6" name="G2 Count" dataDxfId="263"/>
    <tableColumn id="7" name="Top URLs in Tweet in G3" dataDxfId="262"/>
    <tableColumn id="8" name="G3 Count" dataDxfId="261"/>
    <tableColumn id="9" name="Top URLs in Tweet in G4" dataDxfId="260"/>
    <tableColumn id="10" name="G4 Count" dataDxfId="259"/>
    <tableColumn id="11" name="Top URLs in Tweet in G5" dataDxfId="258"/>
    <tableColumn id="12" name="G5 Count" dataDxfId="257"/>
    <tableColumn id="13" name="Top URLs in Tweet in G6" dataDxfId="256"/>
    <tableColumn id="14" name="G6 Count" dataDxfId="255"/>
    <tableColumn id="15" name="Top URLs in Tweet in G7" dataDxfId="254"/>
    <tableColumn id="16" name="G7 Count" dataDxfId="253"/>
    <tableColumn id="17" name="Top URLs in Tweet in G8" dataDxfId="252"/>
    <tableColumn id="18" name="G8 Count" dataDxfId="251"/>
    <tableColumn id="19" name="Top URLs in Tweet in G9" dataDxfId="250"/>
    <tableColumn id="20" name="G9 Count" dataDxfId="249"/>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T24" totalsRowShown="0" headerRowDxfId="247" dataDxfId="246">
  <autoFilter ref="A14:T24"/>
  <tableColumns count="20">
    <tableColumn id="1" name="Top Domains in Tweet in Entire Graph" dataDxfId="245"/>
    <tableColumn id="2" name="Entire Graph Count" dataDxfId="244"/>
    <tableColumn id="3" name="Top Domains in Tweet in G1" dataDxfId="243"/>
    <tableColumn id="4" name="G1 Count" dataDxfId="242"/>
    <tableColumn id="5" name="Top Domains in Tweet in G2" dataDxfId="241"/>
    <tableColumn id="6" name="G2 Count" dataDxfId="240"/>
    <tableColumn id="7" name="Top Domains in Tweet in G3" dataDxfId="239"/>
    <tableColumn id="8" name="G3 Count" dataDxfId="238"/>
    <tableColumn id="9" name="Top Domains in Tweet in G4" dataDxfId="237"/>
    <tableColumn id="10" name="G4 Count" dataDxfId="236"/>
    <tableColumn id="11" name="Top Domains in Tweet in G5" dataDxfId="235"/>
    <tableColumn id="12" name="G5 Count" dataDxfId="234"/>
    <tableColumn id="13" name="Top Domains in Tweet in G6" dataDxfId="233"/>
    <tableColumn id="14" name="G6 Count" dataDxfId="232"/>
    <tableColumn id="15" name="Top Domains in Tweet in G7" dataDxfId="231"/>
    <tableColumn id="16" name="G7 Count" dataDxfId="230"/>
    <tableColumn id="17" name="Top Domains in Tweet in G8" dataDxfId="229"/>
    <tableColumn id="18" name="G8 Count" dataDxfId="228"/>
    <tableColumn id="19" name="Top Domains in Tweet in G9" dataDxfId="227"/>
    <tableColumn id="20" name="G9 Count" dataDxfId="226"/>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T37" totalsRowShown="0" headerRowDxfId="224" dataDxfId="223">
  <autoFilter ref="A27:T37"/>
  <tableColumns count="20">
    <tableColumn id="1" name="Top Hashtags in Tweet in Entire Graph" dataDxfId="222"/>
    <tableColumn id="2" name="Entire Graph Count" dataDxfId="221"/>
    <tableColumn id="3" name="Top Hashtags in Tweet in G1" dataDxfId="220"/>
    <tableColumn id="4" name="G1 Count" dataDxfId="219"/>
    <tableColumn id="5" name="Top Hashtags in Tweet in G2" dataDxfId="218"/>
    <tableColumn id="6" name="G2 Count" dataDxfId="217"/>
    <tableColumn id="7" name="Top Hashtags in Tweet in G3" dataDxfId="216"/>
    <tableColumn id="8" name="G3 Count" dataDxfId="215"/>
    <tableColumn id="9" name="Top Hashtags in Tweet in G4" dataDxfId="214"/>
    <tableColumn id="10" name="G4 Count" dataDxfId="213"/>
    <tableColumn id="11" name="Top Hashtags in Tweet in G5" dataDxfId="212"/>
    <tableColumn id="12" name="G5 Count" dataDxfId="211"/>
    <tableColumn id="13" name="Top Hashtags in Tweet in G6" dataDxfId="210"/>
    <tableColumn id="14" name="G6 Count" dataDxfId="209"/>
    <tableColumn id="15" name="Top Hashtags in Tweet in G7" dataDxfId="208"/>
    <tableColumn id="16" name="G7 Count" dataDxfId="207"/>
    <tableColumn id="17" name="Top Hashtags in Tweet in G8" dataDxfId="206"/>
    <tableColumn id="18" name="G8 Count" dataDxfId="205"/>
    <tableColumn id="19" name="Top Hashtags in Tweet in G9" dataDxfId="204"/>
    <tableColumn id="20" name="G9 Count" dataDxfId="20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T50" totalsRowShown="0" headerRowDxfId="201" dataDxfId="200">
  <autoFilter ref="A40:T50"/>
  <tableColumns count="20">
    <tableColumn id="1" name="Top Words in Tweet in Entire Graph" dataDxfId="199"/>
    <tableColumn id="2" name="Entire Graph Count" dataDxfId="198"/>
    <tableColumn id="3" name="Top Words in Tweet in G1" dataDxfId="197"/>
    <tableColumn id="4" name="G1 Count" dataDxfId="196"/>
    <tableColumn id="5" name="Top Words in Tweet in G2" dataDxfId="195"/>
    <tableColumn id="6" name="G2 Count" dataDxfId="194"/>
    <tableColumn id="7" name="Top Words in Tweet in G3" dataDxfId="193"/>
    <tableColumn id="8" name="G3 Count" dataDxfId="192"/>
    <tableColumn id="9" name="Top Words in Tweet in G4" dataDxfId="191"/>
    <tableColumn id="10" name="G4 Count" dataDxfId="190"/>
    <tableColumn id="11" name="Top Words in Tweet in G5" dataDxfId="189"/>
    <tableColumn id="12" name="G5 Count" dataDxfId="188"/>
    <tableColumn id="13" name="Top Words in Tweet in G6" dataDxfId="187"/>
    <tableColumn id="14" name="G6 Count" dataDxfId="186"/>
    <tableColumn id="15" name="Top Words in Tweet in G7" dataDxfId="185"/>
    <tableColumn id="16" name="G7 Count" dataDxfId="184"/>
    <tableColumn id="17" name="Top Words in Tweet in G8" dataDxfId="183"/>
    <tableColumn id="18" name="G8 Count" dataDxfId="182"/>
    <tableColumn id="19" name="Top Words in Tweet in G9" dataDxfId="181"/>
    <tableColumn id="20" name="G9 Count" dataDxfId="180"/>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T63" totalsRowShown="0" headerRowDxfId="178" dataDxfId="177">
  <autoFilter ref="A53:T63"/>
  <tableColumns count="20">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T67" totalsRowShown="0" headerRowDxfId="155" dataDxfId="154">
  <autoFilter ref="A66:T67"/>
  <tableColumns count="20">
    <tableColumn id="1" name="Top Replied-To in Entire Graph" dataDxfId="153"/>
    <tableColumn id="2" name="Entire Graph Count" dataDxfId="149"/>
    <tableColumn id="3" name="Top Replied-To in G1" dataDxfId="148"/>
    <tableColumn id="4" name="G1 Count" dataDxfId="145"/>
    <tableColumn id="5" name="Top Replied-To in G2" dataDxfId="144"/>
    <tableColumn id="6" name="G2 Count" dataDxfId="141"/>
    <tableColumn id="7" name="Top Replied-To in G3" dataDxfId="140"/>
    <tableColumn id="8" name="G3 Count" dataDxfId="137"/>
    <tableColumn id="9" name="Top Replied-To in G4" dataDxfId="136"/>
    <tableColumn id="10" name="G4 Count" dataDxfId="133"/>
    <tableColumn id="11" name="Top Replied-To in G5" dataDxfId="132"/>
    <tableColumn id="12" name="G5 Count" dataDxfId="129"/>
    <tableColumn id="13" name="Top Replied-To in G6" dataDxfId="128"/>
    <tableColumn id="14" name="G6 Count" dataDxfId="125"/>
    <tableColumn id="15" name="Top Replied-To in G7" dataDxfId="124"/>
    <tableColumn id="16" name="G7 Count" dataDxfId="121"/>
    <tableColumn id="17" name="Top Replied-To in G8" dataDxfId="120"/>
    <tableColumn id="18" name="G8 Count" dataDxfId="117"/>
    <tableColumn id="19" name="Top Replied-To in G9" dataDxfId="116"/>
    <tableColumn id="20" name="G9 Count" dataDxfId="11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0:T80" totalsRowShown="0" headerRowDxfId="152" dataDxfId="151">
  <autoFilter ref="A70:T80"/>
  <tableColumns count="20">
    <tableColumn id="1" name="Top Mentioned in Entire Graph" dataDxfId="150"/>
    <tableColumn id="2" name="Entire Graph Count" dataDxfId="147"/>
    <tableColumn id="3" name="Top Mentioned in G1" dataDxfId="146"/>
    <tableColumn id="4" name="G1 Count" dataDxfId="143"/>
    <tableColumn id="5" name="Top Mentioned in G2" dataDxfId="142"/>
    <tableColumn id="6" name="G2 Count" dataDxfId="139"/>
    <tableColumn id="7" name="Top Mentioned in G3" dataDxfId="138"/>
    <tableColumn id="8" name="G3 Count" dataDxfId="135"/>
    <tableColumn id="9" name="Top Mentioned in G4" dataDxfId="134"/>
    <tableColumn id="10" name="G4 Count" dataDxfId="131"/>
    <tableColumn id="11" name="Top Mentioned in G5" dataDxfId="130"/>
    <tableColumn id="12" name="G5 Count" dataDxfId="127"/>
    <tableColumn id="13" name="Top Mentioned in G6" dataDxfId="126"/>
    <tableColumn id="14" name="G6 Count" dataDxfId="123"/>
    <tableColumn id="15" name="Top Mentioned in G7" dataDxfId="122"/>
    <tableColumn id="16" name="G7 Count" dataDxfId="119"/>
    <tableColumn id="17" name="Top Mentioned in G8" dataDxfId="118"/>
    <tableColumn id="18" name="G8 Count" dataDxfId="114"/>
    <tableColumn id="19" name="Top Mentioned in G9" dataDxfId="113"/>
    <tableColumn id="20" name="G9 Count" dataDxfId="112"/>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3:T93" totalsRowShown="0" headerRowDxfId="109" dataDxfId="108">
  <autoFilter ref="A83:T93"/>
  <tableColumns count="20">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 id="11" name="Top Tweeters in G5" dataDxfId="97"/>
    <tableColumn id="12" name="G5 Count" dataDxfId="96"/>
    <tableColumn id="13" name="Top Tweeters in G6" dataDxfId="95"/>
    <tableColumn id="14" name="G6 Count" dataDxfId="94"/>
    <tableColumn id="15" name="Top Tweeters in G7" dataDxfId="93"/>
    <tableColumn id="16" name="G7 Count" dataDxfId="92"/>
    <tableColumn id="17" name="Top Tweeters in G8" dataDxfId="91"/>
    <tableColumn id="18" name="G8 Count" dataDxfId="90"/>
    <tableColumn id="19" name="Top Tweeters in G9" dataDxfId="89"/>
    <tableColumn id="20" name="G9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715" totalsRowShown="0" headerRowDxfId="76" dataDxfId="75">
  <autoFilter ref="A1:G715"/>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8" totalsRowShown="0" headerRowDxfId="416" dataDxfId="367">
  <autoFilter ref="A2:BT98"/>
  <tableColumns count="72">
    <tableColumn id="1" name="Vertex" dataDxfId="380"/>
    <tableColumn id="72" name="Subgraph"/>
    <tableColumn id="2" name="Color" dataDxfId="379"/>
    <tableColumn id="5" name="Shape" dataDxfId="378"/>
    <tableColumn id="6" name="Size" dataDxfId="377"/>
    <tableColumn id="4" name="Opacity" dataDxfId="303"/>
    <tableColumn id="7" name="Image File" dataDxfId="301"/>
    <tableColumn id="3" name="Visibility" dataDxfId="302"/>
    <tableColumn id="10" name="Label" dataDxfId="376"/>
    <tableColumn id="16" name="Label Fill Color" dataDxfId="375"/>
    <tableColumn id="9" name="Label Position" dataDxfId="297"/>
    <tableColumn id="8" name="Tooltip" dataDxfId="295"/>
    <tableColumn id="18" name="Layout Order" dataDxfId="296"/>
    <tableColumn id="13" name="X" dataDxfId="374"/>
    <tableColumn id="14" name="Y" dataDxfId="373"/>
    <tableColumn id="12" name="Locked?" dataDxfId="372"/>
    <tableColumn id="19" name="Polar R" dataDxfId="371"/>
    <tableColumn id="20" name="Polar Angle" dataDxfId="37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69"/>
    <tableColumn id="28" name="Dynamic Filter" dataDxfId="368"/>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0"/>
    <tableColumn id="49" name="Custom Menu Item Text" dataDxfId="299"/>
    <tableColumn id="50" name="Custom Menu Item Action" dataDxfId="298"/>
    <tableColumn id="51" name="Tweeted Search Term?" dataDxfId="287"/>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71" totalsRowShown="0" headerRowDxfId="67" dataDxfId="66">
  <autoFilter ref="A1:L271"/>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5" totalsRowShown="0" headerRowDxfId="23" dataDxfId="22">
  <autoFilter ref="A2:C25"/>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415">
  <autoFilter ref="A2:AO11"/>
  <tableColumns count="41">
    <tableColumn id="1" name="Group" dataDxfId="294"/>
    <tableColumn id="2" name="Vertex Color" dataDxfId="293"/>
    <tableColumn id="3" name="Vertex Shape" dataDxfId="291"/>
    <tableColumn id="22" name="Visibility" dataDxfId="292"/>
    <tableColumn id="4" name="Collapsed?"/>
    <tableColumn id="18" name="Label" dataDxfId="414"/>
    <tableColumn id="20" name="Collapsed X"/>
    <tableColumn id="21" name="Collapsed Y"/>
    <tableColumn id="6" name="ID" dataDxfId="413"/>
    <tableColumn id="19" name="Collapsed Properties" dataDxfId="285"/>
    <tableColumn id="5" name="Vertices" dataDxfId="284"/>
    <tableColumn id="7" name="Unique Edges" dataDxfId="283"/>
    <tableColumn id="8" name="Edges With Duplicates" dataDxfId="282"/>
    <tableColumn id="9" name="Total Edges" dataDxfId="281"/>
    <tableColumn id="10" name="Self-Loops" dataDxfId="280"/>
    <tableColumn id="24" name="Reciprocated Vertex Pair Ratio" dataDxfId="279"/>
    <tableColumn id="25" name="Reciprocated Edge Ratio" dataDxfId="278"/>
    <tableColumn id="11" name="Connected Components" dataDxfId="277"/>
    <tableColumn id="12" name="Single-Vertex Connected Components" dataDxfId="276"/>
    <tableColumn id="13" name="Maximum Vertices in a Connected Component" dataDxfId="275"/>
    <tableColumn id="14" name="Maximum Edges in a Connected Component" dataDxfId="274"/>
    <tableColumn id="15" name="Maximum Geodesic Distance (Diameter)" dataDxfId="273"/>
    <tableColumn id="16" name="Average Geodesic Distance" dataDxfId="272"/>
    <tableColumn id="17" name="Graph Density" dataDxfId="248"/>
    <tableColumn id="23" name="Top URLs in Tweet" dataDxfId="225"/>
    <tableColumn id="26" name="Top Domains in Tweet" dataDxfId="202"/>
    <tableColumn id="27" name="Top Hashtags in Tweet" dataDxfId="179"/>
    <tableColumn id="28" name="Top Words in Tweet" dataDxfId="156"/>
    <tableColumn id="29" name="Top Word Pairs in Tweet" dataDxfId="111"/>
    <tableColumn id="30" name="Top Replied-To in Tweet" dataDxfId="110"/>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412" dataDxfId="411">
  <autoFilter ref="A1:C97"/>
  <tableColumns count="3">
    <tableColumn id="1" name="Group" dataDxfId="290"/>
    <tableColumn id="2" name="Vertex" dataDxfId="289"/>
    <tableColumn id="3" name="Vertex ID" dataDxfId="28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10"/>
    <tableColumn id="2" name="Degree Frequency" dataDxfId="409">
      <calculatedColumnFormula>COUNTIF(Vertices[Degree], "&gt;= " &amp; D2) - COUNTIF(Vertices[Degree], "&gt;=" &amp; D3)</calculatedColumnFormula>
    </tableColumn>
    <tableColumn id="3" name="In-Degree Bin" dataDxfId="408"/>
    <tableColumn id="4" name="In-Degree Frequency" dataDxfId="407">
      <calculatedColumnFormula>COUNTIF(Vertices[In-Degree], "&gt;= " &amp; F2) - COUNTIF(Vertices[In-Degree], "&gt;=" &amp; F3)</calculatedColumnFormula>
    </tableColumn>
    <tableColumn id="5" name="Out-Degree Bin" dataDxfId="406"/>
    <tableColumn id="6" name="Out-Degree Frequency" dataDxfId="405">
      <calculatedColumnFormula>COUNTIF(Vertices[Out-Degree], "&gt;= " &amp; H2) - COUNTIF(Vertices[Out-Degree], "&gt;=" &amp; H3)</calculatedColumnFormula>
    </tableColumn>
    <tableColumn id="7" name="Betweenness Centrality Bin" dataDxfId="404"/>
    <tableColumn id="8" name="Betweenness Centrality Frequency" dataDxfId="403">
      <calculatedColumnFormula>COUNTIF(Vertices[Betweenness Centrality], "&gt;= " &amp; J2) - COUNTIF(Vertices[Betweenness Centrality], "&gt;=" &amp; J3)</calculatedColumnFormula>
    </tableColumn>
    <tableColumn id="9" name="Closeness Centrality Bin" dataDxfId="402"/>
    <tableColumn id="10" name="Closeness Centrality Frequency" dataDxfId="401">
      <calculatedColumnFormula>COUNTIF(Vertices[Closeness Centrality], "&gt;= " &amp; L2) - COUNTIF(Vertices[Closeness Centrality], "&gt;=" &amp; L3)</calculatedColumnFormula>
    </tableColumn>
    <tableColumn id="11" name="Eigenvector Centrality Bin" dataDxfId="400"/>
    <tableColumn id="12" name="Eigenvector Centrality Frequency" dataDxfId="399">
      <calculatedColumnFormula>COUNTIF(Vertices[Eigenvector Centrality], "&gt;= " &amp; N2) - COUNTIF(Vertices[Eigenvector Centrality], "&gt;=" &amp; N3)</calculatedColumnFormula>
    </tableColumn>
    <tableColumn id="18" name="PageRank Bin" dataDxfId="398"/>
    <tableColumn id="17" name="PageRank Frequency" dataDxfId="397">
      <calculatedColumnFormula>COUNTIF(Vertices[Eigenvector Centrality], "&gt;= " &amp; P2) - COUNTIF(Vertices[Eigenvector Centrality], "&gt;=" &amp; P3)</calculatedColumnFormula>
    </tableColumn>
    <tableColumn id="13" name="Clustering Coefficient Bin" dataDxfId="396"/>
    <tableColumn id="14" name="Clustering Coefficient Frequency" dataDxfId="395">
      <calculatedColumnFormula>COUNTIF(Vertices[Clustering Coefficient], "&gt;= " &amp; R2) - COUNTIF(Vertices[Clustering Coefficient], "&gt;=" &amp; R3)</calculatedColumnFormula>
    </tableColumn>
    <tableColumn id="15" name="Dynamic Filter Bin" dataDxfId="394"/>
    <tableColumn id="16" name="Dynamic Filter Frequency" dataDxfId="3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ccscientificsession.acc.org/Plan-Your-Program" TargetMode="External" /><Relationship Id="rId2" Type="http://schemas.openxmlformats.org/officeDocument/2006/relationships/hyperlink" Target="https://accscientificsession.acc.org/Plan-Your-Program" TargetMode="External" /><Relationship Id="rId3" Type="http://schemas.openxmlformats.org/officeDocument/2006/relationships/hyperlink" Target="https://accscientificsession.acc.org/Plan-Your-Program" TargetMode="External" /><Relationship Id="rId4" Type="http://schemas.openxmlformats.org/officeDocument/2006/relationships/hyperlink" Target="https://accscientificsession.acc.org/Plan-Your-Program" TargetMode="External" /><Relationship Id="rId5" Type="http://schemas.openxmlformats.org/officeDocument/2006/relationships/hyperlink" Target="https://accscientificsession.acc.org/Plan-Your-Program" TargetMode="External" /><Relationship Id="rId6" Type="http://schemas.openxmlformats.org/officeDocument/2006/relationships/hyperlink" Target="https://accscientificsession.acc.org/Plan-Your-Program" TargetMode="External" /><Relationship Id="rId7" Type="http://schemas.openxmlformats.org/officeDocument/2006/relationships/hyperlink" Target="https://accscientificsession.acc.org/Plan-Your-Program" TargetMode="External" /><Relationship Id="rId8" Type="http://schemas.openxmlformats.org/officeDocument/2006/relationships/hyperlink" Target="https://www.nejm.org/doi/pdf/10.1056/NEJMoa1915928?cookieSet=1" TargetMode="External" /><Relationship Id="rId9" Type="http://schemas.openxmlformats.org/officeDocument/2006/relationships/hyperlink" Target="https://virtual.acc.org/" TargetMode="External" /><Relationship Id="rId10" Type="http://schemas.openxmlformats.org/officeDocument/2006/relationships/hyperlink" Target="https://register.gotowebinar.com/register/3136189098622301451" TargetMode="External" /><Relationship Id="rId11" Type="http://schemas.openxmlformats.org/officeDocument/2006/relationships/hyperlink" Target="https://www.medaxiom.com/news/2020/03/18/partner-news/rxvantage-provides-insights-on-covid-19-service-protocols/" TargetMode="External" /><Relationship Id="rId12" Type="http://schemas.openxmlformats.org/officeDocument/2006/relationships/hyperlink" Target="https://virtual.acc.org/?utm_medium=social&amp;utm_source=twitter_post&amp;utm_campaign=acc20" TargetMode="External" /><Relationship Id="rId13" Type="http://schemas.openxmlformats.org/officeDocument/2006/relationships/hyperlink" Target="https://cslide-us.ctimeetingtech.com/acc2020_eposte" TargetMode="External" /><Relationship Id="rId14" Type="http://schemas.openxmlformats.org/officeDocument/2006/relationships/hyperlink" Target="https://virtual.acc.org/" TargetMode="External" /><Relationship Id="rId15" Type="http://schemas.openxmlformats.org/officeDocument/2006/relationships/hyperlink" Target="https://virtual.acc.org/" TargetMode="External" /><Relationship Id="rId16" Type="http://schemas.openxmlformats.org/officeDocument/2006/relationships/hyperlink" Target="https://virtual.acc.org/" TargetMode="External" /><Relationship Id="rId17" Type="http://schemas.openxmlformats.org/officeDocument/2006/relationships/hyperlink" Target="https://virtual.acc.org/" TargetMode="External" /><Relationship Id="rId18" Type="http://schemas.openxmlformats.org/officeDocument/2006/relationships/hyperlink" Target="https://virtual.acc.org/" TargetMode="External" /><Relationship Id="rId19" Type="http://schemas.openxmlformats.org/officeDocument/2006/relationships/hyperlink" Target="https://twitter.com/hadleywilsonmd/status/1243904332216631296" TargetMode="External" /><Relationship Id="rId20" Type="http://schemas.openxmlformats.org/officeDocument/2006/relationships/hyperlink" Target="https://virtual.acc.org/?utm_medium=social&amp;utm_source=twitter_post&amp;utm_campaign=acc20" TargetMode="External" /><Relationship Id="rId21" Type="http://schemas.openxmlformats.org/officeDocument/2006/relationships/hyperlink" Target="https://virtual.acc.org/?utm_medium=social&amp;utm_source=twitter_post&amp;utm_campaign=acc20" TargetMode="External" /><Relationship Id="rId22" Type="http://schemas.openxmlformats.org/officeDocument/2006/relationships/hyperlink" Target="https://virtual.acc.org/?utm_medium=social&amp;utm_source=twitter_post&amp;utm_campaign=acc20" TargetMode="External" /><Relationship Id="rId23" Type="http://schemas.openxmlformats.org/officeDocument/2006/relationships/hyperlink" Target="http://www.onlinejacc.org/content/75/11_Supplement_1/2297?utm_medium=social&amp;utm_source=twitter_post&amp;utm_campaign=acc20" TargetMode="External" /><Relationship Id="rId24" Type="http://schemas.openxmlformats.org/officeDocument/2006/relationships/hyperlink" Target="https://twitter.com/linrsantamaria/status/1243919411666391040" TargetMode="External" /><Relationship Id="rId25" Type="http://schemas.openxmlformats.org/officeDocument/2006/relationships/hyperlink" Target="https://twitter.com/avolgman/status/1244667566817230848" TargetMode="External" /><Relationship Id="rId26" Type="http://schemas.openxmlformats.org/officeDocument/2006/relationships/hyperlink" Target="https://twitter.com/avolgman/status/1244667566817230848" TargetMode="External" /><Relationship Id="rId27" Type="http://schemas.openxmlformats.org/officeDocument/2006/relationships/hyperlink" Target="https://twitter.com/avolgman/status/1244667566817230848" TargetMode="External" /><Relationship Id="rId28" Type="http://schemas.openxmlformats.org/officeDocument/2006/relationships/hyperlink" Target="https://twitter.com/avolgman/status/1244667566817230848" TargetMode="External" /><Relationship Id="rId29" Type="http://schemas.openxmlformats.org/officeDocument/2006/relationships/hyperlink" Target="https://twitter.com/avolgman/status/1244667566817230848" TargetMode="External" /><Relationship Id="rId30" Type="http://schemas.openxmlformats.org/officeDocument/2006/relationships/hyperlink" Target="https://twitter.com/avolgman/status/1244667566817230848" TargetMode="External" /><Relationship Id="rId31" Type="http://schemas.openxmlformats.org/officeDocument/2006/relationships/hyperlink" Target="https://twitter.com/avolgman/status/1244667566817230848" TargetMode="External" /><Relationship Id="rId32" Type="http://schemas.openxmlformats.org/officeDocument/2006/relationships/hyperlink" Target="https://twitter.com/avolgman/status/1244667566817230848" TargetMode="External" /><Relationship Id="rId33" Type="http://schemas.openxmlformats.org/officeDocument/2006/relationships/hyperlink" Target="https://twitter.com/avolgman/status/1244667566817230848" TargetMode="External" /><Relationship Id="rId34" Type="http://schemas.openxmlformats.org/officeDocument/2006/relationships/hyperlink" Target="https://twitter.com/avolgman/status/1244667566817230848" TargetMode="External" /><Relationship Id="rId35" Type="http://schemas.openxmlformats.org/officeDocument/2006/relationships/hyperlink" Target="https://twitter.com/avolgman/status/1244667566817230848" TargetMode="External" /><Relationship Id="rId36" Type="http://schemas.openxmlformats.org/officeDocument/2006/relationships/hyperlink" Target="https://twitter.com/avolgman/status/1244667566817230848" TargetMode="External" /><Relationship Id="rId37" Type="http://schemas.openxmlformats.org/officeDocument/2006/relationships/hyperlink" Target="https://twitter.com/Cardioinfo_it/status/1243909562400477191" TargetMode="External" /><Relationship Id="rId38" Type="http://schemas.openxmlformats.org/officeDocument/2006/relationships/hyperlink" Target="https://twitter.com/drmkmittal/status/1244293193996423169" TargetMode="External" /><Relationship Id="rId39" Type="http://schemas.openxmlformats.org/officeDocument/2006/relationships/hyperlink" Target="https://twitter.com/CardioSmart/status/1244263309584580611" TargetMode="External" /><Relationship Id="rId40" Type="http://schemas.openxmlformats.org/officeDocument/2006/relationships/hyperlink" Target="https://twitter.com/CardioSmart/status/1244263309584580611" TargetMode="External" /><Relationship Id="rId41" Type="http://schemas.openxmlformats.org/officeDocument/2006/relationships/hyperlink" Target="https://twitter.com/drmkmittal/status/1244293193996423169" TargetMode="External" /><Relationship Id="rId42" Type="http://schemas.openxmlformats.org/officeDocument/2006/relationships/hyperlink" Target="https://twitter.com/CardioSmart/status/1244263309584580611" TargetMode="External" /><Relationship Id="rId43" Type="http://schemas.openxmlformats.org/officeDocument/2006/relationships/hyperlink" Target="https://twitter.com/Cardioinfo_it/status/1243909562400477191" TargetMode="External" /><Relationship Id="rId44" Type="http://schemas.openxmlformats.org/officeDocument/2006/relationships/hyperlink" Target="https://www.webcastregister.live/accanywhere20livestream/register.php" TargetMode="External" /><Relationship Id="rId45" Type="http://schemas.openxmlformats.org/officeDocument/2006/relationships/hyperlink" Target="https://www.acc.org/latest-in-cardiology/articles/2019/12/01/24/42/global-health-cover-feature-global-partnerships-for-a-global-agenda-against-cvd" TargetMode="External" /><Relationship Id="rId46" Type="http://schemas.openxmlformats.org/officeDocument/2006/relationships/hyperlink" Target="https://virtual.acc.org/" TargetMode="External" /><Relationship Id="rId47" Type="http://schemas.openxmlformats.org/officeDocument/2006/relationships/hyperlink" Target="https://virtual.acc.org/" TargetMode="External" /><Relationship Id="rId48" Type="http://schemas.openxmlformats.org/officeDocument/2006/relationships/hyperlink" Target="https://virtual.acc.org/" TargetMode="External" /><Relationship Id="rId49" Type="http://schemas.openxmlformats.org/officeDocument/2006/relationships/hyperlink" Target="https://www.webcastregister.live/accanywhere20livestream/register.php" TargetMode="External" /><Relationship Id="rId50" Type="http://schemas.openxmlformats.org/officeDocument/2006/relationships/hyperlink" Target="https://www.webcastregister.live/accanywhere20livestream/register.php" TargetMode="External" /><Relationship Id="rId51" Type="http://schemas.openxmlformats.org/officeDocument/2006/relationships/hyperlink" Target="https://virtual.acc.org/" TargetMode="External" /><Relationship Id="rId52" Type="http://schemas.openxmlformats.org/officeDocument/2006/relationships/hyperlink" Target="https://virtual.acc.org/" TargetMode="External" /><Relationship Id="rId53" Type="http://schemas.openxmlformats.org/officeDocument/2006/relationships/hyperlink" Target="https://virtual.acc.org/" TargetMode="External" /><Relationship Id="rId54" Type="http://schemas.openxmlformats.org/officeDocument/2006/relationships/hyperlink" Target="https://www.youtube.com/watch?v=01Lmr3LMU5U&amp;feature=youtu.be" TargetMode="External" /><Relationship Id="rId55" Type="http://schemas.openxmlformats.org/officeDocument/2006/relationships/hyperlink" Target="https://virtual.acc.org/" TargetMode="External" /><Relationship Id="rId56" Type="http://schemas.openxmlformats.org/officeDocument/2006/relationships/hyperlink" Target="https://twitter.com/Lross246/status/1243911458657898502" TargetMode="External" /><Relationship Id="rId57" Type="http://schemas.openxmlformats.org/officeDocument/2006/relationships/hyperlink" Target="https://twitter.com/fischman_david/status/1243919921534447616" TargetMode="External" /><Relationship Id="rId58" Type="http://schemas.openxmlformats.org/officeDocument/2006/relationships/hyperlink" Target="https://twitter.com/alex_mischie/status/1243906449941639169" TargetMode="External" /><Relationship Id="rId59" Type="http://schemas.openxmlformats.org/officeDocument/2006/relationships/hyperlink" Target="https://twitter.com/drmarthagulati/status/1244618549743636481" TargetMode="External" /><Relationship Id="rId60" Type="http://schemas.openxmlformats.org/officeDocument/2006/relationships/hyperlink" Target="https://twitter.com/DrMarthaGulati/status/1243892579231399936" TargetMode="External" /><Relationship Id="rId61" Type="http://schemas.openxmlformats.org/officeDocument/2006/relationships/hyperlink" Target="https://pbs.twimg.com/media/EUDg_jZVAAAgUoP.jpg" TargetMode="External" /><Relationship Id="rId62" Type="http://schemas.openxmlformats.org/officeDocument/2006/relationships/hyperlink" Target="https://pbs.twimg.com/media/EUNq2LwUEAEeRYH.jpg" TargetMode="External" /><Relationship Id="rId63" Type="http://schemas.openxmlformats.org/officeDocument/2006/relationships/hyperlink" Target="https://pbs.twimg.com/ext_tw_video_thumb/1243870853785440256/pu/img/O7weSJorjdGTA8bo.jpg" TargetMode="External" /><Relationship Id="rId64" Type="http://schemas.openxmlformats.org/officeDocument/2006/relationships/hyperlink" Target="https://pbs.twimg.com/ext_tw_video_thumb/1243870853785440256/pu/img/O7weSJorjdGTA8bo.jpg" TargetMode="External" /><Relationship Id="rId65" Type="http://schemas.openxmlformats.org/officeDocument/2006/relationships/hyperlink" Target="https://pbs.twimg.com/ext_tw_video_thumb/1243870853785440256/pu/img/O7weSJorjdGTA8bo.jpg" TargetMode="External" /><Relationship Id="rId66" Type="http://schemas.openxmlformats.org/officeDocument/2006/relationships/hyperlink" Target="https://pbs.twimg.com/ext_tw_video_thumb/1243870853785440256/pu/img/O7weSJorjdGTA8bo.jpg" TargetMode="External" /><Relationship Id="rId67" Type="http://schemas.openxmlformats.org/officeDocument/2006/relationships/hyperlink" Target="https://pbs.twimg.com/ext_tw_video_thumb/1243870853785440256/pu/img/O7weSJorjdGTA8bo.jpg" TargetMode="External" /><Relationship Id="rId68" Type="http://schemas.openxmlformats.org/officeDocument/2006/relationships/hyperlink" Target="https://pbs.twimg.com/ext_tw_video_thumb/1243870853785440256/pu/img/O7weSJorjdGTA8bo.jpg" TargetMode="External" /><Relationship Id="rId69" Type="http://schemas.openxmlformats.org/officeDocument/2006/relationships/hyperlink" Target="https://pbs.twimg.com/ext_tw_video_thumb/1243870853785440256/pu/img/O7weSJorjdGTA8bo.jpg" TargetMode="External" /><Relationship Id="rId70" Type="http://schemas.openxmlformats.org/officeDocument/2006/relationships/hyperlink" Target="https://pbs.twimg.com/media/EUOLmCSXgAIGAsI.jpg" TargetMode="External" /><Relationship Id="rId71" Type="http://schemas.openxmlformats.org/officeDocument/2006/relationships/hyperlink" Target="https://pbs.twimg.com/media/EUXbB_HXkAEgOoB.jpg" TargetMode="External" /><Relationship Id="rId72" Type="http://schemas.openxmlformats.org/officeDocument/2006/relationships/hyperlink" Target="https://pbs.twimg.com/media/EUXbB_HXkAEgOoB.jpg" TargetMode="External" /><Relationship Id="rId73" Type="http://schemas.openxmlformats.org/officeDocument/2006/relationships/hyperlink" Target="https://pbs.twimg.com/media/EUNzI1hXgAA61TM.jpg" TargetMode="External" /><Relationship Id="rId74" Type="http://schemas.openxmlformats.org/officeDocument/2006/relationships/hyperlink" Target="https://pbs.twimg.com/media/EUNrmQxWkAAc556.jpg" TargetMode="External" /><Relationship Id="rId75" Type="http://schemas.openxmlformats.org/officeDocument/2006/relationships/hyperlink" Target="https://pbs.twimg.com/media/EUXTIjPXsAABoco.jpg" TargetMode="External" /><Relationship Id="rId76" Type="http://schemas.openxmlformats.org/officeDocument/2006/relationships/hyperlink" Target="https://pbs.twimg.com/media/EUXg3kKWAAIUwqZ.png" TargetMode="External" /><Relationship Id="rId77" Type="http://schemas.openxmlformats.org/officeDocument/2006/relationships/hyperlink" Target="https://pbs.twimg.com/media/EUYlTPDWAAgi6sI.jpg" TargetMode="External" /><Relationship Id="rId78" Type="http://schemas.openxmlformats.org/officeDocument/2006/relationships/hyperlink" Target="https://pbs.twimg.com/media/EUR5kZKUYAAKeom.jpg" TargetMode="External" /><Relationship Id="rId79" Type="http://schemas.openxmlformats.org/officeDocument/2006/relationships/hyperlink" Target="https://pbs.twimg.com/media/EUXXhq3UMAMXayu.jpg" TargetMode="External" /><Relationship Id="rId80" Type="http://schemas.openxmlformats.org/officeDocument/2006/relationships/hyperlink" Target="https://pbs.twimg.com/media/EUXXhq3UMAMXayu.jpg" TargetMode="External" /><Relationship Id="rId81" Type="http://schemas.openxmlformats.org/officeDocument/2006/relationships/hyperlink" Target="https://pbs.twimg.com/media/EUXy4LtWAAI3noB.jpg" TargetMode="External" /><Relationship Id="rId82" Type="http://schemas.openxmlformats.org/officeDocument/2006/relationships/hyperlink" Target="https://pbs.twimg.com/media/EUMuN2-WoAA2T2f.jpg" TargetMode="External" /><Relationship Id="rId83" Type="http://schemas.openxmlformats.org/officeDocument/2006/relationships/hyperlink" Target="https://pbs.twimg.com/media/EUM3fxaWkAAEhfB.jpg" TargetMode="External" /><Relationship Id="rId84" Type="http://schemas.openxmlformats.org/officeDocument/2006/relationships/hyperlink" Target="https://pbs.twimg.com/media/EUNl5eEXkAAAvzG.jpg" TargetMode="External" /><Relationship Id="rId85" Type="http://schemas.openxmlformats.org/officeDocument/2006/relationships/hyperlink" Target="https://pbs.twimg.com/media/EUNl5eEXkAAAvzG.jpg" TargetMode="External" /><Relationship Id="rId86" Type="http://schemas.openxmlformats.org/officeDocument/2006/relationships/hyperlink" Target="https://pbs.twimg.com/media/EUNl5eEXkAAAvzG.jpg" TargetMode="External" /><Relationship Id="rId87" Type="http://schemas.openxmlformats.org/officeDocument/2006/relationships/hyperlink" Target="https://pbs.twimg.com/media/EUNl5eEXkAAAvzG.jpg" TargetMode="External" /><Relationship Id="rId88" Type="http://schemas.openxmlformats.org/officeDocument/2006/relationships/hyperlink" Target="https://pbs.twimg.com/media/EUNl5eEXkAAAvzG.jpg" TargetMode="External" /><Relationship Id="rId89" Type="http://schemas.openxmlformats.org/officeDocument/2006/relationships/hyperlink" Target="https://pbs.twimg.com/media/EUSaEP3UcAAwT_p.jpg" TargetMode="External" /><Relationship Id="rId90" Type="http://schemas.openxmlformats.org/officeDocument/2006/relationships/hyperlink" Target="https://pbs.twimg.com/media/EUSaEP3UcAAwT_p.jpg" TargetMode="External" /><Relationship Id="rId91" Type="http://schemas.openxmlformats.org/officeDocument/2006/relationships/hyperlink" Target="https://pbs.twimg.com/media/EUNHZawUYAAemkh.jpg" TargetMode="External" /><Relationship Id="rId92" Type="http://schemas.openxmlformats.org/officeDocument/2006/relationships/hyperlink" Target="https://pbs.twimg.com/media/EUNHZawUYAAemkh.jpg" TargetMode="External" /><Relationship Id="rId93" Type="http://schemas.openxmlformats.org/officeDocument/2006/relationships/hyperlink" Target="https://pbs.twimg.com/media/EUNJJL5UcAMSe-w.jpg" TargetMode="External" /><Relationship Id="rId94" Type="http://schemas.openxmlformats.org/officeDocument/2006/relationships/hyperlink" Target="https://pbs.twimg.com/ext_tw_video_thumb/1243935093212602369/pu/img/jIjia3Q52Lwhu8AL.jpg" TargetMode="External" /><Relationship Id="rId95" Type="http://schemas.openxmlformats.org/officeDocument/2006/relationships/hyperlink" Target="https://pbs.twimg.com/media/EUMxDqaWAAANzwy.jpg" TargetMode="External" /><Relationship Id="rId96" Type="http://schemas.openxmlformats.org/officeDocument/2006/relationships/hyperlink" Target="https://pbs.twimg.com/media/EUSE6OzXkAMEk8T.jpg" TargetMode="External" /><Relationship Id="rId97" Type="http://schemas.openxmlformats.org/officeDocument/2006/relationships/hyperlink" Target="https://pbs.twimg.com/media/EUMxDqaWAAANzwy.jpg" TargetMode="External" /><Relationship Id="rId98" Type="http://schemas.openxmlformats.org/officeDocument/2006/relationships/hyperlink" Target="https://pbs.twimg.com/media/EUSE6OzXkAMEk8T.jpg" TargetMode="External" /><Relationship Id="rId99" Type="http://schemas.openxmlformats.org/officeDocument/2006/relationships/hyperlink" Target="https://pbs.twimg.com/media/EUMxDqaWAAANzwy.jpg" TargetMode="External" /><Relationship Id="rId100" Type="http://schemas.openxmlformats.org/officeDocument/2006/relationships/hyperlink" Target="https://pbs.twimg.com/media/EUSE6OzXkAMEk8T.jpg" TargetMode="External" /><Relationship Id="rId101" Type="http://schemas.openxmlformats.org/officeDocument/2006/relationships/hyperlink" Target="https://pbs.twimg.com/media/EUMbM5JX0AE24bH.jpg" TargetMode="External" /><Relationship Id="rId102" Type="http://schemas.openxmlformats.org/officeDocument/2006/relationships/hyperlink" Target="https://pbs.twimg.com/media/EUNnNBJXQAA-goL.jpg" TargetMode="External" /><Relationship Id="rId103" Type="http://schemas.openxmlformats.org/officeDocument/2006/relationships/hyperlink" Target="https://pbs.twimg.com/media/EURcQo6WsAEw-z3.jpg" TargetMode="External" /><Relationship Id="rId104" Type="http://schemas.openxmlformats.org/officeDocument/2006/relationships/hyperlink" Target="https://pbs.twimg.com/media/EUXZs9iWkAU1sFM.jpg" TargetMode="External" /><Relationship Id="rId105" Type="http://schemas.openxmlformats.org/officeDocument/2006/relationships/hyperlink" Target="https://pbs.twimg.com/media/EUSH6TlWkAAaR_0.jpg" TargetMode="External" /><Relationship Id="rId106" Type="http://schemas.openxmlformats.org/officeDocument/2006/relationships/hyperlink" Target="https://pbs.twimg.com/media/EUXZs9iWkAU1sFM.jpg" TargetMode="External" /><Relationship Id="rId107" Type="http://schemas.openxmlformats.org/officeDocument/2006/relationships/hyperlink" Target="https://pbs.twimg.com/media/EUSH6TlWkAAaR_0.jpg" TargetMode="External" /><Relationship Id="rId108" Type="http://schemas.openxmlformats.org/officeDocument/2006/relationships/hyperlink" Target="https://pbs.twimg.com/media/EUNGljxWsAA9iJK.jpg" TargetMode="External" /><Relationship Id="rId109" Type="http://schemas.openxmlformats.org/officeDocument/2006/relationships/hyperlink" Target="https://pbs.twimg.com/media/EUM3fxaWkAAEhfB.jpg" TargetMode="External" /><Relationship Id="rId110" Type="http://schemas.openxmlformats.org/officeDocument/2006/relationships/hyperlink" Target="https://pbs.twimg.com/media/EUM3fxaWkAAEhfB.jpg" TargetMode="External" /><Relationship Id="rId111" Type="http://schemas.openxmlformats.org/officeDocument/2006/relationships/hyperlink" Target="https://pbs.twimg.com/media/EUM3fxaWkAAEhfB.jpg" TargetMode="External" /><Relationship Id="rId112" Type="http://schemas.openxmlformats.org/officeDocument/2006/relationships/hyperlink" Target="https://pbs.twimg.com/media/EUW3qDBXgAAGLuK.jpg" TargetMode="External" /><Relationship Id="rId113" Type="http://schemas.openxmlformats.org/officeDocument/2006/relationships/hyperlink" Target="https://pbs.twimg.com/media/EUSARJLWkAA_Lwp.jpg" TargetMode="External" /><Relationship Id="rId114" Type="http://schemas.openxmlformats.org/officeDocument/2006/relationships/hyperlink" Target="https://pbs.twimg.com/media/EUSARJLWkAA_Lwp.jpg" TargetMode="External" /><Relationship Id="rId115" Type="http://schemas.openxmlformats.org/officeDocument/2006/relationships/hyperlink" Target="https://pbs.twimg.com/media/EUXJ1xlWAAEkB6i.jpg" TargetMode="External" /><Relationship Id="rId116" Type="http://schemas.openxmlformats.org/officeDocument/2006/relationships/hyperlink" Target="https://pbs.twimg.com/media/EUNGljxWsAA9iJK.jpg" TargetMode="External" /><Relationship Id="rId117" Type="http://schemas.openxmlformats.org/officeDocument/2006/relationships/hyperlink" Target="https://pbs.twimg.com/media/EUSARJLWkAA_Lwp.jpg" TargetMode="External" /><Relationship Id="rId118" Type="http://schemas.openxmlformats.org/officeDocument/2006/relationships/hyperlink" Target="https://pbs.twimg.com/media/EUM_PAAWsAIburB.jpg" TargetMode="External" /><Relationship Id="rId119" Type="http://schemas.openxmlformats.org/officeDocument/2006/relationships/hyperlink" Target="https://pbs.twimg.com/media/EUSK9EbWAAIUjWh.jpg" TargetMode="External" /><Relationship Id="rId120" Type="http://schemas.openxmlformats.org/officeDocument/2006/relationships/hyperlink" Target="https://pbs.twimg.com/media/EUXBZATXsAE-wAb.jpg" TargetMode="External" /><Relationship Id="rId121" Type="http://schemas.openxmlformats.org/officeDocument/2006/relationships/hyperlink" Target="https://pbs.twimg.com/media/EUXBZATXsAE-wAb.jpg" TargetMode="External" /><Relationship Id="rId122" Type="http://schemas.openxmlformats.org/officeDocument/2006/relationships/hyperlink" Target="https://pbs.twimg.com/media/EUNJ0PMWAAUKN4O.jpg" TargetMode="External" /><Relationship Id="rId123" Type="http://schemas.openxmlformats.org/officeDocument/2006/relationships/hyperlink" Target="https://pbs.twimg.com/media/EUNJ0PMWAAUKN4O.jpg" TargetMode="External" /><Relationship Id="rId124" Type="http://schemas.openxmlformats.org/officeDocument/2006/relationships/hyperlink" Target="https://pbs.twimg.com/media/EUNJ0PMWAAUKN4O.jpg" TargetMode="External" /><Relationship Id="rId125" Type="http://schemas.openxmlformats.org/officeDocument/2006/relationships/hyperlink" Target="https://pbs.twimg.com/media/EUNJ0PMWAAUKN4O.jpg" TargetMode="External" /><Relationship Id="rId126" Type="http://schemas.openxmlformats.org/officeDocument/2006/relationships/hyperlink" Target="https://pbs.twimg.com/media/EUNCa3QXsAAIzv_.jpg" TargetMode="External" /><Relationship Id="rId127" Type="http://schemas.openxmlformats.org/officeDocument/2006/relationships/hyperlink" Target="https://pbs.twimg.com/ext_tw_video_thumb/1243945298109628417/pu/img/MctTOQ5bCG2AuouD.jpg" TargetMode="External" /><Relationship Id="rId128" Type="http://schemas.openxmlformats.org/officeDocument/2006/relationships/hyperlink" Target="https://pbs.twimg.com/media/EUNVDhVWkAAIGZD.jpg" TargetMode="External" /><Relationship Id="rId129" Type="http://schemas.openxmlformats.org/officeDocument/2006/relationships/hyperlink" Target="https://pbs.twimg.com/media/EUNl5eEXkAAAvzG.jpg" TargetMode="External" /><Relationship Id="rId130" Type="http://schemas.openxmlformats.org/officeDocument/2006/relationships/hyperlink" Target="https://pbs.twimg.com/media/EUNl5eEXkAAAvzG.jpg" TargetMode="External" /><Relationship Id="rId131" Type="http://schemas.openxmlformats.org/officeDocument/2006/relationships/hyperlink" Target="https://pbs.twimg.com/media/EUNl5eEXkAAAvzG.jpg" TargetMode="External" /><Relationship Id="rId132" Type="http://schemas.openxmlformats.org/officeDocument/2006/relationships/hyperlink" Target="https://pbs.twimg.com/media/EUSCN3wWoAMGA3a.jpg" TargetMode="External" /><Relationship Id="rId133" Type="http://schemas.openxmlformats.org/officeDocument/2006/relationships/hyperlink" Target="https://pbs.twimg.com/media/EUNKNZ0X0AAAd4h.jpg" TargetMode="External" /><Relationship Id="rId134" Type="http://schemas.openxmlformats.org/officeDocument/2006/relationships/hyperlink" Target="https://pbs.twimg.com/media/EUSIlSfWAAIQw4f.jpg" TargetMode="External" /><Relationship Id="rId135" Type="http://schemas.openxmlformats.org/officeDocument/2006/relationships/hyperlink" Target="https://pbs.twimg.com/media/EUXx0OGWAAUApAE.jpg" TargetMode="External" /><Relationship Id="rId136" Type="http://schemas.openxmlformats.org/officeDocument/2006/relationships/hyperlink" Target="https://pbs.twimg.com/media/EUMi5Y-X0AAYvtb.jpg" TargetMode="External" /><Relationship Id="rId137" Type="http://schemas.openxmlformats.org/officeDocument/2006/relationships/hyperlink" Target="https://pbs.twimg.com/media/EUMpTf_XgAIyivU.jpg" TargetMode="External" /><Relationship Id="rId138" Type="http://schemas.openxmlformats.org/officeDocument/2006/relationships/hyperlink" Target="https://pbs.twimg.com/media/EUNHowvWsAELk7p.jpg" TargetMode="External" /><Relationship Id="rId139" Type="http://schemas.openxmlformats.org/officeDocument/2006/relationships/hyperlink" Target="https://pbs.twimg.com/media/EUShjgcWkAATbjY.jpg" TargetMode="External" /><Relationship Id="rId140" Type="http://schemas.openxmlformats.org/officeDocument/2006/relationships/hyperlink" Target="https://pbs.twimg.com/media/EUSXQtiWoAIScfY.jpg" TargetMode="External" /><Relationship Id="rId141" Type="http://schemas.openxmlformats.org/officeDocument/2006/relationships/hyperlink" Target="https://pbs.twimg.com/media/EUSXQtiWoAIScfY.jpg" TargetMode="External" /><Relationship Id="rId142" Type="http://schemas.openxmlformats.org/officeDocument/2006/relationships/hyperlink" Target="https://pbs.twimg.com/media/EUSVVgVXkAIkiM7.jpg" TargetMode="External" /><Relationship Id="rId143" Type="http://schemas.openxmlformats.org/officeDocument/2006/relationships/hyperlink" Target="https://pbs.twimg.com/media/EUSXQtiWoAIScfY.jpg" TargetMode="External" /><Relationship Id="rId144" Type="http://schemas.openxmlformats.org/officeDocument/2006/relationships/hyperlink" Target="https://pbs.twimg.com/media/EUMn5j5XgAIMRAK.jpg" TargetMode="External" /><Relationship Id="rId145" Type="http://schemas.openxmlformats.org/officeDocument/2006/relationships/hyperlink" Target="https://pbs.twimg.com/media/EUMn5j5XgAIMRAK.jpg" TargetMode="External" /><Relationship Id="rId146" Type="http://schemas.openxmlformats.org/officeDocument/2006/relationships/hyperlink" Target="https://pbs.twimg.com/media/EURTVkvXgAccorE.jpg" TargetMode="External" /><Relationship Id="rId147" Type="http://schemas.openxmlformats.org/officeDocument/2006/relationships/hyperlink" Target="https://pbs.twimg.com/media/EUSyuvAWAAoEeKb.jpg" TargetMode="External" /><Relationship Id="rId148" Type="http://schemas.openxmlformats.org/officeDocument/2006/relationships/hyperlink" Target="https://pbs.twimg.com/media/EUMFkOsWkAA4yCo.jpg" TargetMode="External" /><Relationship Id="rId149" Type="http://schemas.openxmlformats.org/officeDocument/2006/relationships/hyperlink" Target="https://pbs.twimg.com/media/EUNDXWIWsAIJUW5.jpg" TargetMode="External" /><Relationship Id="rId150" Type="http://schemas.openxmlformats.org/officeDocument/2006/relationships/hyperlink" Target="https://pbs.twimg.com/media/EUMhle6WsAImUuj.jpg" TargetMode="External" /><Relationship Id="rId151" Type="http://schemas.openxmlformats.org/officeDocument/2006/relationships/hyperlink" Target="https://pbs.twimg.com/media/EUMhle6WsAImUuj.jpg" TargetMode="External" /><Relationship Id="rId152" Type="http://schemas.openxmlformats.org/officeDocument/2006/relationships/hyperlink" Target="https://pbs.twimg.com/media/EUMhle6WsAImUuj.jpg" TargetMode="External" /><Relationship Id="rId153" Type="http://schemas.openxmlformats.org/officeDocument/2006/relationships/hyperlink" Target="https://pbs.twimg.com/media/EUMhle6WsAImUuj.jpg" TargetMode="External" /><Relationship Id="rId154" Type="http://schemas.openxmlformats.org/officeDocument/2006/relationships/hyperlink" Target="https://pbs.twimg.com/media/EUScxHBXQAM1I3t.jpg" TargetMode="External" /><Relationship Id="rId155" Type="http://schemas.openxmlformats.org/officeDocument/2006/relationships/hyperlink" Target="https://pbs.twimg.com/media/EUR9D16X0AAPVdN.jpg" TargetMode="External" /><Relationship Id="rId156" Type="http://schemas.openxmlformats.org/officeDocument/2006/relationships/hyperlink" Target="https://pbs.twimg.com/media/EUMhle6WsAImUuj.jpg" TargetMode="External" /><Relationship Id="rId157" Type="http://schemas.openxmlformats.org/officeDocument/2006/relationships/hyperlink" Target="https://pbs.twimg.com/media/EUSKsuxXkAA0scw.jpg" TargetMode="External" /><Relationship Id="rId158" Type="http://schemas.openxmlformats.org/officeDocument/2006/relationships/hyperlink" Target="https://pbs.twimg.com/media/EUR49RSX0AApkjC.jpg" TargetMode="External" /><Relationship Id="rId159" Type="http://schemas.openxmlformats.org/officeDocument/2006/relationships/hyperlink" Target="https://pbs.twimg.com/media/EUScxHBXQAM1I3t.jpg" TargetMode="External" /><Relationship Id="rId160" Type="http://schemas.openxmlformats.org/officeDocument/2006/relationships/hyperlink" Target="https://pbs.twimg.com/media/EUScxHBXQAM1I3t.jpg" TargetMode="External" /><Relationship Id="rId161" Type="http://schemas.openxmlformats.org/officeDocument/2006/relationships/hyperlink" Target="https://pbs.twimg.com/media/EUScxHBXQAM1I3t.jpg" TargetMode="External" /><Relationship Id="rId162" Type="http://schemas.openxmlformats.org/officeDocument/2006/relationships/hyperlink" Target="https://pbs.twimg.com/media/EUNNhTXWsAEc5ls.jpg" TargetMode="External" /><Relationship Id="rId163" Type="http://schemas.openxmlformats.org/officeDocument/2006/relationships/hyperlink" Target="https://pbs.twimg.com/media/EUNIMu4WAAEYMUi.jpg" TargetMode="External" /><Relationship Id="rId164" Type="http://schemas.openxmlformats.org/officeDocument/2006/relationships/hyperlink" Target="https://pbs.twimg.com/media/EUNNO6qWkAE-H9M.jpg" TargetMode="External" /><Relationship Id="rId165" Type="http://schemas.openxmlformats.org/officeDocument/2006/relationships/hyperlink" Target="https://pbs.twimg.com/media/EUNFqmsXgAAEuKP.jpg" TargetMode="External" /><Relationship Id="rId166" Type="http://schemas.openxmlformats.org/officeDocument/2006/relationships/hyperlink" Target="https://pbs.twimg.com/media/EUSBPdEXsAIisLQ.jpg" TargetMode="External" /><Relationship Id="rId167" Type="http://schemas.openxmlformats.org/officeDocument/2006/relationships/hyperlink" Target="https://pbs.twimg.com/media/EUNHTQYXkAMdkdX.jpg" TargetMode="External" /><Relationship Id="rId168" Type="http://schemas.openxmlformats.org/officeDocument/2006/relationships/hyperlink" Target="https://pbs.twimg.com/media/EUNa8FwWoAAGg9s.jpg" TargetMode="External" /><Relationship Id="rId169" Type="http://schemas.openxmlformats.org/officeDocument/2006/relationships/hyperlink" Target="https://pbs.twimg.com/media/EUDg_jZVAAAgUoP.jpg" TargetMode="External" /><Relationship Id="rId170" Type="http://schemas.openxmlformats.org/officeDocument/2006/relationships/hyperlink" Target="https://pbs.twimg.com/media/EUNq2LwUEAEeRYH.jpg" TargetMode="External" /><Relationship Id="rId171" Type="http://schemas.openxmlformats.org/officeDocument/2006/relationships/hyperlink" Target="http://pbs.twimg.com/profile_images/1025195588411899905/gQqm7V-5_normal.jpg" TargetMode="External" /><Relationship Id="rId172" Type="http://schemas.openxmlformats.org/officeDocument/2006/relationships/hyperlink" Target="http://pbs.twimg.com/profile_images/1025195588411899905/gQqm7V-5_normal.jpg" TargetMode="External" /><Relationship Id="rId173" Type="http://schemas.openxmlformats.org/officeDocument/2006/relationships/hyperlink" Target="https://pbs.twimg.com/ext_tw_video_thumb/1243870853785440256/pu/img/O7weSJorjdGTA8bo.jpg" TargetMode="External" /><Relationship Id="rId174" Type="http://schemas.openxmlformats.org/officeDocument/2006/relationships/hyperlink" Target="https://pbs.twimg.com/ext_tw_video_thumb/1243870853785440256/pu/img/O7weSJorjdGTA8bo.jpg" TargetMode="External" /><Relationship Id="rId175" Type="http://schemas.openxmlformats.org/officeDocument/2006/relationships/hyperlink" Target="https://pbs.twimg.com/ext_tw_video_thumb/1243870853785440256/pu/img/O7weSJorjdGTA8bo.jpg" TargetMode="External" /><Relationship Id="rId176" Type="http://schemas.openxmlformats.org/officeDocument/2006/relationships/hyperlink" Target="https://pbs.twimg.com/ext_tw_video_thumb/1243870853785440256/pu/img/O7weSJorjdGTA8bo.jpg" TargetMode="External" /><Relationship Id="rId177" Type="http://schemas.openxmlformats.org/officeDocument/2006/relationships/hyperlink" Target="https://pbs.twimg.com/ext_tw_video_thumb/1243870853785440256/pu/img/O7weSJorjdGTA8bo.jpg" TargetMode="External" /><Relationship Id="rId178" Type="http://schemas.openxmlformats.org/officeDocument/2006/relationships/hyperlink" Target="https://pbs.twimg.com/ext_tw_video_thumb/1243870853785440256/pu/img/O7weSJorjdGTA8bo.jpg" TargetMode="External" /><Relationship Id="rId179" Type="http://schemas.openxmlformats.org/officeDocument/2006/relationships/hyperlink" Target="https://pbs.twimg.com/ext_tw_video_thumb/1243870853785440256/pu/img/O7weSJorjdGTA8bo.jpg" TargetMode="External" /><Relationship Id="rId180" Type="http://schemas.openxmlformats.org/officeDocument/2006/relationships/hyperlink" Target="https://pbs.twimg.com/media/EUOLmCSXgAIGAsI.jpg" TargetMode="External" /><Relationship Id="rId181" Type="http://schemas.openxmlformats.org/officeDocument/2006/relationships/hyperlink" Target="http://pbs.twimg.com/profile_images/889923465125474304/4UBANPNi_normal.jpg" TargetMode="External" /><Relationship Id="rId182" Type="http://schemas.openxmlformats.org/officeDocument/2006/relationships/hyperlink" Target="https://pbs.twimg.com/media/EUXbB_HXkAEgOoB.jpg" TargetMode="External" /><Relationship Id="rId183" Type="http://schemas.openxmlformats.org/officeDocument/2006/relationships/hyperlink" Target="https://pbs.twimg.com/media/EUXbB_HXkAEgOoB.jpg" TargetMode="External" /><Relationship Id="rId184" Type="http://schemas.openxmlformats.org/officeDocument/2006/relationships/hyperlink" Target="http://pbs.twimg.com/profile_images/1225400446036000769/qU_eTJLJ_normal.png" TargetMode="External" /><Relationship Id="rId185" Type="http://schemas.openxmlformats.org/officeDocument/2006/relationships/hyperlink" Target="http://pbs.twimg.com/profile_images/1225400446036000769/qU_eTJLJ_normal.png" TargetMode="External" /><Relationship Id="rId186" Type="http://schemas.openxmlformats.org/officeDocument/2006/relationships/hyperlink" Target="http://pbs.twimg.com/profile_images/1225400446036000769/qU_eTJLJ_normal.png" TargetMode="External" /><Relationship Id="rId187" Type="http://schemas.openxmlformats.org/officeDocument/2006/relationships/hyperlink" Target="http://pbs.twimg.com/profile_images/1225400446036000769/qU_eTJLJ_normal.png" TargetMode="External" /><Relationship Id="rId188" Type="http://schemas.openxmlformats.org/officeDocument/2006/relationships/hyperlink" Target="http://pbs.twimg.com/profile_images/1225400446036000769/qU_eTJLJ_normal.png" TargetMode="External" /><Relationship Id="rId189" Type="http://schemas.openxmlformats.org/officeDocument/2006/relationships/hyperlink" Target="http://pbs.twimg.com/profile_images/1225400446036000769/qU_eTJLJ_normal.png" TargetMode="External" /><Relationship Id="rId190" Type="http://schemas.openxmlformats.org/officeDocument/2006/relationships/hyperlink" Target="http://pbs.twimg.com/profile_images/1225400446036000769/qU_eTJLJ_normal.png" TargetMode="External" /><Relationship Id="rId191" Type="http://schemas.openxmlformats.org/officeDocument/2006/relationships/hyperlink" Target="http://pbs.twimg.com/profile_images/1225400446036000769/qU_eTJLJ_normal.png" TargetMode="External" /><Relationship Id="rId192" Type="http://schemas.openxmlformats.org/officeDocument/2006/relationships/hyperlink" Target="http://pbs.twimg.com/profile_images/1225400446036000769/qU_eTJLJ_normal.png" TargetMode="External" /><Relationship Id="rId193" Type="http://schemas.openxmlformats.org/officeDocument/2006/relationships/hyperlink" Target="https://pbs.twimg.com/media/EUNzI1hXgAA61TM.jpg" TargetMode="External" /><Relationship Id="rId194" Type="http://schemas.openxmlformats.org/officeDocument/2006/relationships/hyperlink" Target="https://pbs.twimg.com/media/EUNrmQxWkAAc556.jpg" TargetMode="External" /><Relationship Id="rId195" Type="http://schemas.openxmlformats.org/officeDocument/2006/relationships/hyperlink" Target="http://pbs.twimg.com/profile_images/1233217354835922944/cveIcP9f_normal.jpg" TargetMode="External" /><Relationship Id="rId196" Type="http://schemas.openxmlformats.org/officeDocument/2006/relationships/hyperlink" Target="https://pbs.twimg.com/media/EUXTIjPXsAABoco.jpg" TargetMode="External" /><Relationship Id="rId197" Type="http://schemas.openxmlformats.org/officeDocument/2006/relationships/hyperlink" Target="https://pbs.twimg.com/media/EUXg3kKWAAIUwqZ.png" TargetMode="External" /><Relationship Id="rId198" Type="http://schemas.openxmlformats.org/officeDocument/2006/relationships/hyperlink" Target="https://pbs.twimg.com/media/EUYlTPDWAAgi6sI.jpg" TargetMode="External" /><Relationship Id="rId199" Type="http://schemas.openxmlformats.org/officeDocument/2006/relationships/hyperlink" Target="https://pbs.twimg.com/media/EUR5kZKUYAAKeom.jpg" TargetMode="External" /><Relationship Id="rId200" Type="http://schemas.openxmlformats.org/officeDocument/2006/relationships/hyperlink" Target="https://pbs.twimg.com/media/EUXXhq3UMAMXayu.jpg" TargetMode="External" /><Relationship Id="rId201" Type="http://schemas.openxmlformats.org/officeDocument/2006/relationships/hyperlink" Target="https://pbs.twimg.com/media/EUXXhq3UMAMXayu.jpg" TargetMode="External" /><Relationship Id="rId202" Type="http://schemas.openxmlformats.org/officeDocument/2006/relationships/hyperlink" Target="https://pbs.twimg.com/media/EUXy4LtWAAI3noB.jpg" TargetMode="External" /><Relationship Id="rId203" Type="http://schemas.openxmlformats.org/officeDocument/2006/relationships/hyperlink" Target="https://pbs.twimg.com/media/EUMuN2-WoAA2T2f.jpg" TargetMode="External" /><Relationship Id="rId204" Type="http://schemas.openxmlformats.org/officeDocument/2006/relationships/hyperlink" Target="https://pbs.twimg.com/media/EUM3fxaWkAAEhfB.jpg" TargetMode="External" /><Relationship Id="rId205" Type="http://schemas.openxmlformats.org/officeDocument/2006/relationships/hyperlink" Target="https://pbs.twimg.com/media/EUNl5eEXkAAAvzG.jpg" TargetMode="External" /><Relationship Id="rId206" Type="http://schemas.openxmlformats.org/officeDocument/2006/relationships/hyperlink" Target="https://pbs.twimg.com/media/EUNl5eEXkAAAvzG.jpg" TargetMode="External" /><Relationship Id="rId207" Type="http://schemas.openxmlformats.org/officeDocument/2006/relationships/hyperlink" Target="https://pbs.twimg.com/media/EUNl5eEXkAAAvzG.jpg" TargetMode="External" /><Relationship Id="rId208" Type="http://schemas.openxmlformats.org/officeDocument/2006/relationships/hyperlink" Target="https://pbs.twimg.com/media/EUNl5eEXkAAAvzG.jpg" TargetMode="External" /><Relationship Id="rId209" Type="http://schemas.openxmlformats.org/officeDocument/2006/relationships/hyperlink" Target="https://pbs.twimg.com/media/EUNl5eEXkAAAvzG.jpg" TargetMode="External" /><Relationship Id="rId210" Type="http://schemas.openxmlformats.org/officeDocument/2006/relationships/hyperlink" Target="https://pbs.twimg.com/media/EUSaEP3UcAAwT_p.jpg" TargetMode="External" /><Relationship Id="rId211" Type="http://schemas.openxmlformats.org/officeDocument/2006/relationships/hyperlink" Target="https://pbs.twimg.com/media/EUSaEP3UcAAwT_p.jpg" TargetMode="External" /><Relationship Id="rId212" Type="http://schemas.openxmlformats.org/officeDocument/2006/relationships/hyperlink" Target="https://pbs.twimg.com/media/EUNHZawUYAAemkh.jpg" TargetMode="External" /><Relationship Id="rId213" Type="http://schemas.openxmlformats.org/officeDocument/2006/relationships/hyperlink" Target="https://pbs.twimg.com/media/EUNHZawUYAAemkh.jpg" TargetMode="External" /><Relationship Id="rId214" Type="http://schemas.openxmlformats.org/officeDocument/2006/relationships/hyperlink" Target="https://pbs.twimg.com/media/EUNJJL5UcAMSe-w.jpg" TargetMode="External" /><Relationship Id="rId215" Type="http://schemas.openxmlformats.org/officeDocument/2006/relationships/hyperlink" Target="https://pbs.twimg.com/ext_tw_video_thumb/1243935093212602369/pu/img/jIjia3Q52Lwhu8AL.jpg" TargetMode="External" /><Relationship Id="rId216" Type="http://schemas.openxmlformats.org/officeDocument/2006/relationships/hyperlink" Target="https://pbs.twimg.com/media/EUMxDqaWAAANzwy.jpg" TargetMode="External" /><Relationship Id="rId217" Type="http://schemas.openxmlformats.org/officeDocument/2006/relationships/hyperlink" Target="https://pbs.twimg.com/media/EUSE6OzXkAMEk8T.jpg" TargetMode="External" /><Relationship Id="rId218" Type="http://schemas.openxmlformats.org/officeDocument/2006/relationships/hyperlink" Target="https://pbs.twimg.com/media/EUMxDqaWAAANzwy.jpg" TargetMode="External" /><Relationship Id="rId219" Type="http://schemas.openxmlformats.org/officeDocument/2006/relationships/hyperlink" Target="https://pbs.twimg.com/media/EUSE6OzXkAMEk8T.jpg" TargetMode="External" /><Relationship Id="rId220" Type="http://schemas.openxmlformats.org/officeDocument/2006/relationships/hyperlink" Target="https://pbs.twimg.com/media/EUMxDqaWAAANzwy.jpg" TargetMode="External" /><Relationship Id="rId221" Type="http://schemas.openxmlformats.org/officeDocument/2006/relationships/hyperlink" Target="https://pbs.twimg.com/media/EUSE6OzXkAMEk8T.jpg" TargetMode="External" /><Relationship Id="rId222" Type="http://schemas.openxmlformats.org/officeDocument/2006/relationships/hyperlink" Target="https://pbs.twimg.com/media/EUMbM5JX0AE24bH.jpg" TargetMode="External" /><Relationship Id="rId223" Type="http://schemas.openxmlformats.org/officeDocument/2006/relationships/hyperlink" Target="https://pbs.twimg.com/media/EUNnNBJXQAA-goL.jpg" TargetMode="External" /><Relationship Id="rId224" Type="http://schemas.openxmlformats.org/officeDocument/2006/relationships/hyperlink" Target="https://pbs.twimg.com/media/EURcQo6WsAEw-z3.jpg" TargetMode="External" /><Relationship Id="rId225" Type="http://schemas.openxmlformats.org/officeDocument/2006/relationships/hyperlink" Target="http://pbs.twimg.com/profile_images/1221228373990506497/YEmp6FLu_normal.jpg" TargetMode="External" /><Relationship Id="rId226" Type="http://schemas.openxmlformats.org/officeDocument/2006/relationships/hyperlink" Target="https://pbs.twimg.com/media/EUXZs9iWkAU1sFM.jpg" TargetMode="External" /><Relationship Id="rId227" Type="http://schemas.openxmlformats.org/officeDocument/2006/relationships/hyperlink" Target="https://pbs.twimg.com/media/EUSH6TlWkAAaR_0.jpg" TargetMode="External" /><Relationship Id="rId228" Type="http://schemas.openxmlformats.org/officeDocument/2006/relationships/hyperlink" Target="https://pbs.twimg.com/media/EUXZs9iWkAU1sFM.jpg" TargetMode="External" /><Relationship Id="rId229" Type="http://schemas.openxmlformats.org/officeDocument/2006/relationships/hyperlink" Target="https://pbs.twimg.com/media/EUSH6TlWkAAaR_0.jpg" TargetMode="External" /><Relationship Id="rId230" Type="http://schemas.openxmlformats.org/officeDocument/2006/relationships/hyperlink" Target="https://pbs.twimg.com/media/EUNGljxWsAA9iJK.jpg" TargetMode="External" /><Relationship Id="rId231" Type="http://schemas.openxmlformats.org/officeDocument/2006/relationships/hyperlink" Target="https://pbs.twimg.com/media/EUM3fxaWkAAEhfB.jpg" TargetMode="External" /><Relationship Id="rId232" Type="http://schemas.openxmlformats.org/officeDocument/2006/relationships/hyperlink" Target="https://pbs.twimg.com/media/EUM3fxaWkAAEhfB.jpg" TargetMode="External" /><Relationship Id="rId233" Type="http://schemas.openxmlformats.org/officeDocument/2006/relationships/hyperlink" Target="https://pbs.twimg.com/media/EUM3fxaWkAAEhfB.jpg" TargetMode="External" /><Relationship Id="rId234" Type="http://schemas.openxmlformats.org/officeDocument/2006/relationships/hyperlink" Target="https://pbs.twimg.com/media/EUW3qDBXgAAGLuK.jpg" TargetMode="External" /><Relationship Id="rId235" Type="http://schemas.openxmlformats.org/officeDocument/2006/relationships/hyperlink" Target="https://pbs.twimg.com/media/EUSARJLWkAA_Lwp.jpg" TargetMode="External" /><Relationship Id="rId236" Type="http://schemas.openxmlformats.org/officeDocument/2006/relationships/hyperlink" Target="https://pbs.twimg.com/media/EUSARJLWkAA_Lwp.jpg" TargetMode="External" /><Relationship Id="rId237" Type="http://schemas.openxmlformats.org/officeDocument/2006/relationships/hyperlink" Target="https://pbs.twimg.com/media/EUXJ1xlWAAEkB6i.jpg" TargetMode="External" /><Relationship Id="rId238" Type="http://schemas.openxmlformats.org/officeDocument/2006/relationships/hyperlink" Target="https://pbs.twimg.com/media/EUNGljxWsAA9iJK.jpg" TargetMode="External" /><Relationship Id="rId239" Type="http://schemas.openxmlformats.org/officeDocument/2006/relationships/hyperlink" Target="https://pbs.twimg.com/media/EUSARJLWkAA_Lwp.jpg" TargetMode="External" /><Relationship Id="rId240" Type="http://schemas.openxmlformats.org/officeDocument/2006/relationships/hyperlink" Target="https://pbs.twimg.com/media/EUM_PAAWsAIburB.jpg" TargetMode="External" /><Relationship Id="rId241" Type="http://schemas.openxmlformats.org/officeDocument/2006/relationships/hyperlink" Target="https://pbs.twimg.com/media/EUSK9EbWAAIUjWh.jpg" TargetMode="External" /><Relationship Id="rId242" Type="http://schemas.openxmlformats.org/officeDocument/2006/relationships/hyperlink" Target="https://pbs.twimg.com/media/EUXBZATXsAE-wAb.jpg" TargetMode="External" /><Relationship Id="rId243" Type="http://schemas.openxmlformats.org/officeDocument/2006/relationships/hyperlink" Target="https://pbs.twimg.com/media/EUXBZATXsAE-wAb.jpg" TargetMode="External" /><Relationship Id="rId244" Type="http://schemas.openxmlformats.org/officeDocument/2006/relationships/hyperlink" Target="https://pbs.twimg.com/media/EUNJ0PMWAAUKN4O.jpg" TargetMode="External" /><Relationship Id="rId245" Type="http://schemas.openxmlformats.org/officeDocument/2006/relationships/hyperlink" Target="http://pbs.twimg.com/profile_images/426082032028905472/HFjV5BVz_normal.jpeg" TargetMode="External" /><Relationship Id="rId246" Type="http://schemas.openxmlformats.org/officeDocument/2006/relationships/hyperlink" Target="https://pbs.twimg.com/media/EUNJ0PMWAAUKN4O.jpg" TargetMode="External" /><Relationship Id="rId247" Type="http://schemas.openxmlformats.org/officeDocument/2006/relationships/hyperlink" Target="https://pbs.twimg.com/media/EUNJ0PMWAAUKN4O.jpg" TargetMode="External" /><Relationship Id="rId248" Type="http://schemas.openxmlformats.org/officeDocument/2006/relationships/hyperlink" Target="https://pbs.twimg.com/media/EUNJ0PMWAAUKN4O.jpg" TargetMode="External" /><Relationship Id="rId249" Type="http://schemas.openxmlformats.org/officeDocument/2006/relationships/hyperlink" Target="http://pbs.twimg.com/profile_images/1235689595708354560/tvaZZTyR_normal.jpg" TargetMode="External" /><Relationship Id="rId250" Type="http://schemas.openxmlformats.org/officeDocument/2006/relationships/hyperlink" Target="http://pbs.twimg.com/profile_images/1235689595708354560/tvaZZTyR_normal.jpg" TargetMode="External" /><Relationship Id="rId251" Type="http://schemas.openxmlformats.org/officeDocument/2006/relationships/hyperlink" Target="http://pbs.twimg.com/profile_images/1235689595708354560/tvaZZTyR_normal.jpg" TargetMode="External" /><Relationship Id="rId252" Type="http://schemas.openxmlformats.org/officeDocument/2006/relationships/hyperlink" Target="http://pbs.twimg.com/profile_images/1235689595708354560/tvaZZTyR_normal.jpg" TargetMode="External" /><Relationship Id="rId253" Type="http://schemas.openxmlformats.org/officeDocument/2006/relationships/hyperlink" Target="http://pbs.twimg.com/profile_images/1235689595708354560/tvaZZTyR_normal.jpg" TargetMode="External" /><Relationship Id="rId254" Type="http://schemas.openxmlformats.org/officeDocument/2006/relationships/hyperlink" Target="https://pbs.twimg.com/media/EUNCa3QXsAAIzv_.jpg" TargetMode="External" /><Relationship Id="rId255" Type="http://schemas.openxmlformats.org/officeDocument/2006/relationships/hyperlink" Target="https://pbs.twimg.com/ext_tw_video_thumb/1243945298109628417/pu/img/MctTOQ5bCG2AuouD.jpg" TargetMode="External" /><Relationship Id="rId256" Type="http://schemas.openxmlformats.org/officeDocument/2006/relationships/hyperlink" Target="https://pbs.twimg.com/media/EUNVDhVWkAAIGZD.jpg" TargetMode="External" /><Relationship Id="rId257" Type="http://schemas.openxmlformats.org/officeDocument/2006/relationships/hyperlink" Target="http://pbs.twimg.com/profile_images/1014129844580421632/QcqV-H7f_normal.jpg" TargetMode="External" /><Relationship Id="rId258" Type="http://schemas.openxmlformats.org/officeDocument/2006/relationships/hyperlink" Target="http://pbs.twimg.com/profile_images/1014129844580421632/QcqV-H7f_normal.jpg" TargetMode="External" /><Relationship Id="rId259" Type="http://schemas.openxmlformats.org/officeDocument/2006/relationships/hyperlink" Target="http://pbs.twimg.com/profile_images/1014129844580421632/QcqV-H7f_normal.jpg" TargetMode="External" /><Relationship Id="rId260" Type="http://schemas.openxmlformats.org/officeDocument/2006/relationships/hyperlink" Target="http://pbs.twimg.com/profile_images/1014129844580421632/QcqV-H7f_normal.jpg" TargetMode="External" /><Relationship Id="rId261" Type="http://schemas.openxmlformats.org/officeDocument/2006/relationships/hyperlink" Target="https://pbs.twimg.com/media/EUNl5eEXkAAAvzG.jpg" TargetMode="External" /><Relationship Id="rId262" Type="http://schemas.openxmlformats.org/officeDocument/2006/relationships/hyperlink" Target="https://pbs.twimg.com/media/EUNl5eEXkAAAvzG.jpg" TargetMode="External" /><Relationship Id="rId263" Type="http://schemas.openxmlformats.org/officeDocument/2006/relationships/hyperlink" Target="https://pbs.twimg.com/media/EUNl5eEXkAAAvzG.jpg" TargetMode="External" /><Relationship Id="rId264" Type="http://schemas.openxmlformats.org/officeDocument/2006/relationships/hyperlink" Target="http://pbs.twimg.com/profile_images/1014129844580421632/QcqV-H7f_normal.jpg" TargetMode="External" /><Relationship Id="rId265" Type="http://schemas.openxmlformats.org/officeDocument/2006/relationships/hyperlink" Target="http://pbs.twimg.com/profile_images/1014129844580421632/QcqV-H7f_normal.jpg" TargetMode="External" /><Relationship Id="rId266" Type="http://schemas.openxmlformats.org/officeDocument/2006/relationships/hyperlink" Target="http://pbs.twimg.com/profile_images/1014129844580421632/QcqV-H7f_normal.jpg" TargetMode="External" /><Relationship Id="rId267" Type="http://schemas.openxmlformats.org/officeDocument/2006/relationships/hyperlink" Target="http://pbs.twimg.com/profile_images/1014129844580421632/QcqV-H7f_normal.jpg" TargetMode="External" /><Relationship Id="rId268" Type="http://schemas.openxmlformats.org/officeDocument/2006/relationships/hyperlink" Target="http://pbs.twimg.com/profile_images/1014129844580421632/QcqV-H7f_normal.jpg" TargetMode="External" /><Relationship Id="rId269" Type="http://schemas.openxmlformats.org/officeDocument/2006/relationships/hyperlink" Target="http://pbs.twimg.com/profile_images/1014129844580421632/QcqV-H7f_normal.jpg" TargetMode="External" /><Relationship Id="rId270" Type="http://schemas.openxmlformats.org/officeDocument/2006/relationships/hyperlink" Target="http://pbs.twimg.com/profile_images/1014129844580421632/QcqV-H7f_normal.jpg" TargetMode="External" /><Relationship Id="rId271" Type="http://schemas.openxmlformats.org/officeDocument/2006/relationships/hyperlink" Target="http://pbs.twimg.com/profile_images/1014129844580421632/QcqV-H7f_normal.jpg" TargetMode="External" /><Relationship Id="rId272" Type="http://schemas.openxmlformats.org/officeDocument/2006/relationships/hyperlink" Target="http://pbs.twimg.com/profile_images/1098973461081481218/KK_1gWck_normal.jpg" TargetMode="External" /><Relationship Id="rId273" Type="http://schemas.openxmlformats.org/officeDocument/2006/relationships/hyperlink" Target="http://pbs.twimg.com/profile_images/1098973461081481218/KK_1gWck_normal.jpg" TargetMode="External" /><Relationship Id="rId274" Type="http://schemas.openxmlformats.org/officeDocument/2006/relationships/hyperlink" Target="http://pbs.twimg.com/profile_images/1098973461081481218/KK_1gWck_normal.jpg" TargetMode="External" /><Relationship Id="rId275" Type="http://schemas.openxmlformats.org/officeDocument/2006/relationships/hyperlink" Target="http://pbs.twimg.com/profile_images/1098973461081481218/KK_1gWck_normal.jpg" TargetMode="External" /><Relationship Id="rId276" Type="http://schemas.openxmlformats.org/officeDocument/2006/relationships/hyperlink" Target="http://pbs.twimg.com/profile_images/1098973461081481218/KK_1gWck_normal.jpg" TargetMode="External" /><Relationship Id="rId277" Type="http://schemas.openxmlformats.org/officeDocument/2006/relationships/hyperlink" Target="http://pbs.twimg.com/profile_images/1098973461081481218/KK_1gWck_normal.jpg" TargetMode="External" /><Relationship Id="rId278" Type="http://schemas.openxmlformats.org/officeDocument/2006/relationships/hyperlink" Target="http://pbs.twimg.com/profile_images/1098973461081481218/KK_1gWck_normal.jpg" TargetMode="External" /><Relationship Id="rId279" Type="http://schemas.openxmlformats.org/officeDocument/2006/relationships/hyperlink" Target="http://pbs.twimg.com/profile_images/1098973461081481218/KK_1gWck_normal.jpg" TargetMode="External" /><Relationship Id="rId280" Type="http://schemas.openxmlformats.org/officeDocument/2006/relationships/hyperlink" Target="http://pbs.twimg.com/profile_images/1098973461081481218/KK_1gWck_normal.jpg" TargetMode="External" /><Relationship Id="rId281" Type="http://schemas.openxmlformats.org/officeDocument/2006/relationships/hyperlink" Target="http://pbs.twimg.com/profile_images/1098973461081481218/KK_1gWck_normal.jpg" TargetMode="External" /><Relationship Id="rId282" Type="http://schemas.openxmlformats.org/officeDocument/2006/relationships/hyperlink" Target="http://pbs.twimg.com/profile_images/1098973461081481218/KK_1gWck_normal.jpg" TargetMode="External" /><Relationship Id="rId283" Type="http://schemas.openxmlformats.org/officeDocument/2006/relationships/hyperlink" Target="http://pbs.twimg.com/profile_images/1098973461081481218/KK_1gWck_normal.jpg" TargetMode="External" /><Relationship Id="rId284" Type="http://schemas.openxmlformats.org/officeDocument/2006/relationships/hyperlink" Target="https://pbs.twimg.com/media/EUSCN3wWoAMGA3a.jpg" TargetMode="External" /><Relationship Id="rId285" Type="http://schemas.openxmlformats.org/officeDocument/2006/relationships/hyperlink" Target="https://pbs.twimg.com/media/EUNKNZ0X0AAAd4h.jpg" TargetMode="External" /><Relationship Id="rId286" Type="http://schemas.openxmlformats.org/officeDocument/2006/relationships/hyperlink" Target="https://pbs.twimg.com/media/EUSIlSfWAAIQw4f.jpg" TargetMode="External" /><Relationship Id="rId287" Type="http://schemas.openxmlformats.org/officeDocument/2006/relationships/hyperlink" Target="http://pbs.twimg.com/profile_images/536221340210966529/ByumhudF_normal.jpeg" TargetMode="External" /><Relationship Id="rId288" Type="http://schemas.openxmlformats.org/officeDocument/2006/relationships/hyperlink" Target="http://pbs.twimg.com/profile_images/536221340210966529/ByumhudF_normal.jpeg" TargetMode="External" /><Relationship Id="rId289" Type="http://schemas.openxmlformats.org/officeDocument/2006/relationships/hyperlink" Target="http://pbs.twimg.com/profile_images/536221340210966529/ByumhudF_normal.jpeg" TargetMode="External" /><Relationship Id="rId290" Type="http://schemas.openxmlformats.org/officeDocument/2006/relationships/hyperlink" Target="http://pbs.twimg.com/profile_images/536221340210966529/ByumhudF_normal.jpeg" TargetMode="External" /><Relationship Id="rId291" Type="http://schemas.openxmlformats.org/officeDocument/2006/relationships/hyperlink" Target="http://pbs.twimg.com/profile_images/536221340210966529/ByumhudF_normal.jpeg" TargetMode="External" /><Relationship Id="rId292" Type="http://schemas.openxmlformats.org/officeDocument/2006/relationships/hyperlink" Target="https://pbs.twimg.com/media/EUXx0OGWAAUApAE.jpg" TargetMode="External" /><Relationship Id="rId293" Type="http://schemas.openxmlformats.org/officeDocument/2006/relationships/hyperlink" Target="http://pbs.twimg.com/profile_images/536221340210966529/ByumhudF_normal.jpeg" TargetMode="External" /><Relationship Id="rId294" Type="http://schemas.openxmlformats.org/officeDocument/2006/relationships/hyperlink" Target="http://pbs.twimg.com/profile_images/536221340210966529/ByumhudF_normal.jpeg" TargetMode="External" /><Relationship Id="rId295" Type="http://schemas.openxmlformats.org/officeDocument/2006/relationships/hyperlink" Target="http://pbs.twimg.com/profile_images/536221340210966529/ByumhudF_normal.jpeg" TargetMode="External" /><Relationship Id="rId296" Type="http://schemas.openxmlformats.org/officeDocument/2006/relationships/hyperlink" Target="http://pbs.twimg.com/profile_images/536221340210966529/ByumhudF_normal.jpeg" TargetMode="External" /><Relationship Id="rId297" Type="http://schemas.openxmlformats.org/officeDocument/2006/relationships/hyperlink" Target="http://pbs.twimg.com/profile_images/536221340210966529/ByumhudF_normal.jpeg" TargetMode="External" /><Relationship Id="rId298" Type="http://schemas.openxmlformats.org/officeDocument/2006/relationships/hyperlink" Target="http://pbs.twimg.com/profile_images/536221340210966529/ByumhudF_normal.jpeg" TargetMode="External" /><Relationship Id="rId299" Type="http://schemas.openxmlformats.org/officeDocument/2006/relationships/hyperlink" Target="https://pbs.twimg.com/media/EUMi5Y-X0AAYvtb.jpg" TargetMode="External" /><Relationship Id="rId300" Type="http://schemas.openxmlformats.org/officeDocument/2006/relationships/hyperlink" Target="https://pbs.twimg.com/media/EUMpTf_XgAIyivU.jpg" TargetMode="External" /><Relationship Id="rId301" Type="http://schemas.openxmlformats.org/officeDocument/2006/relationships/hyperlink" Target="https://pbs.twimg.com/media/EUNHowvWsAELk7p.jpg" TargetMode="External" /><Relationship Id="rId302" Type="http://schemas.openxmlformats.org/officeDocument/2006/relationships/hyperlink" Target="https://pbs.twimg.com/media/EUShjgcWkAATbjY.jpg" TargetMode="External" /><Relationship Id="rId303" Type="http://schemas.openxmlformats.org/officeDocument/2006/relationships/hyperlink" Target="https://pbs.twimg.com/media/EUSXQtiWoAIScfY.jpg" TargetMode="External" /><Relationship Id="rId304" Type="http://schemas.openxmlformats.org/officeDocument/2006/relationships/hyperlink" Target="https://pbs.twimg.com/media/EUSXQtiWoAIScfY.jpg" TargetMode="External" /><Relationship Id="rId305" Type="http://schemas.openxmlformats.org/officeDocument/2006/relationships/hyperlink" Target="https://pbs.twimg.com/media/EUSVVgVXkAIkiM7.jpg" TargetMode="External" /><Relationship Id="rId306" Type="http://schemas.openxmlformats.org/officeDocument/2006/relationships/hyperlink" Target="https://pbs.twimg.com/media/EUSXQtiWoAIScfY.jpg" TargetMode="External" /><Relationship Id="rId307" Type="http://schemas.openxmlformats.org/officeDocument/2006/relationships/hyperlink" Target="https://pbs.twimg.com/media/EUMn5j5XgAIMRAK.jpg" TargetMode="External" /><Relationship Id="rId308" Type="http://schemas.openxmlformats.org/officeDocument/2006/relationships/hyperlink" Target="http://pbs.twimg.com/profile_images/784440240584916992/6_sh4IYP_normal.jpg" TargetMode="External" /><Relationship Id="rId309" Type="http://schemas.openxmlformats.org/officeDocument/2006/relationships/hyperlink" Target="http://pbs.twimg.com/profile_images/784440240584916992/6_sh4IYP_normal.jpg" TargetMode="External" /><Relationship Id="rId310" Type="http://schemas.openxmlformats.org/officeDocument/2006/relationships/hyperlink" Target="https://pbs.twimg.com/media/EUMn5j5XgAIMRAK.jpg" TargetMode="External" /><Relationship Id="rId311" Type="http://schemas.openxmlformats.org/officeDocument/2006/relationships/hyperlink" Target="https://pbs.twimg.com/media/EURTVkvXgAccorE.jpg" TargetMode="External" /><Relationship Id="rId312" Type="http://schemas.openxmlformats.org/officeDocument/2006/relationships/hyperlink" Target="https://pbs.twimg.com/media/EUSyuvAWAAoEeKb.jpg" TargetMode="External" /><Relationship Id="rId313" Type="http://schemas.openxmlformats.org/officeDocument/2006/relationships/hyperlink" Target="https://pbs.twimg.com/media/EUMFkOsWkAA4yCo.jpg" TargetMode="External" /><Relationship Id="rId314" Type="http://schemas.openxmlformats.org/officeDocument/2006/relationships/hyperlink" Target="http://pbs.twimg.com/profile_images/784440240584916992/6_sh4IYP_normal.jpg" TargetMode="External" /><Relationship Id="rId315" Type="http://schemas.openxmlformats.org/officeDocument/2006/relationships/hyperlink" Target="http://pbs.twimg.com/profile_images/784440240584916992/6_sh4IYP_normal.jpg" TargetMode="External" /><Relationship Id="rId316" Type="http://schemas.openxmlformats.org/officeDocument/2006/relationships/hyperlink" Target="http://pbs.twimg.com/profile_images/784440240584916992/6_sh4IYP_normal.jpg" TargetMode="External" /><Relationship Id="rId317" Type="http://schemas.openxmlformats.org/officeDocument/2006/relationships/hyperlink" Target="https://pbs.twimg.com/media/EUNDXWIWsAIJUW5.jpg" TargetMode="External" /><Relationship Id="rId318" Type="http://schemas.openxmlformats.org/officeDocument/2006/relationships/hyperlink" Target="https://pbs.twimg.com/media/EUMhle6WsAImUuj.jpg" TargetMode="External" /><Relationship Id="rId319" Type="http://schemas.openxmlformats.org/officeDocument/2006/relationships/hyperlink" Target="https://pbs.twimg.com/media/EUMhle6WsAImUuj.jpg" TargetMode="External" /><Relationship Id="rId320" Type="http://schemas.openxmlformats.org/officeDocument/2006/relationships/hyperlink" Target="https://pbs.twimg.com/media/EUMhle6WsAImUuj.jpg" TargetMode="External" /><Relationship Id="rId321" Type="http://schemas.openxmlformats.org/officeDocument/2006/relationships/hyperlink" Target="https://pbs.twimg.com/media/EUMhle6WsAImUuj.jpg" TargetMode="External" /><Relationship Id="rId322" Type="http://schemas.openxmlformats.org/officeDocument/2006/relationships/hyperlink" Target="https://pbs.twimg.com/media/EUScxHBXQAM1I3t.jpg" TargetMode="External" /><Relationship Id="rId323" Type="http://schemas.openxmlformats.org/officeDocument/2006/relationships/hyperlink" Target="https://pbs.twimg.com/media/EUR9D16X0AAPVdN.jpg" TargetMode="External" /><Relationship Id="rId324" Type="http://schemas.openxmlformats.org/officeDocument/2006/relationships/hyperlink" Target="https://pbs.twimg.com/media/EUMhle6WsAImUuj.jpg" TargetMode="External" /><Relationship Id="rId325" Type="http://schemas.openxmlformats.org/officeDocument/2006/relationships/hyperlink" Target="https://pbs.twimg.com/media/EUSKsuxXkAA0scw.jpg" TargetMode="External" /><Relationship Id="rId326" Type="http://schemas.openxmlformats.org/officeDocument/2006/relationships/hyperlink" Target="https://pbs.twimg.com/media/EUR49RSX0AApkjC.jpg" TargetMode="External" /><Relationship Id="rId327" Type="http://schemas.openxmlformats.org/officeDocument/2006/relationships/hyperlink" Target="https://pbs.twimg.com/media/EUScxHBXQAM1I3t.jpg" TargetMode="External" /><Relationship Id="rId328" Type="http://schemas.openxmlformats.org/officeDocument/2006/relationships/hyperlink" Target="https://pbs.twimg.com/media/EUScxHBXQAM1I3t.jpg" TargetMode="External" /><Relationship Id="rId329" Type="http://schemas.openxmlformats.org/officeDocument/2006/relationships/hyperlink" Target="https://pbs.twimg.com/media/EUScxHBXQAM1I3t.jpg" TargetMode="External" /><Relationship Id="rId330" Type="http://schemas.openxmlformats.org/officeDocument/2006/relationships/hyperlink" Target="https://pbs.twimg.com/media/EUNNhTXWsAEc5ls.jpg" TargetMode="External" /><Relationship Id="rId331" Type="http://schemas.openxmlformats.org/officeDocument/2006/relationships/hyperlink" Target="http://pbs.twimg.com/profile_images/1240285028879384586/TzHfTdbj_normal.jpg" TargetMode="External" /><Relationship Id="rId332" Type="http://schemas.openxmlformats.org/officeDocument/2006/relationships/hyperlink" Target="http://pbs.twimg.com/profile_images/1240285028879384586/TzHfTdbj_normal.jpg" TargetMode="External" /><Relationship Id="rId333" Type="http://schemas.openxmlformats.org/officeDocument/2006/relationships/hyperlink" Target="http://pbs.twimg.com/profile_images/1240285028879384586/TzHfTdbj_normal.jpg" TargetMode="External" /><Relationship Id="rId334" Type="http://schemas.openxmlformats.org/officeDocument/2006/relationships/hyperlink" Target="http://pbs.twimg.com/profile_images/1240285028879384586/TzHfTdbj_normal.jpg" TargetMode="External" /><Relationship Id="rId335" Type="http://schemas.openxmlformats.org/officeDocument/2006/relationships/hyperlink" Target="https://pbs.twimg.com/media/EUNIMu4WAAEYMUi.jpg" TargetMode="External" /><Relationship Id="rId336" Type="http://schemas.openxmlformats.org/officeDocument/2006/relationships/hyperlink" Target="https://pbs.twimg.com/media/EUNNO6qWkAE-H9M.jpg" TargetMode="External" /><Relationship Id="rId337" Type="http://schemas.openxmlformats.org/officeDocument/2006/relationships/hyperlink" Target="https://pbs.twimg.com/media/EUNFqmsXgAAEuKP.jpg" TargetMode="External" /><Relationship Id="rId338" Type="http://schemas.openxmlformats.org/officeDocument/2006/relationships/hyperlink" Target="https://pbs.twimg.com/media/EUSBPdEXsAIisLQ.jpg" TargetMode="External" /><Relationship Id="rId339" Type="http://schemas.openxmlformats.org/officeDocument/2006/relationships/hyperlink" Target="http://pbs.twimg.com/profile_images/1225214155390504960/6Asmc-Mv_normal.png" TargetMode="External" /><Relationship Id="rId340" Type="http://schemas.openxmlformats.org/officeDocument/2006/relationships/hyperlink" Target="http://pbs.twimg.com/profile_images/1225214155390504960/6Asmc-Mv_normal.png" TargetMode="External" /><Relationship Id="rId341" Type="http://schemas.openxmlformats.org/officeDocument/2006/relationships/hyperlink" Target="https://pbs.twimg.com/media/EUNHTQYXkAMdkdX.jpg" TargetMode="External" /><Relationship Id="rId342" Type="http://schemas.openxmlformats.org/officeDocument/2006/relationships/hyperlink" Target="https://pbs.twimg.com/media/EUNa8FwWoAAGg9s.jpg" TargetMode="External" /><Relationship Id="rId343" Type="http://schemas.openxmlformats.org/officeDocument/2006/relationships/hyperlink" Target="https://twitter.com/kunalmahajan4/status/1243241673548685317" TargetMode="External" /><Relationship Id="rId344" Type="http://schemas.openxmlformats.org/officeDocument/2006/relationships/hyperlink" Target="https://twitter.com/awakush/status/1243955446123118592" TargetMode="External" /><Relationship Id="rId345" Type="http://schemas.openxmlformats.org/officeDocument/2006/relationships/hyperlink" Target="https://twitter.com/panjrathg/status/1244253032931569665" TargetMode="External" /><Relationship Id="rId346" Type="http://schemas.openxmlformats.org/officeDocument/2006/relationships/hyperlink" Target="https://twitter.com/panjrathg/status/1244253032931569665" TargetMode="External" /><Relationship Id="rId347" Type="http://schemas.openxmlformats.org/officeDocument/2006/relationships/hyperlink" Target="https://twitter.com/hadleywilsonmd/status/1243870903462760448" TargetMode="External" /><Relationship Id="rId348" Type="http://schemas.openxmlformats.org/officeDocument/2006/relationships/hyperlink" Target="https://twitter.com/hadleywilsonmd/status/1243870903462760448" TargetMode="External" /><Relationship Id="rId349" Type="http://schemas.openxmlformats.org/officeDocument/2006/relationships/hyperlink" Target="https://twitter.com/hadleywilsonmd/status/1243870903462760448" TargetMode="External" /><Relationship Id="rId350" Type="http://schemas.openxmlformats.org/officeDocument/2006/relationships/hyperlink" Target="https://twitter.com/hadleywilsonmd/status/1243870903462760448" TargetMode="External" /><Relationship Id="rId351" Type="http://schemas.openxmlformats.org/officeDocument/2006/relationships/hyperlink" Target="https://twitter.com/hadleywilsonmd/status/1243870903462760448" TargetMode="External" /><Relationship Id="rId352" Type="http://schemas.openxmlformats.org/officeDocument/2006/relationships/hyperlink" Target="https://twitter.com/hadleywilsonmd/status/1243870903462760448" TargetMode="External" /><Relationship Id="rId353" Type="http://schemas.openxmlformats.org/officeDocument/2006/relationships/hyperlink" Target="https://twitter.com/hadleywilsonmd/status/1243870903462760448" TargetMode="External" /><Relationship Id="rId354" Type="http://schemas.openxmlformats.org/officeDocument/2006/relationships/hyperlink" Target="https://twitter.com/hadleywilsonmd/status/1243991411718008832" TargetMode="External" /><Relationship Id="rId355" Type="http://schemas.openxmlformats.org/officeDocument/2006/relationships/hyperlink" Target="https://twitter.com/hadleywilsonmd/status/1243917417211928577" TargetMode="External" /><Relationship Id="rId356" Type="http://schemas.openxmlformats.org/officeDocument/2006/relationships/hyperlink" Target="https://twitter.com/anudodejamd/status/1244641851371671555" TargetMode="External" /><Relationship Id="rId357" Type="http://schemas.openxmlformats.org/officeDocument/2006/relationships/hyperlink" Target="https://twitter.com/anudodejamd/status/1244641851371671555" TargetMode="External" /><Relationship Id="rId358" Type="http://schemas.openxmlformats.org/officeDocument/2006/relationships/hyperlink" Target="https://twitter.com/ktamirisamd/status/1243877640450252800" TargetMode="External" /><Relationship Id="rId359" Type="http://schemas.openxmlformats.org/officeDocument/2006/relationships/hyperlink" Target="https://twitter.com/ktamirisamd/status/1243877640450252800" TargetMode="External" /><Relationship Id="rId360" Type="http://schemas.openxmlformats.org/officeDocument/2006/relationships/hyperlink" Target="https://twitter.com/ktamirisamd/status/1243877640450252800" TargetMode="External" /><Relationship Id="rId361" Type="http://schemas.openxmlformats.org/officeDocument/2006/relationships/hyperlink" Target="https://twitter.com/ktamirisamd/status/1243877640450252800" TargetMode="External" /><Relationship Id="rId362" Type="http://schemas.openxmlformats.org/officeDocument/2006/relationships/hyperlink" Target="https://twitter.com/ktamirisamd/status/1243877640450252800" TargetMode="External" /><Relationship Id="rId363" Type="http://schemas.openxmlformats.org/officeDocument/2006/relationships/hyperlink" Target="https://twitter.com/ktamirisamd/status/1243877640450252800" TargetMode="External" /><Relationship Id="rId364" Type="http://schemas.openxmlformats.org/officeDocument/2006/relationships/hyperlink" Target="https://twitter.com/ktamirisamd/status/1243877640450252800" TargetMode="External" /><Relationship Id="rId365" Type="http://schemas.openxmlformats.org/officeDocument/2006/relationships/hyperlink" Target="https://twitter.com/ktamirisamd/status/1243877640450252800" TargetMode="External" /><Relationship Id="rId366" Type="http://schemas.openxmlformats.org/officeDocument/2006/relationships/hyperlink" Target="https://twitter.com/ktamirisamd/status/1243877640450252800" TargetMode="External" /><Relationship Id="rId367" Type="http://schemas.openxmlformats.org/officeDocument/2006/relationships/hyperlink" Target="https://twitter.com/ktamirisamd/status/1243964523180146690" TargetMode="External" /><Relationship Id="rId368" Type="http://schemas.openxmlformats.org/officeDocument/2006/relationships/hyperlink" Target="https://twitter.com/ktamirisamd/status/1243956231905120262" TargetMode="External" /><Relationship Id="rId369" Type="http://schemas.openxmlformats.org/officeDocument/2006/relationships/hyperlink" Target="https://twitter.com/gurleen_kaur96/status/1244691354527072263" TargetMode="External" /><Relationship Id="rId370" Type="http://schemas.openxmlformats.org/officeDocument/2006/relationships/hyperlink" Target="https://twitter.com/medaxiom/status/1244633019643834368" TargetMode="External" /><Relationship Id="rId371" Type="http://schemas.openxmlformats.org/officeDocument/2006/relationships/hyperlink" Target="https://twitter.com/medaxiom/status/1244648118756544512" TargetMode="External" /><Relationship Id="rId372" Type="http://schemas.openxmlformats.org/officeDocument/2006/relationships/hyperlink" Target="https://twitter.com/mr_jeffry/status/1244723759006789633" TargetMode="External" /><Relationship Id="rId373" Type="http://schemas.openxmlformats.org/officeDocument/2006/relationships/hyperlink" Target="https://twitter.com/drmarthagulati/status/1244253080993988608" TargetMode="External" /><Relationship Id="rId374" Type="http://schemas.openxmlformats.org/officeDocument/2006/relationships/hyperlink" Target="https://twitter.com/drmarthagulati/status/1244637850655584256" TargetMode="External" /><Relationship Id="rId375" Type="http://schemas.openxmlformats.org/officeDocument/2006/relationships/hyperlink" Target="https://twitter.com/drmarthagulati/status/1244637850655584256" TargetMode="External" /><Relationship Id="rId376" Type="http://schemas.openxmlformats.org/officeDocument/2006/relationships/hyperlink" Target="https://twitter.com/rafidaltaweel/status/1244667948620537856" TargetMode="External" /><Relationship Id="rId377" Type="http://schemas.openxmlformats.org/officeDocument/2006/relationships/hyperlink" Target="https://twitter.com/achoiheart/status/1243889834491510785" TargetMode="External" /><Relationship Id="rId378" Type="http://schemas.openxmlformats.org/officeDocument/2006/relationships/hyperlink" Target="https://twitter.com/jaccjournals/status/1243900371413712903" TargetMode="External" /><Relationship Id="rId379" Type="http://schemas.openxmlformats.org/officeDocument/2006/relationships/hyperlink" Target="https://twitter.com/drlaxmimehta/status/1243955456462249985" TargetMode="External" /><Relationship Id="rId380" Type="http://schemas.openxmlformats.org/officeDocument/2006/relationships/hyperlink" Target="https://twitter.com/drlaxmimehta/status/1243955456462249985" TargetMode="External" /><Relationship Id="rId381" Type="http://schemas.openxmlformats.org/officeDocument/2006/relationships/hyperlink" Target="https://twitter.com/drlaxmimehta/status/1243955456462249985" TargetMode="External" /><Relationship Id="rId382" Type="http://schemas.openxmlformats.org/officeDocument/2006/relationships/hyperlink" Target="https://twitter.com/drlaxmimehta/status/1243955456462249985" TargetMode="External" /><Relationship Id="rId383" Type="http://schemas.openxmlformats.org/officeDocument/2006/relationships/hyperlink" Target="https://twitter.com/drlaxmimehta/status/1243955456462249985" TargetMode="External" /><Relationship Id="rId384" Type="http://schemas.openxmlformats.org/officeDocument/2006/relationships/hyperlink" Target="https://twitter.com/katiebatesdnp/status/1244288836047233025" TargetMode="External" /><Relationship Id="rId385" Type="http://schemas.openxmlformats.org/officeDocument/2006/relationships/hyperlink" Target="https://twitter.com/katiebatesdnp/status/1244288836047233025" TargetMode="External" /><Relationship Id="rId386" Type="http://schemas.openxmlformats.org/officeDocument/2006/relationships/hyperlink" Target="https://twitter.com/katiebatesdnp/status/1243916430673768448" TargetMode="External" /><Relationship Id="rId387" Type="http://schemas.openxmlformats.org/officeDocument/2006/relationships/hyperlink" Target="https://twitter.com/katiebatesdnp/status/1243916430673768448" TargetMode="External" /><Relationship Id="rId388" Type="http://schemas.openxmlformats.org/officeDocument/2006/relationships/hyperlink" Target="https://twitter.com/katiebatesdnp/status/1243918354034778114" TargetMode="External" /><Relationship Id="rId389" Type="http://schemas.openxmlformats.org/officeDocument/2006/relationships/hyperlink" Target="https://twitter.com/katiebatesdnp/status/1243935154604670977" TargetMode="External" /><Relationship Id="rId390" Type="http://schemas.openxmlformats.org/officeDocument/2006/relationships/hyperlink" Target="https://twitter.com/yaqoub_lina/status/1243891872155799563" TargetMode="External" /><Relationship Id="rId391" Type="http://schemas.openxmlformats.org/officeDocument/2006/relationships/hyperlink" Target="https://twitter.com/yaqoub_lina/status/1244265572180865024" TargetMode="External" /><Relationship Id="rId392" Type="http://schemas.openxmlformats.org/officeDocument/2006/relationships/hyperlink" Target="https://twitter.com/yaqoub_lina/status/1243891872155799563" TargetMode="External" /><Relationship Id="rId393" Type="http://schemas.openxmlformats.org/officeDocument/2006/relationships/hyperlink" Target="https://twitter.com/yaqoub_lina/status/1244265572180865024" TargetMode="External" /><Relationship Id="rId394" Type="http://schemas.openxmlformats.org/officeDocument/2006/relationships/hyperlink" Target="https://twitter.com/yaqoub_lina/status/1243891872155799563" TargetMode="External" /><Relationship Id="rId395" Type="http://schemas.openxmlformats.org/officeDocument/2006/relationships/hyperlink" Target="https://twitter.com/yaqoub_lina/status/1244265572180865024" TargetMode="External" /><Relationship Id="rId396" Type="http://schemas.openxmlformats.org/officeDocument/2006/relationships/hyperlink" Target="https://twitter.com/mpsotka/status/1243867833651601408" TargetMode="External" /><Relationship Id="rId397" Type="http://schemas.openxmlformats.org/officeDocument/2006/relationships/hyperlink" Target="https://twitter.com/mpsotka/status/1243951402117971970" TargetMode="External" /><Relationship Id="rId398" Type="http://schemas.openxmlformats.org/officeDocument/2006/relationships/hyperlink" Target="https://twitter.com/mpsotka/status/1244220869657927681" TargetMode="External" /><Relationship Id="rId399" Type="http://schemas.openxmlformats.org/officeDocument/2006/relationships/hyperlink" Target="https://twitter.com/athenapoppas/status/1243907474933059590" TargetMode="External" /><Relationship Id="rId400" Type="http://schemas.openxmlformats.org/officeDocument/2006/relationships/hyperlink" Target="https://twitter.com/braun_lynne/status/1244640249436934144" TargetMode="External" /><Relationship Id="rId401" Type="http://schemas.openxmlformats.org/officeDocument/2006/relationships/hyperlink" Target="https://twitter.com/braun_lynne/status/1244268845608640512" TargetMode="External" /><Relationship Id="rId402" Type="http://schemas.openxmlformats.org/officeDocument/2006/relationships/hyperlink" Target="https://twitter.com/braun_lynne/status/1244640249436934144" TargetMode="External" /><Relationship Id="rId403" Type="http://schemas.openxmlformats.org/officeDocument/2006/relationships/hyperlink" Target="https://twitter.com/braun_lynne/status/1244268845608640512" TargetMode="External" /><Relationship Id="rId404" Type="http://schemas.openxmlformats.org/officeDocument/2006/relationships/hyperlink" Target="https://twitter.com/kyla_lara/status/1243915546544013314" TargetMode="External" /><Relationship Id="rId405" Type="http://schemas.openxmlformats.org/officeDocument/2006/relationships/hyperlink" Target="https://twitter.com/jaccjournals/status/1243900371413712903" TargetMode="External" /><Relationship Id="rId406" Type="http://schemas.openxmlformats.org/officeDocument/2006/relationships/hyperlink" Target="https://twitter.com/jaccjournals/status/1243900371413712903" TargetMode="External" /><Relationship Id="rId407" Type="http://schemas.openxmlformats.org/officeDocument/2006/relationships/hyperlink" Target="https://twitter.com/jaccjournals/status/1243900371413712903" TargetMode="External" /><Relationship Id="rId408" Type="http://schemas.openxmlformats.org/officeDocument/2006/relationships/hyperlink" Target="https://twitter.com/jaccjournals/status/1244602808520847360" TargetMode="External" /><Relationship Id="rId409" Type="http://schemas.openxmlformats.org/officeDocument/2006/relationships/hyperlink" Target="https://twitter.com/kyla_lara/status/1244260436159201281" TargetMode="External" /><Relationship Id="rId410" Type="http://schemas.openxmlformats.org/officeDocument/2006/relationships/hyperlink" Target="https://twitter.com/kyla_lara/status/1244260436159201281" TargetMode="External" /><Relationship Id="rId411" Type="http://schemas.openxmlformats.org/officeDocument/2006/relationships/hyperlink" Target="https://twitter.com/kyla_lara/status/1244622802486992896" TargetMode="External" /><Relationship Id="rId412" Type="http://schemas.openxmlformats.org/officeDocument/2006/relationships/hyperlink" Target="https://twitter.com/kyla_lara/status/1243915546544013314" TargetMode="External" /><Relationship Id="rId413" Type="http://schemas.openxmlformats.org/officeDocument/2006/relationships/hyperlink" Target="https://twitter.com/kyla_lara/status/1244260436159201281" TargetMode="External" /><Relationship Id="rId414" Type="http://schemas.openxmlformats.org/officeDocument/2006/relationships/hyperlink" Target="https://twitter.com/kyla_lara/status/1243907463310708740" TargetMode="External" /><Relationship Id="rId415" Type="http://schemas.openxmlformats.org/officeDocument/2006/relationships/hyperlink" Target="https://twitter.com/kyla_lara/status/1244272184555601922" TargetMode="External" /><Relationship Id="rId416" Type="http://schemas.openxmlformats.org/officeDocument/2006/relationships/hyperlink" Target="https://twitter.com/kyla_lara/status/1244613511940059137" TargetMode="External" /><Relationship Id="rId417" Type="http://schemas.openxmlformats.org/officeDocument/2006/relationships/hyperlink" Target="https://twitter.com/kyla_lara/status/1244613511940059137" TargetMode="External" /><Relationship Id="rId418" Type="http://schemas.openxmlformats.org/officeDocument/2006/relationships/hyperlink" Target="https://twitter.com/smadarkort/status/1243919104131633152" TargetMode="External" /><Relationship Id="rId419" Type="http://schemas.openxmlformats.org/officeDocument/2006/relationships/hyperlink" Target="https://twitter.com/smadarkort/status/1243919731641536512" TargetMode="External" /><Relationship Id="rId420" Type="http://schemas.openxmlformats.org/officeDocument/2006/relationships/hyperlink" Target="https://twitter.com/smadarkort/status/1243919104131633152" TargetMode="External" /><Relationship Id="rId421" Type="http://schemas.openxmlformats.org/officeDocument/2006/relationships/hyperlink" Target="https://twitter.com/smadarkort/status/1243919104131633152" TargetMode="External" /><Relationship Id="rId422" Type="http://schemas.openxmlformats.org/officeDocument/2006/relationships/hyperlink" Target="https://twitter.com/smadarkort/status/1243919104131633152" TargetMode="External" /><Relationship Id="rId423" Type="http://schemas.openxmlformats.org/officeDocument/2006/relationships/hyperlink" Target="https://twitter.com/gomezrexrode/status/1243918623263068160" TargetMode="External" /><Relationship Id="rId424" Type="http://schemas.openxmlformats.org/officeDocument/2006/relationships/hyperlink" Target="https://twitter.com/gomezrexrode/status/1243907908116643842" TargetMode="External" /><Relationship Id="rId425" Type="http://schemas.openxmlformats.org/officeDocument/2006/relationships/hyperlink" Target="https://twitter.com/gomezrexrode/status/1244252891277393920" TargetMode="External" /><Relationship Id="rId426" Type="http://schemas.openxmlformats.org/officeDocument/2006/relationships/hyperlink" Target="https://twitter.com/gomezrexrode/status/1244266592931852291" TargetMode="External" /><Relationship Id="rId427" Type="http://schemas.openxmlformats.org/officeDocument/2006/relationships/hyperlink" Target="https://twitter.com/gomezrexrode/status/1243901828351303681" TargetMode="External" /><Relationship Id="rId428" Type="http://schemas.openxmlformats.org/officeDocument/2006/relationships/hyperlink" Target="https://twitter.com/gomezrexrode/status/1243910955987357696" TargetMode="External" /><Relationship Id="rId429" Type="http://schemas.openxmlformats.org/officeDocument/2006/relationships/hyperlink" Target="https://twitter.com/jenkanellidis/status/1243945595183775744" TargetMode="External" /><Relationship Id="rId430" Type="http://schemas.openxmlformats.org/officeDocument/2006/relationships/hyperlink" Target="https://twitter.com/drjenniferco_vu/status/1243931446621941760" TargetMode="External" /><Relationship Id="rId431" Type="http://schemas.openxmlformats.org/officeDocument/2006/relationships/hyperlink" Target="https://twitter.com/avolgman/status/1244677496081190914" TargetMode="External" /><Relationship Id="rId432" Type="http://schemas.openxmlformats.org/officeDocument/2006/relationships/hyperlink" Target="https://twitter.com/avolgman/status/1244677496081190914" TargetMode="External" /><Relationship Id="rId433" Type="http://schemas.openxmlformats.org/officeDocument/2006/relationships/hyperlink" Target="https://twitter.com/avolgman/status/1244677496081190914" TargetMode="External" /><Relationship Id="rId434" Type="http://schemas.openxmlformats.org/officeDocument/2006/relationships/hyperlink" Target="https://twitter.com/avolgman/status/1244677496081190914" TargetMode="External" /><Relationship Id="rId435" Type="http://schemas.openxmlformats.org/officeDocument/2006/relationships/hyperlink" Target="https://twitter.com/drlaxmimehta/status/1243955456462249985" TargetMode="External" /><Relationship Id="rId436" Type="http://schemas.openxmlformats.org/officeDocument/2006/relationships/hyperlink" Target="https://twitter.com/drlaxmimehta/status/1243955456462249985" TargetMode="External" /><Relationship Id="rId437" Type="http://schemas.openxmlformats.org/officeDocument/2006/relationships/hyperlink" Target="https://twitter.com/drlaxmimehta/status/1243955456462249985" TargetMode="External" /><Relationship Id="rId438" Type="http://schemas.openxmlformats.org/officeDocument/2006/relationships/hyperlink" Target="https://twitter.com/avolgman/status/1244677496081190914" TargetMode="External" /><Relationship Id="rId439" Type="http://schemas.openxmlformats.org/officeDocument/2006/relationships/hyperlink" Target="https://twitter.com/avolgman/status/1244677496081190914" TargetMode="External" /><Relationship Id="rId440" Type="http://schemas.openxmlformats.org/officeDocument/2006/relationships/hyperlink" Target="https://twitter.com/avolgman/status/1244677496081190914" TargetMode="External" /><Relationship Id="rId441" Type="http://schemas.openxmlformats.org/officeDocument/2006/relationships/hyperlink" Target="https://twitter.com/avolgman/status/1244677496081190914" TargetMode="External" /><Relationship Id="rId442" Type="http://schemas.openxmlformats.org/officeDocument/2006/relationships/hyperlink" Target="https://twitter.com/avolgman/status/1244677496081190914" TargetMode="External" /><Relationship Id="rId443" Type="http://schemas.openxmlformats.org/officeDocument/2006/relationships/hyperlink" Target="https://twitter.com/avolgman/status/1244677496081190914" TargetMode="External" /><Relationship Id="rId444" Type="http://schemas.openxmlformats.org/officeDocument/2006/relationships/hyperlink" Target="https://twitter.com/avolgman/status/1244677496081190914" TargetMode="External" /><Relationship Id="rId445" Type="http://schemas.openxmlformats.org/officeDocument/2006/relationships/hyperlink" Target="https://twitter.com/avolgman/status/1244677496081190914" TargetMode="External" /><Relationship Id="rId446" Type="http://schemas.openxmlformats.org/officeDocument/2006/relationships/hyperlink" Target="https://twitter.com/lross246/status/1243911458657898502" TargetMode="External" /><Relationship Id="rId447" Type="http://schemas.openxmlformats.org/officeDocument/2006/relationships/hyperlink" Target="https://twitter.com/lross246/status/1244643710714986496" TargetMode="External" /><Relationship Id="rId448" Type="http://schemas.openxmlformats.org/officeDocument/2006/relationships/hyperlink" Target="https://twitter.com/lross246/status/1244298297776488448" TargetMode="External" /><Relationship Id="rId449" Type="http://schemas.openxmlformats.org/officeDocument/2006/relationships/hyperlink" Target="https://twitter.com/lross246/status/1244268936008478721" TargetMode="External" /><Relationship Id="rId450" Type="http://schemas.openxmlformats.org/officeDocument/2006/relationships/hyperlink" Target="https://twitter.com/lross246/status/1244643710714986496" TargetMode="External" /><Relationship Id="rId451" Type="http://schemas.openxmlformats.org/officeDocument/2006/relationships/hyperlink" Target="https://twitter.com/lross246/status/1244268936008478721" TargetMode="External" /><Relationship Id="rId452" Type="http://schemas.openxmlformats.org/officeDocument/2006/relationships/hyperlink" Target="https://twitter.com/lross246/status/1244298297776488448" TargetMode="External" /><Relationship Id="rId453" Type="http://schemas.openxmlformats.org/officeDocument/2006/relationships/hyperlink" Target="https://twitter.com/lross246/status/1244268936008478721" TargetMode="External" /><Relationship Id="rId454" Type="http://schemas.openxmlformats.org/officeDocument/2006/relationships/hyperlink" Target="https://twitter.com/lross246/status/1243917663090458624" TargetMode="External" /><Relationship Id="rId455" Type="http://schemas.openxmlformats.org/officeDocument/2006/relationships/hyperlink" Target="https://twitter.com/lross246/status/1243911458657898502" TargetMode="External" /><Relationship Id="rId456" Type="http://schemas.openxmlformats.org/officeDocument/2006/relationships/hyperlink" Target="https://twitter.com/lross246/status/1244643710714986496" TargetMode="External" /><Relationship Id="rId457" Type="http://schemas.openxmlformats.org/officeDocument/2006/relationships/hyperlink" Target="https://twitter.com/lross246/status/1243926099043614720" TargetMode="External" /><Relationship Id="rId458" Type="http://schemas.openxmlformats.org/officeDocument/2006/relationships/hyperlink" Target="https://twitter.com/mayraguerreromd/status/1244263227359481856" TargetMode="External" /><Relationship Id="rId459" Type="http://schemas.openxmlformats.org/officeDocument/2006/relationships/hyperlink" Target="https://twitter.com/mayraguerreromd/status/1243919935153278978" TargetMode="External" /><Relationship Id="rId460" Type="http://schemas.openxmlformats.org/officeDocument/2006/relationships/hyperlink" Target="https://twitter.com/mayraguerreromd/status/1244269944549892097" TargetMode="External" /><Relationship Id="rId461" Type="http://schemas.openxmlformats.org/officeDocument/2006/relationships/hyperlink" Target="https://twitter.com/minnowwalsh/status/1244672992736575488" TargetMode="External" /><Relationship Id="rId462" Type="http://schemas.openxmlformats.org/officeDocument/2006/relationships/hyperlink" Target="https://twitter.com/minnowwalsh/status/1244672992736575488" TargetMode="External" /><Relationship Id="rId463" Type="http://schemas.openxmlformats.org/officeDocument/2006/relationships/hyperlink" Target="https://twitter.com/minnowwalsh/status/1244672992736575488" TargetMode="External" /><Relationship Id="rId464" Type="http://schemas.openxmlformats.org/officeDocument/2006/relationships/hyperlink" Target="https://twitter.com/minnowwalsh/status/1244672992736575488" TargetMode="External" /><Relationship Id="rId465" Type="http://schemas.openxmlformats.org/officeDocument/2006/relationships/hyperlink" Target="https://twitter.com/minnowwalsh/status/1244641398680412162" TargetMode="External" /><Relationship Id="rId466" Type="http://schemas.openxmlformats.org/officeDocument/2006/relationships/hyperlink" Target="https://twitter.com/minnowwalsh/status/1244666759879307268" TargetMode="External" /><Relationship Id="rId467" Type="http://schemas.openxmlformats.org/officeDocument/2006/relationships/hyperlink" Target="https://twitter.com/minnowwalsh/status/1244651282901712900" TargetMode="External" /><Relationship Id="rId468" Type="http://schemas.openxmlformats.org/officeDocument/2006/relationships/hyperlink" Target="https://twitter.com/minnowwalsh/status/1244651282901712900" TargetMode="External" /><Relationship Id="rId469" Type="http://schemas.openxmlformats.org/officeDocument/2006/relationships/hyperlink" Target="https://twitter.com/minnowwalsh/status/1244672992736575488" TargetMode="External" /><Relationship Id="rId470" Type="http://schemas.openxmlformats.org/officeDocument/2006/relationships/hyperlink" Target="https://twitter.com/minnowwalsh/status/1244641398680412162" TargetMode="External" /><Relationship Id="rId471" Type="http://schemas.openxmlformats.org/officeDocument/2006/relationships/hyperlink" Target="https://twitter.com/minnowwalsh/status/1244651282901712900" TargetMode="External" /><Relationship Id="rId472" Type="http://schemas.openxmlformats.org/officeDocument/2006/relationships/hyperlink" Target="https://twitter.com/minnowwalsh/status/1244672992736575488" TargetMode="External" /><Relationship Id="rId473" Type="http://schemas.openxmlformats.org/officeDocument/2006/relationships/hyperlink" Target="https://twitter.com/rafavidalperez/status/1243876387053883393" TargetMode="External" /><Relationship Id="rId474" Type="http://schemas.openxmlformats.org/officeDocument/2006/relationships/hyperlink" Target="https://twitter.com/drdargaray/status/1243883560731389952" TargetMode="External" /><Relationship Id="rId475" Type="http://schemas.openxmlformats.org/officeDocument/2006/relationships/hyperlink" Target="https://twitter.com/worldheartfed/status/1243916865249869824" TargetMode="External" /><Relationship Id="rId476" Type="http://schemas.openxmlformats.org/officeDocument/2006/relationships/hyperlink" Target="https://twitter.com/worldheartfed/status/1244298840498483201" TargetMode="External" /><Relationship Id="rId477" Type="http://schemas.openxmlformats.org/officeDocument/2006/relationships/hyperlink" Target="https://twitter.com/worldheartfed/status/1244285714042368001" TargetMode="External" /><Relationship Id="rId478" Type="http://schemas.openxmlformats.org/officeDocument/2006/relationships/hyperlink" Target="https://twitter.com/worldheartfed/status/1244285714042368001" TargetMode="External" /><Relationship Id="rId479" Type="http://schemas.openxmlformats.org/officeDocument/2006/relationships/hyperlink" Target="https://twitter.com/worldheartfed/status/1244291729102168064" TargetMode="External" /><Relationship Id="rId480" Type="http://schemas.openxmlformats.org/officeDocument/2006/relationships/hyperlink" Target="https://twitter.com/worldheartfed/status/1244285714042368001" TargetMode="External" /><Relationship Id="rId481" Type="http://schemas.openxmlformats.org/officeDocument/2006/relationships/hyperlink" Target="https://twitter.com/worldheartfed/status/1243881794585452546" TargetMode="External" /><Relationship Id="rId482" Type="http://schemas.openxmlformats.org/officeDocument/2006/relationships/hyperlink" Target="https://twitter.com/worldheartfed/status/1243895156555894784" TargetMode="External" /><Relationship Id="rId483" Type="http://schemas.openxmlformats.org/officeDocument/2006/relationships/hyperlink" Target="https://twitter.com/worldheartfed/status/1243894201563205632" TargetMode="External" /><Relationship Id="rId484" Type="http://schemas.openxmlformats.org/officeDocument/2006/relationships/hyperlink" Target="https://twitter.com/worldheartfed/status/1243881794585452546" TargetMode="External" /><Relationship Id="rId485" Type="http://schemas.openxmlformats.org/officeDocument/2006/relationships/hyperlink" Target="https://twitter.com/worldheartfed/status/1244211226684657664" TargetMode="External" /><Relationship Id="rId486" Type="http://schemas.openxmlformats.org/officeDocument/2006/relationships/hyperlink" Target="https://twitter.com/worldheartfed/status/1244315916290097157" TargetMode="External" /><Relationship Id="rId487" Type="http://schemas.openxmlformats.org/officeDocument/2006/relationships/hyperlink" Target="https://twitter.com/worldheartfed/status/1243844044331126784" TargetMode="External" /><Relationship Id="rId488" Type="http://schemas.openxmlformats.org/officeDocument/2006/relationships/hyperlink" Target="https://twitter.com/worldheartfed/status/1244615080681054209" TargetMode="External" /><Relationship Id="rId489" Type="http://schemas.openxmlformats.org/officeDocument/2006/relationships/hyperlink" Target="https://twitter.com/worldheartfed/status/1243894201563205632" TargetMode="External" /><Relationship Id="rId490" Type="http://schemas.openxmlformats.org/officeDocument/2006/relationships/hyperlink" Target="https://twitter.com/worldheartfed/status/1243918847062786048" TargetMode="External" /><Relationship Id="rId491" Type="http://schemas.openxmlformats.org/officeDocument/2006/relationships/hyperlink" Target="https://twitter.com/worldheartfed/status/1243911992886407168" TargetMode="External" /><Relationship Id="rId492" Type="http://schemas.openxmlformats.org/officeDocument/2006/relationships/hyperlink" Target="https://twitter.com/pooh_velagapudi/status/1243874853523988482" TargetMode="External" /><Relationship Id="rId493" Type="http://schemas.openxmlformats.org/officeDocument/2006/relationships/hyperlink" Target="https://twitter.com/pooh_velagapudi/status/1243874853523988482" TargetMode="External" /><Relationship Id="rId494" Type="http://schemas.openxmlformats.org/officeDocument/2006/relationships/hyperlink" Target="https://twitter.com/pooh_velagapudi/status/1243874853523988482" TargetMode="External" /><Relationship Id="rId495" Type="http://schemas.openxmlformats.org/officeDocument/2006/relationships/hyperlink" Target="https://twitter.com/pooh_velagapudi/status/1243874853523988482" TargetMode="External" /><Relationship Id="rId496" Type="http://schemas.openxmlformats.org/officeDocument/2006/relationships/hyperlink" Target="https://twitter.com/pooh_velagapudi/status/1244291794336088064" TargetMode="External" /><Relationship Id="rId497" Type="http://schemas.openxmlformats.org/officeDocument/2006/relationships/hyperlink" Target="https://twitter.com/pooh_velagapudi/status/1244256911471624193" TargetMode="External" /><Relationship Id="rId498" Type="http://schemas.openxmlformats.org/officeDocument/2006/relationships/hyperlink" Target="https://twitter.com/pooh_velagapudi/status/1243874853523988482" TargetMode="External" /><Relationship Id="rId499" Type="http://schemas.openxmlformats.org/officeDocument/2006/relationships/hyperlink" Target="https://twitter.com/pooh_velagapudi/status/1244271920188723201" TargetMode="External" /><Relationship Id="rId500" Type="http://schemas.openxmlformats.org/officeDocument/2006/relationships/hyperlink" Target="https://twitter.com/pooh_velagapudi/status/1244252413986471937" TargetMode="External" /><Relationship Id="rId501" Type="http://schemas.openxmlformats.org/officeDocument/2006/relationships/hyperlink" Target="https://twitter.com/pooh_velagapudi/status/1244291794336088064" TargetMode="External" /><Relationship Id="rId502" Type="http://schemas.openxmlformats.org/officeDocument/2006/relationships/hyperlink" Target="https://twitter.com/pooh_velagapudi/status/1244291794336088064" TargetMode="External" /><Relationship Id="rId503" Type="http://schemas.openxmlformats.org/officeDocument/2006/relationships/hyperlink" Target="https://twitter.com/pooh_velagapudi/status/1244291794336088064" TargetMode="External" /><Relationship Id="rId504" Type="http://schemas.openxmlformats.org/officeDocument/2006/relationships/hyperlink" Target="https://twitter.com/iamritu/status/1243923163597230082" TargetMode="External" /><Relationship Id="rId505" Type="http://schemas.openxmlformats.org/officeDocument/2006/relationships/hyperlink" Target="https://twitter.com/mirvatalasnag/status/1244265761134215168" TargetMode="External" /><Relationship Id="rId506" Type="http://schemas.openxmlformats.org/officeDocument/2006/relationships/hyperlink" Target="https://twitter.com/mirvatalasnag/status/1244265761134215168" TargetMode="External" /><Relationship Id="rId507" Type="http://schemas.openxmlformats.org/officeDocument/2006/relationships/hyperlink" Target="https://twitter.com/mirvatalasnag/status/1244265761134215168" TargetMode="External" /><Relationship Id="rId508" Type="http://schemas.openxmlformats.org/officeDocument/2006/relationships/hyperlink" Target="https://twitter.com/mirvatalasnag/status/1244265761134215168" TargetMode="External" /><Relationship Id="rId509" Type="http://schemas.openxmlformats.org/officeDocument/2006/relationships/hyperlink" Target="https://twitter.com/mirvatalasnag/status/1243917315168784384" TargetMode="External" /><Relationship Id="rId510" Type="http://schemas.openxmlformats.org/officeDocument/2006/relationships/hyperlink" Target="https://twitter.com/mirvatalasnag/status/1243922848764366848" TargetMode="External" /><Relationship Id="rId511" Type="http://schemas.openxmlformats.org/officeDocument/2006/relationships/hyperlink" Target="https://twitter.com/mirvatalasnag/status/1243914529114935297" TargetMode="External" /><Relationship Id="rId512" Type="http://schemas.openxmlformats.org/officeDocument/2006/relationships/hyperlink" Target="https://twitter.com/mirvatalasnag/status/1244261528511135744" TargetMode="External" /><Relationship Id="rId513" Type="http://schemas.openxmlformats.org/officeDocument/2006/relationships/hyperlink" Target="https://twitter.com/cardiopcimom/status/1244619701344403456" TargetMode="External" /><Relationship Id="rId514" Type="http://schemas.openxmlformats.org/officeDocument/2006/relationships/hyperlink" Target="https://twitter.com/cardiopcimom/status/1243892892285927424" TargetMode="External" /><Relationship Id="rId515" Type="http://schemas.openxmlformats.org/officeDocument/2006/relationships/hyperlink" Target="https://twitter.com/cardiopcimom/status/1243916323077447680" TargetMode="External" /><Relationship Id="rId516" Type="http://schemas.openxmlformats.org/officeDocument/2006/relationships/hyperlink" Target="https://twitter.com/cardiopcimom/status/1243937915413159937" TargetMode="External" /><Relationship Id="rId517" Type="http://schemas.openxmlformats.org/officeDocument/2006/relationships/hyperlink" Target="https://api.twitter.com/1.1/geo/id/5c62ffb0f0f3479d.json" TargetMode="External" /><Relationship Id="rId518" Type="http://schemas.openxmlformats.org/officeDocument/2006/relationships/hyperlink" Target="https://api.twitter.com/1.1/geo/id/5c62ffb0f0f3479d.json" TargetMode="External" /><Relationship Id="rId519" Type="http://schemas.openxmlformats.org/officeDocument/2006/relationships/hyperlink" Target="https://api.twitter.com/1.1/geo/id/5c62ffb0f0f3479d.json" TargetMode="External" /><Relationship Id="rId520" Type="http://schemas.openxmlformats.org/officeDocument/2006/relationships/hyperlink" Target="https://api.twitter.com/1.1/geo/id/9807c5c5f7a2c6ce.json" TargetMode="External" /><Relationship Id="rId521" Type="http://schemas.openxmlformats.org/officeDocument/2006/relationships/hyperlink" Target="https://api.twitter.com/1.1/geo/id/9807c5c5f7a2c6ce.json" TargetMode="External" /><Relationship Id="rId522" Type="http://schemas.openxmlformats.org/officeDocument/2006/relationships/hyperlink" Target="https://api.twitter.com/1.1/geo/id/9807c5c5f7a2c6ce.json" TargetMode="External" /><Relationship Id="rId523" Type="http://schemas.openxmlformats.org/officeDocument/2006/relationships/hyperlink" Target="https://api.twitter.com/1.1/geo/id/9807c5c5f7a2c6ce.json" TargetMode="External" /><Relationship Id="rId524" Type="http://schemas.openxmlformats.org/officeDocument/2006/relationships/hyperlink" Target="https://api.twitter.com/1.1/geo/id/9807c5c5f7a2c6ce.json" TargetMode="External" /><Relationship Id="rId525" Type="http://schemas.openxmlformats.org/officeDocument/2006/relationships/hyperlink" Target="https://api.twitter.com/1.1/geo/id/9807c5c5f7a2c6ce.json" TargetMode="External" /><Relationship Id="rId526" Type="http://schemas.openxmlformats.org/officeDocument/2006/relationships/hyperlink" Target="https://api.twitter.com/1.1/geo/id/9807c5c5f7a2c6ce.json" TargetMode="External" /><Relationship Id="rId527" Type="http://schemas.openxmlformats.org/officeDocument/2006/relationships/hyperlink" Target="https://api.twitter.com/1.1/geo/id/9807c5c5f7a2c6ce.json" TargetMode="External" /><Relationship Id="rId528" Type="http://schemas.openxmlformats.org/officeDocument/2006/relationships/hyperlink" Target="https://api.twitter.com/1.1/geo/id/67d92742f1ebf307.json" TargetMode="External" /><Relationship Id="rId529" Type="http://schemas.openxmlformats.org/officeDocument/2006/relationships/hyperlink" Target="https://api.twitter.com/1.1/geo/id/67d92742f1ebf307.json" TargetMode="External" /><Relationship Id="rId530" Type="http://schemas.openxmlformats.org/officeDocument/2006/relationships/hyperlink" Target="https://api.twitter.com/1.1/geo/id/67d92742f1ebf307.json" TargetMode="External" /><Relationship Id="rId531" Type="http://schemas.openxmlformats.org/officeDocument/2006/relationships/hyperlink" Target="https://api.twitter.com/1.1/geo/id/67d92742f1ebf307.json" TargetMode="External" /><Relationship Id="rId532" Type="http://schemas.openxmlformats.org/officeDocument/2006/relationships/hyperlink" Target="https://api.twitter.com/1.1/geo/id/67d92742f1ebf307.json" TargetMode="External" /><Relationship Id="rId533" Type="http://schemas.openxmlformats.org/officeDocument/2006/relationships/hyperlink" Target="https://api.twitter.com/1.1/geo/id/67d92742f1ebf307.json" TargetMode="External" /><Relationship Id="rId534" Type="http://schemas.openxmlformats.org/officeDocument/2006/relationships/hyperlink" Target="https://api.twitter.com/1.1/geo/id/67d92742f1ebf307.json" TargetMode="External" /><Relationship Id="rId535" Type="http://schemas.openxmlformats.org/officeDocument/2006/relationships/hyperlink" Target="https://api.twitter.com/1.1/geo/id/67d92742f1ebf307.json" TargetMode="External" /><Relationship Id="rId536" Type="http://schemas.openxmlformats.org/officeDocument/2006/relationships/hyperlink" Target="https://api.twitter.com/1.1/geo/id/67d92742f1ebf307.json" TargetMode="External" /><Relationship Id="rId537" Type="http://schemas.openxmlformats.org/officeDocument/2006/relationships/hyperlink" Target="https://api.twitter.com/1.1/geo/id/67d92742f1ebf307.json" TargetMode="External" /><Relationship Id="rId538" Type="http://schemas.openxmlformats.org/officeDocument/2006/relationships/hyperlink" Target="https://api.twitter.com/1.1/geo/id/67d92742f1ebf307.json" TargetMode="External" /><Relationship Id="rId539" Type="http://schemas.openxmlformats.org/officeDocument/2006/relationships/hyperlink" Target="https://api.twitter.com/1.1/geo/id/67d92742f1ebf307.json" TargetMode="External" /><Relationship Id="rId540" Type="http://schemas.openxmlformats.org/officeDocument/2006/relationships/hyperlink" Target="https://api.twitter.com/1.1/geo/id/018929347840059e.json" TargetMode="External" /><Relationship Id="rId541" Type="http://schemas.openxmlformats.org/officeDocument/2006/relationships/hyperlink" Target="https://api.twitter.com/1.1/geo/id/018929347840059e.json" TargetMode="External" /><Relationship Id="rId542" Type="http://schemas.openxmlformats.org/officeDocument/2006/relationships/hyperlink" Target="https://api.twitter.com/1.1/geo/id/018929347840059e.json" TargetMode="External" /><Relationship Id="rId543" Type="http://schemas.openxmlformats.org/officeDocument/2006/relationships/hyperlink" Target="https://api.twitter.com/1.1/geo/id/018929347840059e.json" TargetMode="External" /><Relationship Id="rId544" Type="http://schemas.openxmlformats.org/officeDocument/2006/relationships/hyperlink" Target="https://api.twitter.com/1.1/geo/id/018929347840059e.json" TargetMode="External" /><Relationship Id="rId545" Type="http://schemas.openxmlformats.org/officeDocument/2006/relationships/hyperlink" Target="https://api.twitter.com/1.1/geo/id/018929347840059e.json" TargetMode="External" /><Relationship Id="rId546" Type="http://schemas.openxmlformats.org/officeDocument/2006/relationships/hyperlink" Target="https://api.twitter.com/1.1/geo/id/018929347840059e.json" TargetMode="External" /><Relationship Id="rId547" Type="http://schemas.openxmlformats.org/officeDocument/2006/relationships/hyperlink" Target="https://api.twitter.com/1.1/geo/id/018929347840059e.json" TargetMode="External" /><Relationship Id="rId548" Type="http://schemas.openxmlformats.org/officeDocument/2006/relationships/hyperlink" Target="https://api.twitter.com/1.1/geo/id/018929347840059e.json" TargetMode="External" /><Relationship Id="rId549" Type="http://schemas.openxmlformats.org/officeDocument/2006/relationships/hyperlink" Target="https://api.twitter.com/1.1/geo/id/018929347840059e.json" TargetMode="External" /><Relationship Id="rId550" Type="http://schemas.openxmlformats.org/officeDocument/2006/relationships/hyperlink" Target="https://api.twitter.com/1.1/geo/id/018929347840059e.json" TargetMode="External" /><Relationship Id="rId551" Type="http://schemas.openxmlformats.org/officeDocument/2006/relationships/comments" Target="../comments1.xml" /><Relationship Id="rId552" Type="http://schemas.openxmlformats.org/officeDocument/2006/relationships/vmlDrawing" Target="../drawings/vmlDrawing1.vml" /><Relationship Id="rId553" Type="http://schemas.openxmlformats.org/officeDocument/2006/relationships/table" Target="../tables/table1.xml" /><Relationship Id="rId55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8S08qSdQw1" TargetMode="External" /><Relationship Id="rId2" Type="http://schemas.openxmlformats.org/officeDocument/2006/relationships/hyperlink" Target="https://t.co/x45dYPO8nw" TargetMode="External" /><Relationship Id="rId3" Type="http://schemas.openxmlformats.org/officeDocument/2006/relationships/hyperlink" Target="https://t.co/2KyM78Hv8b" TargetMode="External" /><Relationship Id="rId4" Type="http://schemas.openxmlformats.org/officeDocument/2006/relationships/hyperlink" Target="https://t.co/UoVERzLxUK" TargetMode="External" /><Relationship Id="rId5" Type="http://schemas.openxmlformats.org/officeDocument/2006/relationships/hyperlink" Target="https://t.co/ArnzT5SKdX" TargetMode="External" /><Relationship Id="rId6" Type="http://schemas.openxmlformats.org/officeDocument/2006/relationships/hyperlink" Target="https://t.co/axITegQeSK" TargetMode="External" /><Relationship Id="rId7" Type="http://schemas.openxmlformats.org/officeDocument/2006/relationships/hyperlink" Target="https://t.co/YTdcP9l9R7" TargetMode="External" /><Relationship Id="rId8" Type="http://schemas.openxmlformats.org/officeDocument/2006/relationships/hyperlink" Target="https://t.co/Wm1he4a595" TargetMode="External" /><Relationship Id="rId9" Type="http://schemas.openxmlformats.org/officeDocument/2006/relationships/hyperlink" Target="https://t.co/FLt6BNZa8p" TargetMode="External" /><Relationship Id="rId10" Type="http://schemas.openxmlformats.org/officeDocument/2006/relationships/hyperlink" Target="https://t.co/9EkL3vUfHA" TargetMode="External" /><Relationship Id="rId11" Type="http://schemas.openxmlformats.org/officeDocument/2006/relationships/hyperlink" Target="https://t.co/taeB1UujWV" TargetMode="External" /><Relationship Id="rId12" Type="http://schemas.openxmlformats.org/officeDocument/2006/relationships/hyperlink" Target="https://t.co/HwUxNzGVEB" TargetMode="External" /><Relationship Id="rId13" Type="http://schemas.openxmlformats.org/officeDocument/2006/relationships/hyperlink" Target="https://t.co/nBPLMEBcS7" TargetMode="External" /><Relationship Id="rId14" Type="http://schemas.openxmlformats.org/officeDocument/2006/relationships/hyperlink" Target="https://t.co/8NaAOGwCbS" TargetMode="External" /><Relationship Id="rId15" Type="http://schemas.openxmlformats.org/officeDocument/2006/relationships/hyperlink" Target="https://t.co/tNHEfSfN0S" TargetMode="External" /><Relationship Id="rId16" Type="http://schemas.openxmlformats.org/officeDocument/2006/relationships/hyperlink" Target="https://t.co/1ljcJdNTxZ" TargetMode="External" /><Relationship Id="rId17" Type="http://schemas.openxmlformats.org/officeDocument/2006/relationships/hyperlink" Target="https://t.co/M3QVBMylhy" TargetMode="External" /><Relationship Id="rId18" Type="http://schemas.openxmlformats.org/officeDocument/2006/relationships/hyperlink" Target="https://t.co/IvjSX122YT" TargetMode="External" /><Relationship Id="rId19" Type="http://schemas.openxmlformats.org/officeDocument/2006/relationships/hyperlink" Target="https://t.co/6NOSiF404G" TargetMode="External" /><Relationship Id="rId20" Type="http://schemas.openxmlformats.org/officeDocument/2006/relationships/hyperlink" Target="https://t.co/RX4mHvPtnY" TargetMode="External" /><Relationship Id="rId21" Type="http://schemas.openxmlformats.org/officeDocument/2006/relationships/hyperlink" Target="https://t.co/O3epPwFvfm" TargetMode="External" /><Relationship Id="rId22" Type="http://schemas.openxmlformats.org/officeDocument/2006/relationships/hyperlink" Target="https://t.co/q3xgxCayKD" TargetMode="External" /><Relationship Id="rId23" Type="http://schemas.openxmlformats.org/officeDocument/2006/relationships/hyperlink" Target="https://t.co/Z9Dd3AN7Za" TargetMode="External" /><Relationship Id="rId24" Type="http://schemas.openxmlformats.org/officeDocument/2006/relationships/hyperlink" Target="https://t.co/8no87Gpz6w" TargetMode="External" /><Relationship Id="rId25" Type="http://schemas.openxmlformats.org/officeDocument/2006/relationships/hyperlink" Target="https://t.co/HnRM6XSnf2" TargetMode="External" /><Relationship Id="rId26" Type="http://schemas.openxmlformats.org/officeDocument/2006/relationships/hyperlink" Target="https://t.co/X7mB8yX7Sa" TargetMode="External" /><Relationship Id="rId27" Type="http://schemas.openxmlformats.org/officeDocument/2006/relationships/hyperlink" Target="https://t.co/zHjesDb3ER" TargetMode="External" /><Relationship Id="rId28" Type="http://schemas.openxmlformats.org/officeDocument/2006/relationships/hyperlink" Target="https://t.co/EbbkEZHtFQ" TargetMode="External" /><Relationship Id="rId29" Type="http://schemas.openxmlformats.org/officeDocument/2006/relationships/hyperlink" Target="http://t.co/T2jBEAUkr2" TargetMode="External" /><Relationship Id="rId30" Type="http://schemas.openxmlformats.org/officeDocument/2006/relationships/hyperlink" Target="https://t.co/v1GLecCD81" TargetMode="External" /><Relationship Id="rId31" Type="http://schemas.openxmlformats.org/officeDocument/2006/relationships/hyperlink" Target="https://t.co/m57SAVjXRV" TargetMode="External" /><Relationship Id="rId32" Type="http://schemas.openxmlformats.org/officeDocument/2006/relationships/hyperlink" Target="https://t.co/O6wxYXZAhM" TargetMode="External" /><Relationship Id="rId33" Type="http://schemas.openxmlformats.org/officeDocument/2006/relationships/hyperlink" Target="https://t.co/2vvD7WM1gv" TargetMode="External" /><Relationship Id="rId34" Type="http://schemas.openxmlformats.org/officeDocument/2006/relationships/hyperlink" Target="https://t.co/pYWqipNZiS" TargetMode="External" /><Relationship Id="rId35" Type="http://schemas.openxmlformats.org/officeDocument/2006/relationships/hyperlink" Target="https://t.co/MpUgQEqODR" TargetMode="External" /><Relationship Id="rId36" Type="http://schemas.openxmlformats.org/officeDocument/2006/relationships/hyperlink" Target="https://t.co/3dzwXA7Yd1" TargetMode="External" /><Relationship Id="rId37" Type="http://schemas.openxmlformats.org/officeDocument/2006/relationships/hyperlink" Target="https://t.co/m90mWMpvhP" TargetMode="External" /><Relationship Id="rId38" Type="http://schemas.openxmlformats.org/officeDocument/2006/relationships/hyperlink" Target="https://t.co/UDx3ykA26i" TargetMode="External" /><Relationship Id="rId39" Type="http://schemas.openxmlformats.org/officeDocument/2006/relationships/hyperlink" Target="https://t.co/cKrJ6QhDU8" TargetMode="External" /><Relationship Id="rId40" Type="http://schemas.openxmlformats.org/officeDocument/2006/relationships/hyperlink" Target="https://t.co/7biSbGWpGl" TargetMode="External" /><Relationship Id="rId41" Type="http://schemas.openxmlformats.org/officeDocument/2006/relationships/hyperlink" Target="https://t.co/kgJqUNDMpy" TargetMode="External" /><Relationship Id="rId42" Type="http://schemas.openxmlformats.org/officeDocument/2006/relationships/hyperlink" Target="https://t.co/0yietNxpXw" TargetMode="External" /><Relationship Id="rId43" Type="http://schemas.openxmlformats.org/officeDocument/2006/relationships/hyperlink" Target="https://t.co/X1JbbsBK0C" TargetMode="External" /><Relationship Id="rId44" Type="http://schemas.openxmlformats.org/officeDocument/2006/relationships/hyperlink" Target="https://t.co/8p9jD10FY8" TargetMode="External" /><Relationship Id="rId45" Type="http://schemas.openxmlformats.org/officeDocument/2006/relationships/hyperlink" Target="https://t.co/WLlRnXZvgz" TargetMode="External" /><Relationship Id="rId46" Type="http://schemas.openxmlformats.org/officeDocument/2006/relationships/hyperlink" Target="https://t.co/V2mcqcZWef" TargetMode="External" /><Relationship Id="rId47" Type="http://schemas.openxmlformats.org/officeDocument/2006/relationships/hyperlink" Target="https://t.co/a39124FQTG" TargetMode="External" /><Relationship Id="rId48" Type="http://schemas.openxmlformats.org/officeDocument/2006/relationships/hyperlink" Target="https://t.co/1tWDwqU2Td" TargetMode="External" /><Relationship Id="rId49" Type="http://schemas.openxmlformats.org/officeDocument/2006/relationships/hyperlink" Target="https://t.co/VKdRortLFh" TargetMode="External" /><Relationship Id="rId50" Type="http://schemas.openxmlformats.org/officeDocument/2006/relationships/hyperlink" Target="https://pbs.twimg.com/profile_banners/32463503/1585668285" TargetMode="External" /><Relationship Id="rId51" Type="http://schemas.openxmlformats.org/officeDocument/2006/relationships/hyperlink" Target="https://pbs.twimg.com/profile_banners/990323249413345280/1534281709" TargetMode="External" /><Relationship Id="rId52" Type="http://schemas.openxmlformats.org/officeDocument/2006/relationships/hyperlink" Target="https://pbs.twimg.com/profile_banners/744580640352382976/1581269764" TargetMode="External" /><Relationship Id="rId53" Type="http://schemas.openxmlformats.org/officeDocument/2006/relationships/hyperlink" Target="https://pbs.twimg.com/profile_banners/706296651137347584/1536250625" TargetMode="External" /><Relationship Id="rId54" Type="http://schemas.openxmlformats.org/officeDocument/2006/relationships/hyperlink" Target="https://pbs.twimg.com/profile_banners/22784904/1585586666" TargetMode="External" /><Relationship Id="rId55" Type="http://schemas.openxmlformats.org/officeDocument/2006/relationships/hyperlink" Target="https://pbs.twimg.com/profile_banners/1160607350170017793/1585703503" TargetMode="External" /><Relationship Id="rId56" Type="http://schemas.openxmlformats.org/officeDocument/2006/relationships/hyperlink" Target="https://pbs.twimg.com/profile_banners/245077233/1483982657" TargetMode="External" /><Relationship Id="rId57" Type="http://schemas.openxmlformats.org/officeDocument/2006/relationships/hyperlink" Target="https://pbs.twimg.com/profile_banners/3447211223/1581545372" TargetMode="External" /><Relationship Id="rId58" Type="http://schemas.openxmlformats.org/officeDocument/2006/relationships/hyperlink" Target="https://pbs.twimg.com/profile_banners/1046521529742241792/1553249523" TargetMode="External" /><Relationship Id="rId59" Type="http://schemas.openxmlformats.org/officeDocument/2006/relationships/hyperlink" Target="https://pbs.twimg.com/profile_banners/1177718582/1585719384" TargetMode="External" /><Relationship Id="rId60" Type="http://schemas.openxmlformats.org/officeDocument/2006/relationships/hyperlink" Target="https://pbs.twimg.com/profile_banners/257030275/1585890212" TargetMode="External" /><Relationship Id="rId61" Type="http://schemas.openxmlformats.org/officeDocument/2006/relationships/hyperlink" Target="https://pbs.twimg.com/profile_banners/1173701365/1584965638" TargetMode="External" /><Relationship Id="rId62" Type="http://schemas.openxmlformats.org/officeDocument/2006/relationships/hyperlink" Target="https://pbs.twimg.com/profile_banners/715302869436473344/1532205852" TargetMode="External" /><Relationship Id="rId63" Type="http://schemas.openxmlformats.org/officeDocument/2006/relationships/hyperlink" Target="https://pbs.twimg.com/profile_banners/429851351/1436182163" TargetMode="External" /><Relationship Id="rId64" Type="http://schemas.openxmlformats.org/officeDocument/2006/relationships/hyperlink" Target="https://pbs.twimg.com/profile_banners/102874115/1559389126" TargetMode="External" /><Relationship Id="rId65" Type="http://schemas.openxmlformats.org/officeDocument/2006/relationships/hyperlink" Target="https://pbs.twimg.com/profile_banners/4889810573/1568687664" TargetMode="External" /><Relationship Id="rId66" Type="http://schemas.openxmlformats.org/officeDocument/2006/relationships/hyperlink" Target="https://pbs.twimg.com/profile_banners/519777183/1575488317" TargetMode="External" /><Relationship Id="rId67" Type="http://schemas.openxmlformats.org/officeDocument/2006/relationships/hyperlink" Target="https://pbs.twimg.com/profile_banners/221032267/1583702516" TargetMode="External" /><Relationship Id="rId68" Type="http://schemas.openxmlformats.org/officeDocument/2006/relationships/hyperlink" Target="https://pbs.twimg.com/profile_banners/1529166756/1371602299" TargetMode="External" /><Relationship Id="rId69" Type="http://schemas.openxmlformats.org/officeDocument/2006/relationships/hyperlink" Target="https://pbs.twimg.com/profile_banners/291080116/1564632810" TargetMode="External" /><Relationship Id="rId70" Type="http://schemas.openxmlformats.org/officeDocument/2006/relationships/hyperlink" Target="https://pbs.twimg.com/profile_banners/3199033990/1584655643" TargetMode="External" /><Relationship Id="rId71" Type="http://schemas.openxmlformats.org/officeDocument/2006/relationships/hyperlink" Target="https://pbs.twimg.com/profile_banners/588449097/1517954687" TargetMode="External" /><Relationship Id="rId72" Type="http://schemas.openxmlformats.org/officeDocument/2006/relationships/hyperlink" Target="https://pbs.twimg.com/profile_banners/938425915176116224/1574771977" TargetMode="External" /><Relationship Id="rId73" Type="http://schemas.openxmlformats.org/officeDocument/2006/relationships/hyperlink" Target="https://pbs.twimg.com/profile_banners/1241664534/1540860750" TargetMode="External" /><Relationship Id="rId74" Type="http://schemas.openxmlformats.org/officeDocument/2006/relationships/hyperlink" Target="https://pbs.twimg.com/profile_banners/2548816321/1550903951" TargetMode="External" /><Relationship Id="rId75" Type="http://schemas.openxmlformats.org/officeDocument/2006/relationships/hyperlink" Target="https://pbs.twimg.com/profile_banners/1177052759138324480/1584149360" TargetMode="External" /><Relationship Id="rId76" Type="http://schemas.openxmlformats.org/officeDocument/2006/relationships/hyperlink" Target="https://pbs.twimg.com/profile_banners/1127616242607640576/1558483375" TargetMode="External" /><Relationship Id="rId77" Type="http://schemas.openxmlformats.org/officeDocument/2006/relationships/hyperlink" Target="https://pbs.twimg.com/profile_banners/1468288116/1582930749" TargetMode="External" /><Relationship Id="rId78" Type="http://schemas.openxmlformats.org/officeDocument/2006/relationships/hyperlink" Target="https://pbs.twimg.com/profile_banners/992274188349001729/1577128994" TargetMode="External" /><Relationship Id="rId79" Type="http://schemas.openxmlformats.org/officeDocument/2006/relationships/hyperlink" Target="https://pbs.twimg.com/profile_banners/9689662/1578510378" TargetMode="External" /><Relationship Id="rId80" Type="http://schemas.openxmlformats.org/officeDocument/2006/relationships/hyperlink" Target="https://pbs.twimg.com/profile_banners/23995096/1578000567" TargetMode="External" /><Relationship Id="rId81" Type="http://schemas.openxmlformats.org/officeDocument/2006/relationships/hyperlink" Target="https://pbs.twimg.com/profile_banners/578400776/1585670175" TargetMode="External" /><Relationship Id="rId82" Type="http://schemas.openxmlformats.org/officeDocument/2006/relationships/hyperlink" Target="https://pbs.twimg.com/profile_banners/2471686701/1463848313" TargetMode="External" /><Relationship Id="rId83" Type="http://schemas.openxmlformats.org/officeDocument/2006/relationships/hyperlink" Target="https://pbs.twimg.com/profile_banners/91137301/1575399656" TargetMode="External" /><Relationship Id="rId84" Type="http://schemas.openxmlformats.org/officeDocument/2006/relationships/hyperlink" Target="https://pbs.twimg.com/profile_banners/635833627/1567347622" TargetMode="External" /><Relationship Id="rId85" Type="http://schemas.openxmlformats.org/officeDocument/2006/relationships/hyperlink" Target="https://pbs.twimg.com/profile_banners/2900322996/1585604466" TargetMode="External" /><Relationship Id="rId86" Type="http://schemas.openxmlformats.org/officeDocument/2006/relationships/hyperlink" Target="https://pbs.twimg.com/profile_banners/1028017360295288832/1583936054" TargetMode="External" /><Relationship Id="rId87" Type="http://schemas.openxmlformats.org/officeDocument/2006/relationships/hyperlink" Target="https://pbs.twimg.com/profile_banners/582348877/1518580898" TargetMode="External" /><Relationship Id="rId88" Type="http://schemas.openxmlformats.org/officeDocument/2006/relationships/hyperlink" Target="https://pbs.twimg.com/profile_banners/14534931/1553608966" TargetMode="External" /><Relationship Id="rId89" Type="http://schemas.openxmlformats.org/officeDocument/2006/relationships/hyperlink" Target="https://pbs.twimg.com/profile_banners/83809282/1584357616" TargetMode="External" /><Relationship Id="rId90" Type="http://schemas.openxmlformats.org/officeDocument/2006/relationships/hyperlink" Target="https://pbs.twimg.com/profile_banners/26080929/1482369875" TargetMode="External" /><Relationship Id="rId91" Type="http://schemas.openxmlformats.org/officeDocument/2006/relationships/hyperlink" Target="https://pbs.twimg.com/profile_banners/1149717858341052416/1562951444" TargetMode="External" /><Relationship Id="rId92" Type="http://schemas.openxmlformats.org/officeDocument/2006/relationships/hyperlink" Target="https://pbs.twimg.com/profile_banners/1094138643847860225/1578261899" TargetMode="External" /><Relationship Id="rId93" Type="http://schemas.openxmlformats.org/officeDocument/2006/relationships/hyperlink" Target="https://pbs.twimg.com/profile_banners/193422240/1566443298" TargetMode="External" /><Relationship Id="rId94" Type="http://schemas.openxmlformats.org/officeDocument/2006/relationships/hyperlink" Target="https://pbs.twimg.com/profile_banners/965832067585118208/1535313336" TargetMode="External" /><Relationship Id="rId95" Type="http://schemas.openxmlformats.org/officeDocument/2006/relationships/hyperlink" Target="https://pbs.twimg.com/profile_banners/1197411404/1412513854" TargetMode="External" /><Relationship Id="rId96" Type="http://schemas.openxmlformats.org/officeDocument/2006/relationships/hyperlink" Target="https://pbs.twimg.com/profile_banners/156287998/1566997644" TargetMode="External" /><Relationship Id="rId97" Type="http://schemas.openxmlformats.org/officeDocument/2006/relationships/hyperlink" Target="https://pbs.twimg.com/profile_banners/2934375069/1533488296" TargetMode="External" /><Relationship Id="rId98" Type="http://schemas.openxmlformats.org/officeDocument/2006/relationships/hyperlink" Target="https://pbs.twimg.com/profile_banners/843507215390687232/1567639078" TargetMode="External" /><Relationship Id="rId99" Type="http://schemas.openxmlformats.org/officeDocument/2006/relationships/hyperlink" Target="https://pbs.twimg.com/profile_banners/842104986590969861/1585409594" TargetMode="External" /><Relationship Id="rId100" Type="http://schemas.openxmlformats.org/officeDocument/2006/relationships/hyperlink" Target="https://pbs.twimg.com/profile_banners/392376524/1431570062" TargetMode="External" /><Relationship Id="rId101" Type="http://schemas.openxmlformats.org/officeDocument/2006/relationships/hyperlink" Target="https://pbs.twimg.com/profile_banners/2749841086/1585189575" TargetMode="External" /><Relationship Id="rId102" Type="http://schemas.openxmlformats.org/officeDocument/2006/relationships/hyperlink" Target="https://pbs.twimg.com/profile_banners/1102686758234411008/1551741109" TargetMode="External" /><Relationship Id="rId103" Type="http://schemas.openxmlformats.org/officeDocument/2006/relationships/hyperlink" Target="https://pbs.twimg.com/profile_banners/1063106761538846720/1542309212" TargetMode="External" /><Relationship Id="rId104" Type="http://schemas.openxmlformats.org/officeDocument/2006/relationships/hyperlink" Target="https://pbs.twimg.com/profile_banners/1364616006/1582934884" TargetMode="External" /><Relationship Id="rId105" Type="http://schemas.openxmlformats.org/officeDocument/2006/relationships/hyperlink" Target="https://pbs.twimg.com/profile_banners/2591885887/1558631135" TargetMode="External" /><Relationship Id="rId106" Type="http://schemas.openxmlformats.org/officeDocument/2006/relationships/hyperlink" Target="https://pbs.twimg.com/profile_banners/43458844/1549548713" TargetMode="External" /><Relationship Id="rId107" Type="http://schemas.openxmlformats.org/officeDocument/2006/relationships/hyperlink" Target="https://pbs.twimg.com/profile_banners/283486333/1579769137" TargetMode="External" /><Relationship Id="rId108" Type="http://schemas.openxmlformats.org/officeDocument/2006/relationships/hyperlink" Target="https://pbs.twimg.com/profile_banners/1244497021/1538920122" TargetMode="External" /><Relationship Id="rId109" Type="http://schemas.openxmlformats.org/officeDocument/2006/relationships/hyperlink" Target="https://pbs.twimg.com/profile_banners/27720483/1585586407" TargetMode="External" /><Relationship Id="rId110" Type="http://schemas.openxmlformats.org/officeDocument/2006/relationships/hyperlink" Target="https://pbs.twimg.com/profile_banners/14159148/1585058393" TargetMode="External" /><Relationship Id="rId111" Type="http://schemas.openxmlformats.org/officeDocument/2006/relationships/hyperlink" Target="https://pbs.twimg.com/profile_banners/999574418572627968/1585317700" TargetMode="External" /><Relationship Id="rId112" Type="http://schemas.openxmlformats.org/officeDocument/2006/relationships/hyperlink" Target="https://pbs.twimg.com/profile_banners/3145202756/1559059246" TargetMode="External" /><Relationship Id="rId113" Type="http://schemas.openxmlformats.org/officeDocument/2006/relationships/hyperlink" Target="https://pbs.twimg.com/profile_banners/297209631/1536141238" TargetMode="External" /><Relationship Id="rId114" Type="http://schemas.openxmlformats.org/officeDocument/2006/relationships/hyperlink" Target="https://pbs.twimg.com/profile_banners/2252941508/1527167170" TargetMode="External" /><Relationship Id="rId115" Type="http://schemas.openxmlformats.org/officeDocument/2006/relationships/hyperlink" Target="https://pbs.twimg.com/profile_banners/59244301/1562941779" TargetMode="External" /><Relationship Id="rId116" Type="http://schemas.openxmlformats.org/officeDocument/2006/relationships/hyperlink" Target="https://pbs.twimg.com/profile_banners/886568122282635264/1513605420" TargetMode="External" /><Relationship Id="rId117" Type="http://schemas.openxmlformats.org/officeDocument/2006/relationships/hyperlink" Target="https://pbs.twimg.com/profile_banners/1005864980/1582787143"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5/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7/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9/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2/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6/bg.gif"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8/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2/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3/bg.gif" TargetMode="External" /><Relationship Id="rId168" Type="http://schemas.openxmlformats.org/officeDocument/2006/relationships/hyperlink" Target="http://abs.twimg.com/images/themes/theme18/bg.gif" TargetMode="External" /><Relationship Id="rId169" Type="http://schemas.openxmlformats.org/officeDocument/2006/relationships/hyperlink" Target="http://abs.twimg.com/images/themes/theme6/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9/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9/bg.gif" TargetMode="External" /><Relationship Id="rId184" Type="http://schemas.openxmlformats.org/officeDocument/2006/relationships/hyperlink" Target="http://abs.twimg.com/images/themes/theme9/bg.gif" TargetMode="External" /><Relationship Id="rId185" Type="http://schemas.openxmlformats.org/officeDocument/2006/relationships/hyperlink" Target="http://pbs.twimg.com/profile_images/1243847951161503745/w5HzphK7_normal.jpg" TargetMode="External" /><Relationship Id="rId186" Type="http://schemas.openxmlformats.org/officeDocument/2006/relationships/hyperlink" Target="http://pbs.twimg.com/profile_images/1238091597448798208/o-T5fOaG_normal.jpg" TargetMode="External" /><Relationship Id="rId187" Type="http://schemas.openxmlformats.org/officeDocument/2006/relationships/hyperlink" Target="http://pbs.twimg.com/profile_images/1025195588411899905/gQqm7V-5_normal.jpg" TargetMode="External" /><Relationship Id="rId188" Type="http://schemas.openxmlformats.org/officeDocument/2006/relationships/hyperlink" Target="http://pbs.twimg.com/profile_images/946808673724022785/Tamgssk5_normal.jpg" TargetMode="External" /><Relationship Id="rId189" Type="http://schemas.openxmlformats.org/officeDocument/2006/relationships/hyperlink" Target="http://pbs.twimg.com/profile_images/378800000572034987/2262cfb2cb8e4e6c8ae217256013039f_normal.jpeg" TargetMode="External" /><Relationship Id="rId190" Type="http://schemas.openxmlformats.org/officeDocument/2006/relationships/hyperlink" Target="http://pbs.twimg.com/profile_images/889923465125474304/4UBANPNi_normal.jpg" TargetMode="External" /><Relationship Id="rId191" Type="http://schemas.openxmlformats.org/officeDocument/2006/relationships/hyperlink" Target="http://pbs.twimg.com/profile_images/1126882620221075456/VlUnGyfT_normal.png" TargetMode="External" /><Relationship Id="rId192" Type="http://schemas.openxmlformats.org/officeDocument/2006/relationships/hyperlink" Target="http://pbs.twimg.com/profile_images/2683894234/7304e53e6d90416b411b9d3245ed6f8c_normal.jpeg" TargetMode="External" /><Relationship Id="rId193" Type="http://schemas.openxmlformats.org/officeDocument/2006/relationships/hyperlink" Target="http://pbs.twimg.com/profile_images/1126132894186057730/dY0Z35Qr_normal.jpg" TargetMode="External" /><Relationship Id="rId194" Type="http://schemas.openxmlformats.org/officeDocument/2006/relationships/hyperlink" Target="http://pbs.twimg.com/profile_images/1012694401846571009/U5heEQg6_normal.jpg" TargetMode="External" /><Relationship Id="rId195" Type="http://schemas.openxmlformats.org/officeDocument/2006/relationships/hyperlink" Target="http://pbs.twimg.com/profile_images/885871744610861056/DFpSu4i3_normal.jpg" TargetMode="External" /><Relationship Id="rId196" Type="http://schemas.openxmlformats.org/officeDocument/2006/relationships/hyperlink" Target="http://pbs.twimg.com/profile_images/744624611225014272/UdmYFoIR_normal.jpg" TargetMode="External" /><Relationship Id="rId197" Type="http://schemas.openxmlformats.org/officeDocument/2006/relationships/hyperlink" Target="http://pbs.twimg.com/profile_images/974411675112755203/sL-dS2Fj_normal.jpg" TargetMode="External" /><Relationship Id="rId198" Type="http://schemas.openxmlformats.org/officeDocument/2006/relationships/hyperlink" Target="http://pbs.twimg.com/profile_images/1195362888455733254/MPeDngfc_normal.jpg" TargetMode="External" /><Relationship Id="rId199" Type="http://schemas.openxmlformats.org/officeDocument/2006/relationships/hyperlink" Target="http://pbs.twimg.com/profile_images/1225400446036000769/qU_eTJLJ_normal.png" TargetMode="External" /><Relationship Id="rId200" Type="http://schemas.openxmlformats.org/officeDocument/2006/relationships/hyperlink" Target="http://pbs.twimg.com/profile_images/1109568399477301248/CMvtzNnD_normal.jpg" TargetMode="External" /><Relationship Id="rId201" Type="http://schemas.openxmlformats.org/officeDocument/2006/relationships/hyperlink" Target="http://pbs.twimg.com/profile_images/1081503218843222016/sH8HUEfr_normal.jpg" TargetMode="External" /><Relationship Id="rId202" Type="http://schemas.openxmlformats.org/officeDocument/2006/relationships/hyperlink" Target="http://pbs.twimg.com/profile_images/1243991694548144129/MpHTKIu9_normal.jpg" TargetMode="External" /><Relationship Id="rId203" Type="http://schemas.openxmlformats.org/officeDocument/2006/relationships/hyperlink" Target="http://pbs.twimg.com/profile_images/1238348676650504192/AUM2dt4F_normal.jpg" TargetMode="External" /><Relationship Id="rId204" Type="http://schemas.openxmlformats.org/officeDocument/2006/relationships/hyperlink" Target="http://pbs.twimg.com/profile_images/1240285028879384586/TzHfTdbj_normal.jpg" TargetMode="External" /><Relationship Id="rId205" Type="http://schemas.openxmlformats.org/officeDocument/2006/relationships/hyperlink" Target="http://pbs.twimg.com/profile_images/1235730553510359041/wfB8ts6j_normal.jpg" TargetMode="External" /><Relationship Id="rId206" Type="http://schemas.openxmlformats.org/officeDocument/2006/relationships/hyperlink" Target="http://pbs.twimg.com/profile_images/1225991162198183936/sPima5CN_normal.jpg" TargetMode="External" /><Relationship Id="rId207" Type="http://schemas.openxmlformats.org/officeDocument/2006/relationships/hyperlink" Target="http://pbs.twimg.com/profile_images/1225115562914631681/WSTjXwR6_normal.png" TargetMode="External" /><Relationship Id="rId208" Type="http://schemas.openxmlformats.org/officeDocument/2006/relationships/hyperlink" Target="http://pbs.twimg.com/profile_images/1225108249105448960/o1f6qJhb_normal.png" TargetMode="External" /><Relationship Id="rId209" Type="http://schemas.openxmlformats.org/officeDocument/2006/relationships/hyperlink" Target="http://pbs.twimg.com/profile_images/1233217354835922944/cveIcP9f_normal.jpg" TargetMode="External" /><Relationship Id="rId210" Type="http://schemas.openxmlformats.org/officeDocument/2006/relationships/hyperlink" Target="http://pbs.twimg.com/profile_images/1173787239500984324/Qkg4qHsc_normal.jpg" TargetMode="External" /><Relationship Id="rId211" Type="http://schemas.openxmlformats.org/officeDocument/2006/relationships/hyperlink" Target="http://pbs.twimg.com/profile_images/1202311070364372997/Us7HH6gT_normal.jpg" TargetMode="External" /><Relationship Id="rId212" Type="http://schemas.openxmlformats.org/officeDocument/2006/relationships/hyperlink" Target="http://pbs.twimg.com/profile_images/1245490382663811078/ClH8XKZo_normal.jpg" TargetMode="External" /><Relationship Id="rId213" Type="http://schemas.openxmlformats.org/officeDocument/2006/relationships/hyperlink" Target="http://pbs.twimg.com/profile_images/378800000013442253/0a78cc4046e0d9e551a8e26da84aac6c_normal.jpeg" TargetMode="External" /><Relationship Id="rId214" Type="http://schemas.openxmlformats.org/officeDocument/2006/relationships/hyperlink" Target="http://pbs.twimg.com/profile_images/1243967961657901056/wMl1Sy1P_normal.jpg" TargetMode="External" /><Relationship Id="rId215" Type="http://schemas.openxmlformats.org/officeDocument/2006/relationships/hyperlink" Target="http://pbs.twimg.com/profile_images/1225459655972806656/5LfQAZTj_normal.png" TargetMode="External" /><Relationship Id="rId216" Type="http://schemas.openxmlformats.org/officeDocument/2006/relationships/hyperlink" Target="http://pbs.twimg.com/profile_images/591328965341491203/K6BsU6db_normal.png" TargetMode="External" /><Relationship Id="rId217" Type="http://schemas.openxmlformats.org/officeDocument/2006/relationships/hyperlink" Target="http://pbs.twimg.com/profile_images/960988176016920576/-EZjaULO_normal.jpg" TargetMode="External" /><Relationship Id="rId218" Type="http://schemas.openxmlformats.org/officeDocument/2006/relationships/hyperlink" Target="http://pbs.twimg.com/profile_images/954529503182602240/koeWV1LG_normal.jpg" TargetMode="External" /><Relationship Id="rId219" Type="http://schemas.openxmlformats.org/officeDocument/2006/relationships/hyperlink" Target="http://pbs.twimg.com/profile_images/1243993063673884672/KECmmpI7_normal.jpg" TargetMode="External" /><Relationship Id="rId220" Type="http://schemas.openxmlformats.org/officeDocument/2006/relationships/hyperlink" Target="http://pbs.twimg.com/profile_images/656496086614413312/SDPj46KV_normal.jpg" TargetMode="External" /><Relationship Id="rId221" Type="http://schemas.openxmlformats.org/officeDocument/2006/relationships/hyperlink" Target="http://pbs.twimg.com/profile_images/848333304248107008/BdeD5WSn_normal.jpg" TargetMode="External" /><Relationship Id="rId222" Type="http://schemas.openxmlformats.org/officeDocument/2006/relationships/hyperlink" Target="http://pbs.twimg.com/profile_images/775356844114051073/Zj7LFUMI_normal.jpg" TargetMode="External" /><Relationship Id="rId223" Type="http://schemas.openxmlformats.org/officeDocument/2006/relationships/hyperlink" Target="http://pbs.twimg.com/profile_images/1177053021684920320/rp6Sx9bD_normal.jpg" TargetMode="External" /><Relationship Id="rId224" Type="http://schemas.openxmlformats.org/officeDocument/2006/relationships/hyperlink" Target="http://pbs.twimg.com/profile_images/1127616843219386369/EX3Ot4bo_normal.jpg" TargetMode="External" /><Relationship Id="rId225" Type="http://schemas.openxmlformats.org/officeDocument/2006/relationships/hyperlink" Target="http://pbs.twimg.com/profile_images/1054438610294972416/JyAVQxix_normal.jpg" TargetMode="External" /><Relationship Id="rId226" Type="http://schemas.openxmlformats.org/officeDocument/2006/relationships/hyperlink" Target="http://pbs.twimg.com/profile_images/1224808233761566720/CaNuhCOd_normal.png" TargetMode="External" /><Relationship Id="rId227" Type="http://schemas.openxmlformats.org/officeDocument/2006/relationships/hyperlink" Target="http://pbs.twimg.com/profile_images/378800000572044139/2262cfb2cb8e4e6c8ae217256013039f_normal.jpeg" TargetMode="External" /><Relationship Id="rId228" Type="http://schemas.openxmlformats.org/officeDocument/2006/relationships/hyperlink" Target="http://pbs.twimg.com/profile_images/378800000572048999/2262cfb2cb8e4e6c8ae217256013039f_normal.jpeg" TargetMode="External" /><Relationship Id="rId229" Type="http://schemas.openxmlformats.org/officeDocument/2006/relationships/hyperlink" Target="http://pbs.twimg.com/profile_images/702582135501123584/TprpRzlg_normal.jpg" TargetMode="External" /><Relationship Id="rId230" Type="http://schemas.openxmlformats.org/officeDocument/2006/relationships/hyperlink" Target="http://pbs.twimg.com/profile_images/1221228373990506497/YEmp6FLu_normal.jpg" TargetMode="External" /><Relationship Id="rId231" Type="http://schemas.openxmlformats.org/officeDocument/2006/relationships/hyperlink" Target="http://pbs.twimg.com/profile_images/647898053047885824/MwdTIZJt_normal.jpg" TargetMode="External" /><Relationship Id="rId232" Type="http://schemas.openxmlformats.org/officeDocument/2006/relationships/hyperlink" Target="http://pbs.twimg.com/profile_images/975782912145551360/9RqwprS-_normal.jpg" TargetMode="External" /><Relationship Id="rId233" Type="http://schemas.openxmlformats.org/officeDocument/2006/relationships/hyperlink" Target="http://pbs.twimg.com/profile_images/1226139130146545665/8HAvP-px_normal.jpg" TargetMode="External" /><Relationship Id="rId234" Type="http://schemas.openxmlformats.org/officeDocument/2006/relationships/hyperlink" Target="http://pbs.twimg.com/profile_images/1200161261272674306/615vu1UA_normal.jpg" TargetMode="External" /><Relationship Id="rId235" Type="http://schemas.openxmlformats.org/officeDocument/2006/relationships/hyperlink" Target="http://pbs.twimg.com/profile_images/1028023075231551489/AMXTIkf7_normal.jpg" TargetMode="External" /><Relationship Id="rId236" Type="http://schemas.openxmlformats.org/officeDocument/2006/relationships/hyperlink" Target="http://pbs.twimg.com/profile_images/639805421176254464/eXO6px4J_normal.jpg" TargetMode="External" /><Relationship Id="rId237" Type="http://schemas.openxmlformats.org/officeDocument/2006/relationships/hyperlink" Target="http://pbs.twimg.com/profile_images/536221340210966529/ByumhudF_normal.jpeg" TargetMode="External" /><Relationship Id="rId238" Type="http://schemas.openxmlformats.org/officeDocument/2006/relationships/hyperlink" Target="http://pbs.twimg.com/profile_images/1195822424329195520/QPt7FYLK_normal.jpg" TargetMode="External" /><Relationship Id="rId239" Type="http://schemas.openxmlformats.org/officeDocument/2006/relationships/hyperlink" Target="http://pbs.twimg.com/profile_images/1243288759375933441/O5XEkTgr_normal.jpg" TargetMode="External" /><Relationship Id="rId240" Type="http://schemas.openxmlformats.org/officeDocument/2006/relationships/hyperlink" Target="http://pbs.twimg.com/profile_images/784440240584916992/6_sh4IYP_normal.jpg" TargetMode="External" /><Relationship Id="rId241" Type="http://schemas.openxmlformats.org/officeDocument/2006/relationships/hyperlink" Target="http://pbs.twimg.com/profile_images/426082032028905472/HFjV5BVz_normal.jpeg" TargetMode="External" /><Relationship Id="rId242" Type="http://schemas.openxmlformats.org/officeDocument/2006/relationships/hyperlink" Target="http://pbs.twimg.com/profile_images/1011334899/Shell_1__normal.JPG" TargetMode="External" /><Relationship Id="rId243" Type="http://schemas.openxmlformats.org/officeDocument/2006/relationships/hyperlink" Target="http://pbs.twimg.com/profile_images/603340210085240833/YlWVdQO8_normal.jpg" TargetMode="External" /><Relationship Id="rId244" Type="http://schemas.openxmlformats.org/officeDocument/2006/relationships/hyperlink" Target="http://pbs.twimg.com/profile_images/1235689595708354560/tvaZZTyR_normal.jpg" TargetMode="External" /><Relationship Id="rId245" Type="http://schemas.openxmlformats.org/officeDocument/2006/relationships/hyperlink" Target="http://abs.twimg.com/sticky/default_profile_images/default_profile_normal.png" TargetMode="External" /><Relationship Id="rId246" Type="http://schemas.openxmlformats.org/officeDocument/2006/relationships/hyperlink" Target="http://pbs.twimg.com/profile_images/1240021066065383425/kAw1iiH2_normal.jpg" TargetMode="External" /><Relationship Id="rId247" Type="http://schemas.openxmlformats.org/officeDocument/2006/relationships/hyperlink" Target="http://pbs.twimg.com/profile_images/1014129844580421632/QcqV-H7f_normal.jpg" TargetMode="External" /><Relationship Id="rId248" Type="http://schemas.openxmlformats.org/officeDocument/2006/relationships/hyperlink" Target="http://pbs.twimg.com/profile_images/1033806329213665280/99vmhDKn_normal.jpg" TargetMode="External" /><Relationship Id="rId249" Type="http://schemas.openxmlformats.org/officeDocument/2006/relationships/hyperlink" Target="http://pbs.twimg.com/profile_images/1225106822941405184/KbegVnF9_normal.png" TargetMode="External" /><Relationship Id="rId250" Type="http://schemas.openxmlformats.org/officeDocument/2006/relationships/hyperlink" Target="http://pbs.twimg.com/profile_images/734092250171379712/PEeYB_mk_normal.jpg" TargetMode="External" /><Relationship Id="rId251" Type="http://schemas.openxmlformats.org/officeDocument/2006/relationships/hyperlink" Target="http://pbs.twimg.com/profile_images/712760631380717568/J_cTt-Qo_normal.jpg" TargetMode="External" /><Relationship Id="rId252" Type="http://schemas.openxmlformats.org/officeDocument/2006/relationships/hyperlink" Target="http://pbs.twimg.com/profile_images/1225196747460247552/CGNkRnXg_normal.png" TargetMode="External" /><Relationship Id="rId253" Type="http://schemas.openxmlformats.org/officeDocument/2006/relationships/hyperlink" Target="http://pbs.twimg.com/profile_images/1225116381328232448/MKTBg_pw_normal.png" TargetMode="External" /><Relationship Id="rId254" Type="http://schemas.openxmlformats.org/officeDocument/2006/relationships/hyperlink" Target="http://pbs.twimg.com/profile_images/1225214155390504960/6Asmc-Mv_normal.png" TargetMode="External" /><Relationship Id="rId255" Type="http://schemas.openxmlformats.org/officeDocument/2006/relationships/hyperlink" Target="http://pbs.twimg.com/profile_images/843525769481666560/A1yReeQe_normal.jpg" TargetMode="External" /><Relationship Id="rId256" Type="http://schemas.openxmlformats.org/officeDocument/2006/relationships/hyperlink" Target="http://pbs.twimg.com/profile_images/1098973461081481218/KK_1gWck_normal.jpg" TargetMode="External" /><Relationship Id="rId257" Type="http://schemas.openxmlformats.org/officeDocument/2006/relationships/hyperlink" Target="http://pbs.twimg.com/profile_images/598673253951909888/Tx3Z-hOw_normal.jpg" TargetMode="External" /><Relationship Id="rId258" Type="http://schemas.openxmlformats.org/officeDocument/2006/relationships/hyperlink" Target="http://pbs.twimg.com/profile_images/1243002548950204417/JL8Ta8kx_normal.jpg" TargetMode="External" /><Relationship Id="rId259" Type="http://schemas.openxmlformats.org/officeDocument/2006/relationships/hyperlink" Target="http://pbs.twimg.com/profile_images/2520813377/emeobfq635b2dvsdr56n_normal.jpeg" TargetMode="External" /><Relationship Id="rId260" Type="http://schemas.openxmlformats.org/officeDocument/2006/relationships/hyperlink" Target="http://pbs.twimg.com/profile_images/1102708486197166080/epDo-tN7_normal.png" TargetMode="External" /><Relationship Id="rId261" Type="http://schemas.openxmlformats.org/officeDocument/2006/relationships/hyperlink" Target="http://pbs.twimg.com/profile_images/1063107858848514048/4FVIq-yT_normal.jpg" TargetMode="External" /><Relationship Id="rId262" Type="http://schemas.openxmlformats.org/officeDocument/2006/relationships/hyperlink" Target="http://pbs.twimg.com/profile_images/1233543871499587587/oK1tvPJs_normal.jpg" TargetMode="External" /><Relationship Id="rId263" Type="http://schemas.openxmlformats.org/officeDocument/2006/relationships/hyperlink" Target="http://pbs.twimg.com/profile_images/1131573271705604097/6He-43JK_normal.png" TargetMode="External" /><Relationship Id="rId264" Type="http://schemas.openxmlformats.org/officeDocument/2006/relationships/hyperlink" Target="http://pbs.twimg.com/profile_images/1056929679540654080/mJJYI3B8_normal.jpg" TargetMode="External" /><Relationship Id="rId265" Type="http://schemas.openxmlformats.org/officeDocument/2006/relationships/hyperlink" Target="http://pbs.twimg.com/profile_images/1001283856203440128/SijenzEJ_normal.jpg" TargetMode="External" /><Relationship Id="rId266" Type="http://schemas.openxmlformats.org/officeDocument/2006/relationships/hyperlink" Target="http://pbs.twimg.com/profile_images/601502742662766593/0zbt8put_normal.jpg" TargetMode="External" /><Relationship Id="rId267" Type="http://schemas.openxmlformats.org/officeDocument/2006/relationships/hyperlink" Target="http://pbs.twimg.com/profile_images/1200486692559491075/rUGw42CF_normal.jpg" TargetMode="External" /><Relationship Id="rId268" Type="http://schemas.openxmlformats.org/officeDocument/2006/relationships/hyperlink" Target="http://pbs.twimg.com/profile_images/1244665713224228864/WQMsi_sM_normal.jpg" TargetMode="External" /><Relationship Id="rId269" Type="http://schemas.openxmlformats.org/officeDocument/2006/relationships/hyperlink" Target="http://pbs.twimg.com/profile_images/950749155575541760/MZoiVs3G_normal.jpg" TargetMode="External" /><Relationship Id="rId270" Type="http://schemas.openxmlformats.org/officeDocument/2006/relationships/hyperlink" Target="http://pbs.twimg.com/profile_images/1143127785436844033/uM9jmIaA_normal.png" TargetMode="External" /><Relationship Id="rId271" Type="http://schemas.openxmlformats.org/officeDocument/2006/relationships/hyperlink" Target="http://pbs.twimg.com/profile_images/677640443543347201/4upB1LwQ_normal.jpg" TargetMode="External" /><Relationship Id="rId272" Type="http://schemas.openxmlformats.org/officeDocument/2006/relationships/hyperlink" Target="http://pbs.twimg.com/profile_images/987165070659551233/ipQIwAoG_normal.jpg" TargetMode="External" /><Relationship Id="rId273" Type="http://schemas.openxmlformats.org/officeDocument/2006/relationships/hyperlink" Target="http://pbs.twimg.com/profile_images/1232560903704514567/Pd8VYugw_normal.jpg" TargetMode="External" /><Relationship Id="rId274" Type="http://schemas.openxmlformats.org/officeDocument/2006/relationships/hyperlink" Target="http://pbs.twimg.com/profile_images/1037277637566259200/kwXBfBPz_normal.jpg" TargetMode="External" /><Relationship Id="rId275" Type="http://schemas.openxmlformats.org/officeDocument/2006/relationships/hyperlink" Target="http://pbs.twimg.com/profile_images/676946200533299200/y-gZInu__normal.jpg" TargetMode="External" /><Relationship Id="rId276" Type="http://schemas.openxmlformats.org/officeDocument/2006/relationships/hyperlink" Target="http://pbs.twimg.com/profile_images/1046855657562038275/DizpQPTq_normal.jpg" TargetMode="External" /><Relationship Id="rId277" Type="http://schemas.openxmlformats.org/officeDocument/2006/relationships/hyperlink" Target="http://pbs.twimg.com/profile_images/974604939740766208/HfwO2VOd_normal.jpg" TargetMode="External" /><Relationship Id="rId278" Type="http://schemas.openxmlformats.org/officeDocument/2006/relationships/hyperlink" Target="http://pbs.twimg.com/profile_images/327003915/lad_normal.jpg" TargetMode="External" /><Relationship Id="rId279" Type="http://schemas.openxmlformats.org/officeDocument/2006/relationships/hyperlink" Target="http://pbs.twimg.com/profile_images/886569501495615488/I1hV2wK0_normal.jpg" TargetMode="External" /><Relationship Id="rId280" Type="http://schemas.openxmlformats.org/officeDocument/2006/relationships/hyperlink" Target="http://pbs.twimg.com/profile_images/1133606192213823488/aajsvnxq_normal.png" TargetMode="External" /><Relationship Id="rId281" Type="http://schemas.openxmlformats.org/officeDocument/2006/relationships/hyperlink" Target="https://twitter.com/kunalmahajan4" TargetMode="External" /><Relationship Id="rId282" Type="http://schemas.openxmlformats.org/officeDocument/2006/relationships/hyperlink" Target="https://twitter.com/awakush" TargetMode="External" /><Relationship Id="rId283" Type="http://schemas.openxmlformats.org/officeDocument/2006/relationships/hyperlink" Target="https://twitter.com/panjrathg" TargetMode="External" /><Relationship Id="rId284" Type="http://schemas.openxmlformats.org/officeDocument/2006/relationships/hyperlink" Target="https://twitter.com/mrmehramd" TargetMode="External" /><Relationship Id="rId285" Type="http://schemas.openxmlformats.org/officeDocument/2006/relationships/hyperlink" Target="https://twitter.com/accintouch" TargetMode="External" /><Relationship Id="rId286" Type="http://schemas.openxmlformats.org/officeDocument/2006/relationships/hyperlink" Target="https://twitter.com/hadleywilsonmd" TargetMode="External" /><Relationship Id="rId287" Type="http://schemas.openxmlformats.org/officeDocument/2006/relationships/hyperlink" Target="https://twitter.com/rmusialowskimd" TargetMode="External" /><Relationship Id="rId288" Type="http://schemas.openxmlformats.org/officeDocument/2006/relationships/hyperlink" Target="https://twitter.com/sanjeevgulatimd" TargetMode="External" /><Relationship Id="rId289" Type="http://schemas.openxmlformats.org/officeDocument/2006/relationships/hyperlink" Target="https://twitter.com/dermotphelanmd" TargetMode="External" /><Relationship Id="rId290" Type="http://schemas.openxmlformats.org/officeDocument/2006/relationships/hyperlink" Target="https://twitter.com/troyleomd" TargetMode="External" /><Relationship Id="rId291" Type="http://schemas.openxmlformats.org/officeDocument/2006/relationships/hyperlink" Target="https://twitter.com/garosemd" TargetMode="External" /><Relationship Id="rId292" Type="http://schemas.openxmlformats.org/officeDocument/2006/relationships/hyperlink" Target="https://twitter.com/drlaxmimehta" TargetMode="External" /><Relationship Id="rId293" Type="http://schemas.openxmlformats.org/officeDocument/2006/relationships/hyperlink" Target="https://twitter.com/anudodejamd" TargetMode="External" /><Relationship Id="rId294" Type="http://schemas.openxmlformats.org/officeDocument/2006/relationships/hyperlink" Target="https://twitter.com/acog" TargetMode="External" /><Relationship Id="rId295" Type="http://schemas.openxmlformats.org/officeDocument/2006/relationships/hyperlink" Target="https://twitter.com/ktamirisamd" TargetMode="External" /><Relationship Id="rId296" Type="http://schemas.openxmlformats.org/officeDocument/2006/relationships/hyperlink" Target="https://twitter.com/uqayyum123" TargetMode="External" /><Relationship Id="rId297" Type="http://schemas.openxmlformats.org/officeDocument/2006/relationships/hyperlink" Target="https://twitter.com/giuseppegalati_" TargetMode="External" /><Relationship Id="rId298" Type="http://schemas.openxmlformats.org/officeDocument/2006/relationships/hyperlink" Target="https://twitter.com/aayshacader" TargetMode="External" /><Relationship Id="rId299" Type="http://schemas.openxmlformats.org/officeDocument/2006/relationships/hyperlink" Target="https://twitter.com/heartotxheartmd" TargetMode="External" /><Relationship Id="rId300" Type="http://schemas.openxmlformats.org/officeDocument/2006/relationships/hyperlink" Target="https://twitter.com/mirvatalasnag" TargetMode="External" /><Relationship Id="rId301" Type="http://schemas.openxmlformats.org/officeDocument/2006/relationships/hyperlink" Target="https://twitter.com/gina_lundberg" TargetMode="External" /><Relationship Id="rId302" Type="http://schemas.openxmlformats.org/officeDocument/2006/relationships/hyperlink" Target="https://twitter.com/drtoniyasingh" TargetMode="External" /><Relationship Id="rId303" Type="http://schemas.openxmlformats.org/officeDocument/2006/relationships/hyperlink" Target="https://twitter.com/drmarthagulati" TargetMode="External" /><Relationship Id="rId304" Type="http://schemas.openxmlformats.org/officeDocument/2006/relationships/hyperlink" Target="https://twitter.com/iamritu" TargetMode="External" /><Relationship Id="rId305" Type="http://schemas.openxmlformats.org/officeDocument/2006/relationships/hyperlink" Target="https://twitter.com/gurleen_kaur96" TargetMode="External" /><Relationship Id="rId306" Type="http://schemas.openxmlformats.org/officeDocument/2006/relationships/hyperlink" Target="https://twitter.com/garimavsharmamd" TargetMode="External" /><Relationship Id="rId307" Type="http://schemas.openxmlformats.org/officeDocument/2006/relationships/hyperlink" Target="https://twitter.com/medaxiom" TargetMode="External" /><Relationship Id="rId308" Type="http://schemas.openxmlformats.org/officeDocument/2006/relationships/hyperlink" Target="https://twitter.com/mr_jeffry" TargetMode="External" /><Relationship Id="rId309" Type="http://schemas.openxmlformats.org/officeDocument/2006/relationships/hyperlink" Target="https://twitter.com/bebetodice" TargetMode="External" /><Relationship Id="rId310" Type="http://schemas.openxmlformats.org/officeDocument/2006/relationships/hyperlink" Target="https://twitter.com/rafidaltaweel" TargetMode="External" /><Relationship Id="rId311" Type="http://schemas.openxmlformats.org/officeDocument/2006/relationships/hyperlink" Target="https://twitter.com/achoiheart" TargetMode="External" /><Relationship Id="rId312" Type="http://schemas.openxmlformats.org/officeDocument/2006/relationships/hyperlink" Target="https://twitter.com/jaccjournals" TargetMode="External" /><Relationship Id="rId313" Type="http://schemas.openxmlformats.org/officeDocument/2006/relationships/hyperlink" Target="https://twitter.com/nmhheartdoc" TargetMode="External" /><Relationship Id="rId314" Type="http://schemas.openxmlformats.org/officeDocument/2006/relationships/hyperlink" Target="https://twitter.com/drhebamd" TargetMode="External" /><Relationship Id="rId315" Type="http://schemas.openxmlformats.org/officeDocument/2006/relationships/hyperlink" Target="https://twitter.com/glenn_hirsch" TargetMode="External" /><Relationship Id="rId316" Type="http://schemas.openxmlformats.org/officeDocument/2006/relationships/hyperlink" Target="https://twitter.com/g2wym" TargetMode="External" /><Relationship Id="rId317" Type="http://schemas.openxmlformats.org/officeDocument/2006/relationships/hyperlink" Target="https://twitter.com/dougdrachmanmd" TargetMode="External" /><Relationship Id="rId318" Type="http://schemas.openxmlformats.org/officeDocument/2006/relationships/hyperlink" Target="https://twitter.com/dreugeneyang" TargetMode="External" /><Relationship Id="rId319" Type="http://schemas.openxmlformats.org/officeDocument/2006/relationships/hyperlink" Target="https://twitter.com/katiebatesdnp" TargetMode="External" /><Relationship Id="rId320" Type="http://schemas.openxmlformats.org/officeDocument/2006/relationships/hyperlink" Target="https://twitter.com/lucymwest" TargetMode="External" /><Relationship Id="rId321" Type="http://schemas.openxmlformats.org/officeDocument/2006/relationships/hyperlink" Target="https://twitter.com/beaverspharmd" TargetMode="External" /><Relationship Id="rId322" Type="http://schemas.openxmlformats.org/officeDocument/2006/relationships/hyperlink" Target="https://twitter.com/yaqoub_lina" TargetMode="External" /><Relationship Id="rId323" Type="http://schemas.openxmlformats.org/officeDocument/2006/relationships/hyperlink" Target="https://twitter.com/cardiology" TargetMode="External" /><Relationship Id="rId324" Type="http://schemas.openxmlformats.org/officeDocument/2006/relationships/hyperlink" Target="https://twitter.com/accmediacenter" TargetMode="External" /><Relationship Id="rId325" Type="http://schemas.openxmlformats.org/officeDocument/2006/relationships/hyperlink" Target="https://twitter.com/mpsotka" TargetMode="External" /><Relationship Id="rId326" Type="http://schemas.openxmlformats.org/officeDocument/2006/relationships/hyperlink" Target="https://twitter.com/athenapoppas" TargetMode="External" /><Relationship Id="rId327" Type="http://schemas.openxmlformats.org/officeDocument/2006/relationships/hyperlink" Target="https://twitter.com/braun_lynne" TargetMode="External" /><Relationship Id="rId328" Type="http://schemas.openxmlformats.org/officeDocument/2006/relationships/hyperlink" Target="https://twitter.com/aanp_news" TargetMode="External" /><Relationship Id="rId329" Type="http://schemas.openxmlformats.org/officeDocument/2006/relationships/hyperlink" Target="https://twitter.com/skathire" TargetMode="External" /><Relationship Id="rId330" Type="http://schemas.openxmlformats.org/officeDocument/2006/relationships/hyperlink" Target="https://twitter.com/kyla_lara" TargetMode="External" /><Relationship Id="rId331" Type="http://schemas.openxmlformats.org/officeDocument/2006/relationships/hyperlink" Target="https://twitter.com/marcbonaca" TargetMode="External" /><Relationship Id="rId332" Type="http://schemas.openxmlformats.org/officeDocument/2006/relationships/hyperlink" Target="https://twitter.com/drroxmehran" TargetMode="External" /><Relationship Id="rId333" Type="http://schemas.openxmlformats.org/officeDocument/2006/relationships/hyperlink" Target="https://twitter.com/minnowwalsh" TargetMode="External" /><Relationship Id="rId334" Type="http://schemas.openxmlformats.org/officeDocument/2006/relationships/hyperlink" Target="https://twitter.com/baselramlawimd" TargetMode="External" /><Relationship Id="rId335" Type="http://schemas.openxmlformats.org/officeDocument/2006/relationships/hyperlink" Target="https://twitter.com/uiowa" TargetMode="External" /><Relationship Id="rId336" Type="http://schemas.openxmlformats.org/officeDocument/2006/relationships/hyperlink" Target="https://twitter.com/worldheartfed" TargetMode="External" /><Relationship Id="rId337" Type="http://schemas.openxmlformats.org/officeDocument/2006/relationships/hyperlink" Target="https://twitter.com/smadarkort" TargetMode="External" /><Relationship Id="rId338" Type="http://schemas.openxmlformats.org/officeDocument/2006/relationships/hyperlink" Target="https://twitter.com/accwic" TargetMode="External" /><Relationship Id="rId339" Type="http://schemas.openxmlformats.org/officeDocument/2006/relationships/hyperlink" Target="https://twitter.com/sandylewis" TargetMode="External" /><Relationship Id="rId340" Type="http://schemas.openxmlformats.org/officeDocument/2006/relationships/hyperlink" Target="https://twitter.com/gomezrexrode" TargetMode="External" /><Relationship Id="rId341" Type="http://schemas.openxmlformats.org/officeDocument/2006/relationships/hyperlink" Target="https://twitter.com/jenkanellidis" TargetMode="External" /><Relationship Id="rId342" Type="http://schemas.openxmlformats.org/officeDocument/2006/relationships/hyperlink" Target="https://twitter.com/drjenniferco_vu" TargetMode="External" /><Relationship Id="rId343" Type="http://schemas.openxmlformats.org/officeDocument/2006/relationships/hyperlink" Target="https://twitter.com/avolgman" TargetMode="External" /><Relationship Id="rId344" Type="http://schemas.openxmlformats.org/officeDocument/2006/relationships/hyperlink" Target="https://twitter.com/niticardio" TargetMode="External" /><Relationship Id="rId345" Type="http://schemas.openxmlformats.org/officeDocument/2006/relationships/hyperlink" Target="https://twitter.com/biljana_parapid" TargetMode="External" /><Relationship Id="rId346" Type="http://schemas.openxmlformats.org/officeDocument/2006/relationships/hyperlink" Target="https://twitter.com/pamelabmorris" TargetMode="External" /><Relationship Id="rId347" Type="http://schemas.openxmlformats.org/officeDocument/2006/relationships/hyperlink" Target="https://twitter.com/akates1" TargetMode="External" /><Relationship Id="rId348" Type="http://schemas.openxmlformats.org/officeDocument/2006/relationships/hyperlink" Target="https://twitter.com/drmalissawood" TargetMode="External" /><Relationship Id="rId349" Type="http://schemas.openxmlformats.org/officeDocument/2006/relationships/hyperlink" Target="https://twitter.com/erinmichos" TargetMode="External" /><Relationship Id="rId350" Type="http://schemas.openxmlformats.org/officeDocument/2006/relationships/hyperlink" Target="https://twitter.com/cardiopcimom" TargetMode="External" /><Relationship Id="rId351" Type="http://schemas.openxmlformats.org/officeDocument/2006/relationships/hyperlink" Target="https://twitter.com/drklindley" TargetMode="External" /><Relationship Id="rId352" Type="http://schemas.openxmlformats.org/officeDocument/2006/relationships/hyperlink" Target="https://twitter.com/lross246" TargetMode="External" /><Relationship Id="rId353" Type="http://schemas.openxmlformats.org/officeDocument/2006/relationships/hyperlink" Target="https://twitter.com/tricianp" TargetMode="External" /><Relationship Id="rId354" Type="http://schemas.openxmlformats.org/officeDocument/2006/relationships/hyperlink" Target="https://twitter.com/vietheartpa" TargetMode="External" /><Relationship Id="rId355" Type="http://schemas.openxmlformats.org/officeDocument/2006/relationships/hyperlink" Target="https://twitter.com/apac_cardiology" TargetMode="External" /><Relationship Id="rId356" Type="http://schemas.openxmlformats.org/officeDocument/2006/relationships/hyperlink" Target="https://twitter.com/mayraguerreromd" TargetMode="External" /><Relationship Id="rId357" Type="http://schemas.openxmlformats.org/officeDocument/2006/relationships/hyperlink" Target="https://twitter.com/melindadavismd" TargetMode="External" /><Relationship Id="rId358" Type="http://schemas.openxmlformats.org/officeDocument/2006/relationships/hyperlink" Target="https://twitter.com/nataliebello9" TargetMode="External" /><Relationship Id="rId359" Type="http://schemas.openxmlformats.org/officeDocument/2006/relationships/hyperlink" Target="https://twitter.com/ameykulkarnimd" TargetMode="External" /><Relationship Id="rId360" Type="http://schemas.openxmlformats.org/officeDocument/2006/relationships/hyperlink" Target="https://twitter.com/kejoynt" TargetMode="External" /><Relationship Id="rId361" Type="http://schemas.openxmlformats.org/officeDocument/2006/relationships/hyperlink" Target="https://twitter.com/txmommydoc" TargetMode="External" /><Relationship Id="rId362" Type="http://schemas.openxmlformats.org/officeDocument/2006/relationships/hyperlink" Target="https://twitter.com/rafavidalperez" TargetMode="External" /><Relationship Id="rId363" Type="http://schemas.openxmlformats.org/officeDocument/2006/relationships/hyperlink" Target="https://twitter.com/drdargaray" TargetMode="External" /><Relationship Id="rId364" Type="http://schemas.openxmlformats.org/officeDocument/2006/relationships/hyperlink" Target="https://twitter.com/fcvcolombia" TargetMode="External" /><Relationship Id="rId365" Type="http://schemas.openxmlformats.org/officeDocument/2006/relationships/hyperlink" Target="https://twitter.com/un" TargetMode="External" /><Relationship Id="rId366" Type="http://schemas.openxmlformats.org/officeDocument/2006/relationships/hyperlink" Target="https://twitter.com/novartis_nsb" TargetMode="External" /><Relationship Id="rId367" Type="http://schemas.openxmlformats.org/officeDocument/2006/relationships/hyperlink" Target="https://twitter.com/chagasdoc" TargetMode="External" /><Relationship Id="rId368" Type="http://schemas.openxmlformats.org/officeDocument/2006/relationships/hyperlink" Target="https://twitter.com/siac_cardio" TargetMode="External" /><Relationship Id="rId369" Type="http://schemas.openxmlformats.org/officeDocument/2006/relationships/hyperlink" Target="https://twitter.com/sliwa1karen" TargetMode="External" /><Relationship Id="rId370" Type="http://schemas.openxmlformats.org/officeDocument/2006/relationships/hyperlink" Target="https://twitter.com/pooh_velagapudi" TargetMode="External" /><Relationship Id="rId371" Type="http://schemas.openxmlformats.org/officeDocument/2006/relationships/hyperlink" Target="https://twitter.com/khandelwalmd" TargetMode="External" /><Relationship Id="rId372" Type="http://schemas.openxmlformats.org/officeDocument/2006/relationships/hyperlink" Target="https://twitter.com/dickkovacs" TargetMode="External" /><Relationship Id="rId373" Type="http://schemas.openxmlformats.org/officeDocument/2006/relationships/hyperlink" Target="https://twitter.com/sripalbangalore" TargetMode="External" /><Relationship Id="rId374" Type="http://schemas.openxmlformats.org/officeDocument/2006/relationships/hyperlink" Target="https://twitter.com/jedicath" TargetMode="External" /><Relationship Id="rId375" Type="http://schemas.openxmlformats.org/officeDocument/2006/relationships/hyperlink" Target="https://twitter.com/agtruesdell" TargetMode="External" /><Relationship Id="rId376" Type="http://schemas.openxmlformats.org/officeDocument/2006/relationships/hyperlink" Target="https://twitter.com/pcronline" TargetMode="External" /><Relationship Id="rId377" Type="http://schemas.openxmlformats.org/officeDocument/2006/relationships/comments" Target="../comments2.xml" /><Relationship Id="rId378" Type="http://schemas.openxmlformats.org/officeDocument/2006/relationships/vmlDrawing" Target="../drawings/vmlDrawing2.vml" /><Relationship Id="rId379" Type="http://schemas.openxmlformats.org/officeDocument/2006/relationships/table" Target="../tables/table2.xml" /><Relationship Id="rId380" Type="http://schemas.openxmlformats.org/officeDocument/2006/relationships/drawing" Target="../drawings/drawing1.xml" /><Relationship Id="rId38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virtual.acc.org/" TargetMode="External" /><Relationship Id="rId2" Type="http://schemas.openxmlformats.org/officeDocument/2006/relationships/hyperlink" Target="https://virtual.acc.org/" TargetMode="External" /><Relationship Id="rId3" Type="http://schemas.openxmlformats.org/officeDocument/2006/relationships/hyperlink" Target="https://www.webcastregister.live/accanywhere20livestream/register.php" TargetMode="External" /><Relationship Id="rId4" Type="http://schemas.openxmlformats.org/officeDocument/2006/relationships/hyperlink" Target="https://www.youtube.com/watch?v=01Lmr3LMU5U&amp;feature=youtu.be" TargetMode="External" /><Relationship Id="rId5" Type="http://schemas.openxmlformats.org/officeDocument/2006/relationships/hyperlink" Target="https://www.world-heart-federation.org/cvd-roadmaps" TargetMode="External" /><Relationship Id="rId6" Type="http://schemas.openxmlformats.org/officeDocument/2006/relationships/hyperlink" Target="https://www.acc.org/latest-in-cardiology/articles/2019/12/01/24/42/global-health-cover-feature-global-partnerships-for-a-global-agenda-against-cvd" TargetMode="External" /><Relationship Id="rId7" Type="http://schemas.openxmlformats.org/officeDocument/2006/relationships/hyperlink" Target="https://twitter.com/CardioSmart/status/1244263309584580611" TargetMode="External" /><Relationship Id="rId8" Type="http://schemas.openxmlformats.org/officeDocument/2006/relationships/hyperlink" Target="https://twitter.com/drmkmittal/status/1244293193996423169" TargetMode="External" /><Relationship Id="rId9" Type="http://schemas.openxmlformats.org/officeDocument/2006/relationships/hyperlink" Target="https://twitter.com/Cardioinfo_it/status/1243909562400477191" TargetMode="External" /><Relationship Id="rId10" Type="http://schemas.openxmlformats.org/officeDocument/2006/relationships/hyperlink" Target="https://twitter.com/avolgman/status/1244667566817230848" TargetMode="External" /><Relationship Id="rId11" Type="http://schemas.openxmlformats.org/officeDocument/2006/relationships/hyperlink" Target="https://twitter.com/avolgman/status/1244667566817230848" TargetMode="External" /><Relationship Id="rId12" Type="http://schemas.openxmlformats.org/officeDocument/2006/relationships/hyperlink" Target="https://twitter.com/drmarthagulati/status/1244618549743636481" TargetMode="External" /><Relationship Id="rId13" Type="http://schemas.openxmlformats.org/officeDocument/2006/relationships/hyperlink" Target="https://twitter.com/DrMarthaGulati/status/1243892579231399936" TargetMode="External" /><Relationship Id="rId14" Type="http://schemas.openxmlformats.org/officeDocument/2006/relationships/hyperlink" Target="https://virtual.acc.org/?utm_medium=social&amp;utm_source=twitter_post&amp;utm_campaign=acc20" TargetMode="External" /><Relationship Id="rId15" Type="http://schemas.openxmlformats.org/officeDocument/2006/relationships/hyperlink" Target="http://www.onlinejacc.org/content/75/11_Supplement_1/2297?utm_medium=social&amp;utm_source=twitter_post&amp;utm_campaign=acc20" TargetMode="External" /><Relationship Id="rId16" Type="http://schemas.openxmlformats.org/officeDocument/2006/relationships/hyperlink" Target="https://www.nejm.org/doi/pdf/10.1056/NEJMoa1915928" TargetMode="External" /><Relationship Id="rId17" Type="http://schemas.openxmlformats.org/officeDocument/2006/relationships/hyperlink" Target="https://twitter.com/lucreciamburgos/status/1243907530805448704" TargetMode="External" /><Relationship Id="rId18" Type="http://schemas.openxmlformats.org/officeDocument/2006/relationships/hyperlink" Target="https://virtual.acc.org/" TargetMode="External" /><Relationship Id="rId19" Type="http://schemas.openxmlformats.org/officeDocument/2006/relationships/hyperlink" Target="https://twitter.com/hadleywilsonmd/status/1243904332216631296" TargetMode="External" /><Relationship Id="rId20" Type="http://schemas.openxmlformats.org/officeDocument/2006/relationships/hyperlink" Target="https://www.acc.org/~/media/Non-Clinical/Files-PDFs-Excel-MS-Word-etc/ACC20/2020/03/20/A20325-ACC20WCC-Virtual-Dynamic-Program-Chart-3-UPDATED-March-23-2020.pdf?_ga=2.126485573.93406546.1584966671-22640883.1567506812" TargetMode="External" /><Relationship Id="rId21" Type="http://schemas.openxmlformats.org/officeDocument/2006/relationships/hyperlink" Target="https://virtual.acc.org/" TargetMode="External" /><Relationship Id="rId22" Type="http://schemas.openxmlformats.org/officeDocument/2006/relationships/hyperlink" Target="https://twitter.com/linrsantamaria/status/1243919411666391040" TargetMode="External" /><Relationship Id="rId23" Type="http://schemas.openxmlformats.org/officeDocument/2006/relationships/hyperlink" Target="https://virtual.acc.org/" TargetMode="External" /><Relationship Id="rId24" Type="http://schemas.openxmlformats.org/officeDocument/2006/relationships/hyperlink" Target="https://www.webcastregister.live/accanywhere20livestream/register.php" TargetMode="External" /><Relationship Id="rId25" Type="http://schemas.openxmlformats.org/officeDocument/2006/relationships/hyperlink" Target="https://www.youtube.com/watch?v=01Lmr3LMU5U&amp;feature=youtu.be" TargetMode="External" /><Relationship Id="rId26" Type="http://schemas.openxmlformats.org/officeDocument/2006/relationships/hyperlink" Target="https://www.world-heart-federation.org/cvd-roadmaps/chagas" TargetMode="External" /><Relationship Id="rId27" Type="http://schemas.openxmlformats.org/officeDocument/2006/relationships/hyperlink" Target="https://www.acc.org/latest-in-cardiology/articles/2019/12/01/24/42/global-health-cover-feature-global-partnerships-for-a-global-agenda-against-cvd" TargetMode="External" /><Relationship Id="rId28" Type="http://schemas.openxmlformats.org/officeDocument/2006/relationships/hyperlink" Target="https://www.world-heart-federation.org/cvd-roadmaps" TargetMode="External" /><Relationship Id="rId29" Type="http://schemas.openxmlformats.org/officeDocument/2006/relationships/hyperlink" Target="https://twitter.com/Lross246/status/1243911458657898502" TargetMode="External" /><Relationship Id="rId30" Type="http://schemas.openxmlformats.org/officeDocument/2006/relationships/hyperlink" Target="https://twitter.com/fischman_david/status/1243919921534447616" TargetMode="External" /><Relationship Id="rId31" Type="http://schemas.openxmlformats.org/officeDocument/2006/relationships/hyperlink" Target="https://twitter.com/alex_mischie/status/1243906449941639169" TargetMode="External" /><Relationship Id="rId32" Type="http://schemas.openxmlformats.org/officeDocument/2006/relationships/hyperlink" Target="https://twitter.com/CardioSmart/status/1244263309584580611" TargetMode="External" /><Relationship Id="rId33" Type="http://schemas.openxmlformats.org/officeDocument/2006/relationships/hyperlink" Target="https://twitter.com/Cardioinfo_it/status/1243909562400477191" TargetMode="External" /><Relationship Id="rId34" Type="http://schemas.openxmlformats.org/officeDocument/2006/relationships/hyperlink" Target="https://twitter.com/drmkmittal/status/1244293193996423169" TargetMode="External" /><Relationship Id="rId35" Type="http://schemas.openxmlformats.org/officeDocument/2006/relationships/hyperlink" Target="https://cslide-us.ctimeetingtech.com/acc2020_eposte" TargetMode="External" /><Relationship Id="rId36" Type="http://schemas.openxmlformats.org/officeDocument/2006/relationships/hyperlink" Target="https://www.medaxiom.com/news/2020/03/18/partner-news/rxvantage-provides-insights-on-covid-19-service-protocols/" TargetMode="External" /><Relationship Id="rId37" Type="http://schemas.openxmlformats.org/officeDocument/2006/relationships/hyperlink" Target="https://register.gotowebinar.com/register/3136189098622301451" TargetMode="External" /><Relationship Id="rId38" Type="http://schemas.openxmlformats.org/officeDocument/2006/relationships/hyperlink" Target="https://accscientificsession.acc.org/Plan-Your-Program" TargetMode="External" /><Relationship Id="rId39" Type="http://schemas.openxmlformats.org/officeDocument/2006/relationships/hyperlink" Target="https://www.nejm.org/doi/pdf/10.1056/NEJMoa1915928?cookieSet=1" TargetMode="External" /><Relationship Id="rId40" Type="http://schemas.openxmlformats.org/officeDocument/2006/relationships/hyperlink" Target="https://virtual.acc.org/" TargetMode="External" /><Relationship Id="rId41" Type="http://schemas.openxmlformats.org/officeDocument/2006/relationships/table" Target="../tables/table11.xml" /><Relationship Id="rId42" Type="http://schemas.openxmlformats.org/officeDocument/2006/relationships/table" Target="../tables/table12.xml" /><Relationship Id="rId43" Type="http://schemas.openxmlformats.org/officeDocument/2006/relationships/table" Target="../tables/table13.xml" /><Relationship Id="rId44" Type="http://schemas.openxmlformats.org/officeDocument/2006/relationships/table" Target="../tables/table14.xml" /><Relationship Id="rId45" Type="http://schemas.openxmlformats.org/officeDocument/2006/relationships/table" Target="../tables/table15.xml" /><Relationship Id="rId46" Type="http://schemas.openxmlformats.org/officeDocument/2006/relationships/table" Target="../tables/table16.xml" /><Relationship Id="rId47" Type="http://schemas.openxmlformats.org/officeDocument/2006/relationships/table" Target="../tables/table17.xml" /><Relationship Id="rId4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6" width="12.140625" style="0" bestFit="1" customWidth="1"/>
    <col min="17" max="17" width="7.421875" style="0" bestFit="1" customWidth="1"/>
    <col min="18" max="18" width="8.421875" style="0" bestFit="1" customWidth="1"/>
    <col min="19" max="19" width="11.28125" style="0" bestFit="1" customWidth="1"/>
    <col min="20" max="20" width="11.421875" style="0" bestFit="1" customWidth="1"/>
    <col min="21" max="21" width="9.421875" style="0" bestFit="1" customWidth="1"/>
    <col min="22" max="22" width="10.421875" style="0" bestFit="1" customWidth="1"/>
    <col min="23" max="23" width="11.421875" style="0" bestFit="1" customWidth="1"/>
    <col min="24" max="25" width="6.421875" style="0" bestFit="1" customWidth="1"/>
    <col min="26" max="26" width="12.28125" style="0" bestFit="1" customWidth="1"/>
    <col min="28" max="28" width="10.421875" style="0" bestFit="1" customWidth="1"/>
    <col min="29" max="29" width="12.00390625" style="0" bestFit="1" customWidth="1"/>
    <col min="30" max="30" width="11.57421875" style="0" bestFit="1" customWidth="1"/>
    <col min="31" max="31" width="10.00390625" style="0" bestFit="1" customWidth="1"/>
    <col min="33" max="33" width="11.57421875" style="0" bestFit="1" customWidth="1"/>
    <col min="34" max="34" width="9.28125" style="0" bestFit="1" customWidth="1"/>
    <col min="35" max="35" width="10.00390625" style="0" bestFit="1" customWidth="1"/>
    <col min="36" max="36" width="9.421875" style="0" bestFit="1" customWidth="1"/>
    <col min="37" max="37" width="9.57421875" style="0" bestFit="1" customWidth="1"/>
    <col min="38" max="38" width="11.00390625" style="0" bestFit="1" customWidth="1"/>
    <col min="39" max="39" width="9.140625" style="0" bestFit="1" customWidth="1"/>
    <col min="40" max="40" width="11.140625" style="0" bestFit="1" customWidth="1"/>
    <col min="41" max="41" width="8.00390625" style="0" bestFit="1" customWidth="1"/>
    <col min="42" max="42" width="10.421875" style="0" bestFit="1" customWidth="1"/>
    <col min="43" max="43" width="10.28125" style="0" bestFit="1" customWidth="1"/>
    <col min="44" max="44" width="11.421875" style="0" bestFit="1" customWidth="1"/>
    <col min="45" max="45" width="17.57421875" style="0" bestFit="1" customWidth="1"/>
    <col min="46" max="46" width="16.421875" style="0" bestFit="1" customWidth="1"/>
    <col min="47" max="47" width="14.421875" style="0" bestFit="1" customWidth="1"/>
    <col min="49" max="49" width="13.28125" style="0" bestFit="1" customWidth="1"/>
    <col min="50" max="50" width="9.7109375" style="0" bestFit="1" customWidth="1"/>
    <col min="51" max="51" width="8.7109375" style="0" bestFit="1" customWidth="1"/>
    <col min="52" max="52" width="7.421875" style="0" bestFit="1" customWidth="1"/>
    <col min="53" max="53" width="10.7109375" style="0" bestFit="1" customWidth="1"/>
    <col min="54" max="54" width="10.140625" style="0" bestFit="1" customWidth="1"/>
    <col min="55" max="55" width="14.421875" style="0" customWidth="1"/>
    <col min="56" max="57" width="9.421875" style="0" bestFit="1" customWidth="1"/>
    <col min="58" max="58" width="18.421875" style="0" bestFit="1" customWidth="1"/>
    <col min="59" max="59" width="23.28125" style="0" bestFit="1" customWidth="1"/>
    <col min="60" max="60" width="19.421875" style="0" bestFit="1" customWidth="1"/>
    <col min="61" max="61" width="24.00390625" style="0" bestFit="1" customWidth="1"/>
    <col min="62" max="62" width="23.421875" style="0" bestFit="1" customWidth="1"/>
    <col min="63" max="63" width="28.140625" style="0" bestFit="1" customWidth="1"/>
    <col min="64" max="64" width="15.8515625" style="0" bestFit="1" customWidth="1"/>
    <col min="65" max="65" width="19.140625" style="0" bestFit="1" customWidth="1"/>
    <col min="66" max="66" width="13.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1625</v>
      </c>
      <c r="BD2" s="13" t="s">
        <v>1645</v>
      </c>
      <c r="BE2" s="13" t="s">
        <v>1646</v>
      </c>
      <c r="BF2" s="52" t="s">
        <v>2397</v>
      </c>
      <c r="BG2" s="52" t="s">
        <v>2398</v>
      </c>
      <c r="BH2" s="52" t="s">
        <v>2399</v>
      </c>
      <c r="BI2" s="52" t="s">
        <v>2400</v>
      </c>
      <c r="BJ2" s="52" t="s">
        <v>2401</v>
      </c>
      <c r="BK2" s="52" t="s">
        <v>2402</v>
      </c>
      <c r="BL2" s="52" t="s">
        <v>2403</v>
      </c>
      <c r="BM2" s="52" t="s">
        <v>2404</v>
      </c>
      <c r="BN2" s="52" t="s">
        <v>2405</v>
      </c>
    </row>
    <row r="3" spans="1:66" ht="15" customHeight="1">
      <c r="A3" s="66" t="s">
        <v>251</v>
      </c>
      <c r="B3" s="66" t="s">
        <v>251</v>
      </c>
      <c r="C3" s="67" t="s">
        <v>2441</v>
      </c>
      <c r="D3" s="68">
        <v>3</v>
      </c>
      <c r="E3" s="69" t="s">
        <v>132</v>
      </c>
      <c r="F3" s="70">
        <v>32</v>
      </c>
      <c r="G3" s="67"/>
      <c r="H3" s="71"/>
      <c r="I3" s="72"/>
      <c r="J3" s="72"/>
      <c r="K3" s="34" t="s">
        <v>65</v>
      </c>
      <c r="L3" s="73">
        <v>3</v>
      </c>
      <c r="M3" s="73"/>
      <c r="N3" s="74"/>
      <c r="O3" s="79" t="s">
        <v>213</v>
      </c>
      <c r="P3" s="81">
        <v>43916.76489583333</v>
      </c>
      <c r="Q3" s="79" t="s">
        <v>349</v>
      </c>
      <c r="R3" s="79"/>
      <c r="S3" s="79"/>
      <c r="T3" s="79" t="s">
        <v>482</v>
      </c>
      <c r="U3" s="84" t="s">
        <v>541</v>
      </c>
      <c r="V3" s="84" t="s">
        <v>541</v>
      </c>
      <c r="W3" s="81">
        <v>43916.76489583333</v>
      </c>
      <c r="X3" s="85">
        <v>43916</v>
      </c>
      <c r="Y3" s="87" t="s">
        <v>619</v>
      </c>
      <c r="Z3" s="84" t="s">
        <v>712</v>
      </c>
      <c r="AA3" s="79"/>
      <c r="AB3" s="79"/>
      <c r="AC3" s="87" t="s">
        <v>805</v>
      </c>
      <c r="AD3" s="79"/>
      <c r="AE3" s="79" t="b">
        <v>0</v>
      </c>
      <c r="AF3" s="79">
        <v>36</v>
      </c>
      <c r="AG3" s="87" t="s">
        <v>904</v>
      </c>
      <c r="AH3" s="79" t="b">
        <v>0</v>
      </c>
      <c r="AI3" s="79" t="s">
        <v>911</v>
      </c>
      <c r="AJ3" s="79"/>
      <c r="AK3" s="87" t="s">
        <v>904</v>
      </c>
      <c r="AL3" s="79" t="b">
        <v>0</v>
      </c>
      <c r="AM3" s="79">
        <v>4</v>
      </c>
      <c r="AN3" s="87" t="s">
        <v>904</v>
      </c>
      <c r="AO3" s="79" t="s">
        <v>923</v>
      </c>
      <c r="AP3" s="79" t="b">
        <v>0</v>
      </c>
      <c r="AQ3" s="87" t="s">
        <v>805</v>
      </c>
      <c r="AR3" s="79"/>
      <c r="AS3" s="79">
        <v>0</v>
      </c>
      <c r="AT3" s="79">
        <v>0</v>
      </c>
      <c r="AU3" s="79"/>
      <c r="AV3" s="79"/>
      <c r="AW3" s="79"/>
      <c r="AX3" s="79"/>
      <c r="AY3" s="79"/>
      <c r="AZ3" s="79"/>
      <c r="BA3" s="79"/>
      <c r="BB3" s="79"/>
      <c r="BC3">
        <v>1</v>
      </c>
      <c r="BD3" s="79" t="str">
        <f>REPLACE(INDEX(GroupVertices[Group],MATCH(Edges[[#This Row],[Vertex 1]],GroupVertices[Vertex],0)),1,1,"")</f>
        <v>7</v>
      </c>
      <c r="BE3" s="79" t="str">
        <f>REPLACE(INDEX(GroupVertices[Group],MATCH(Edges[[#This Row],[Vertex 2]],GroupVertices[Vertex],0)),1,1,"")</f>
        <v>7</v>
      </c>
      <c r="BF3" s="48">
        <v>1</v>
      </c>
      <c r="BG3" s="49">
        <v>6.666666666666667</v>
      </c>
      <c r="BH3" s="48">
        <v>0</v>
      </c>
      <c r="BI3" s="49">
        <v>0</v>
      </c>
      <c r="BJ3" s="48">
        <v>0</v>
      </c>
      <c r="BK3" s="49">
        <v>0</v>
      </c>
      <c r="BL3" s="48">
        <v>14</v>
      </c>
      <c r="BM3" s="49">
        <v>93.33333333333333</v>
      </c>
      <c r="BN3" s="48">
        <v>15</v>
      </c>
    </row>
    <row r="4" spans="1:66" ht="15" customHeight="1">
      <c r="A4" s="66" t="s">
        <v>252</v>
      </c>
      <c r="B4" s="66" t="s">
        <v>252</v>
      </c>
      <c r="C4" s="67" t="s">
        <v>2441</v>
      </c>
      <c r="D4" s="68">
        <v>3</v>
      </c>
      <c r="E4" s="67" t="s">
        <v>132</v>
      </c>
      <c r="F4" s="70">
        <v>32</v>
      </c>
      <c r="G4" s="67"/>
      <c r="H4" s="71"/>
      <c r="I4" s="72"/>
      <c r="J4" s="72"/>
      <c r="K4" s="34" t="s">
        <v>65</v>
      </c>
      <c r="L4" s="73">
        <v>4</v>
      </c>
      <c r="M4" s="73"/>
      <c r="N4" s="74"/>
      <c r="O4" s="80" t="s">
        <v>213</v>
      </c>
      <c r="P4" s="82">
        <v>43918.73453703704</v>
      </c>
      <c r="Q4" s="80" t="s">
        <v>350</v>
      </c>
      <c r="R4" s="80"/>
      <c r="S4" s="80"/>
      <c r="T4" s="80" t="s">
        <v>482</v>
      </c>
      <c r="U4" s="83" t="s">
        <v>542</v>
      </c>
      <c r="V4" s="83" t="s">
        <v>542</v>
      </c>
      <c r="W4" s="82">
        <v>43918.73453703704</v>
      </c>
      <c r="X4" s="86">
        <v>43918</v>
      </c>
      <c r="Y4" s="88" t="s">
        <v>620</v>
      </c>
      <c r="Z4" s="83" t="s">
        <v>713</v>
      </c>
      <c r="AA4" s="80"/>
      <c r="AB4" s="80"/>
      <c r="AC4" s="88" t="s">
        <v>806</v>
      </c>
      <c r="AD4" s="80"/>
      <c r="AE4" s="80" t="b">
        <v>0</v>
      </c>
      <c r="AF4" s="80">
        <v>14</v>
      </c>
      <c r="AG4" s="88" t="s">
        <v>904</v>
      </c>
      <c r="AH4" s="80" t="b">
        <v>0</v>
      </c>
      <c r="AI4" s="80" t="s">
        <v>911</v>
      </c>
      <c r="AJ4" s="80"/>
      <c r="AK4" s="88" t="s">
        <v>904</v>
      </c>
      <c r="AL4" s="80" t="b">
        <v>0</v>
      </c>
      <c r="AM4" s="80">
        <v>1</v>
      </c>
      <c r="AN4" s="88" t="s">
        <v>904</v>
      </c>
      <c r="AO4" s="80" t="s">
        <v>924</v>
      </c>
      <c r="AP4" s="80" t="b">
        <v>0</v>
      </c>
      <c r="AQ4" s="88" t="s">
        <v>806</v>
      </c>
      <c r="AR4" s="80"/>
      <c r="AS4" s="80">
        <v>0</v>
      </c>
      <c r="AT4" s="80">
        <v>0</v>
      </c>
      <c r="AU4" s="80"/>
      <c r="AV4" s="80"/>
      <c r="AW4" s="80"/>
      <c r="AX4" s="80"/>
      <c r="AY4" s="80"/>
      <c r="AZ4" s="80"/>
      <c r="BA4" s="80"/>
      <c r="BB4" s="80"/>
      <c r="BC4">
        <v>1</v>
      </c>
      <c r="BD4" s="79" t="str">
        <f>REPLACE(INDEX(GroupVertices[Group],MATCH(Edges[[#This Row],[Vertex 1]],GroupVertices[Vertex],0)),1,1,"")</f>
        <v>7</v>
      </c>
      <c r="BE4" s="79" t="str">
        <f>REPLACE(INDEX(GroupVertices[Group],MATCH(Edges[[#This Row],[Vertex 2]],GroupVertices[Vertex],0)),1,1,"")</f>
        <v>7</v>
      </c>
      <c r="BF4" s="48">
        <v>1</v>
      </c>
      <c r="BG4" s="49">
        <v>6.666666666666667</v>
      </c>
      <c r="BH4" s="48">
        <v>0</v>
      </c>
      <c r="BI4" s="49">
        <v>0</v>
      </c>
      <c r="BJ4" s="48">
        <v>0</v>
      </c>
      <c r="BK4" s="49">
        <v>0</v>
      </c>
      <c r="BL4" s="48">
        <v>14</v>
      </c>
      <c r="BM4" s="49">
        <v>93.33333333333333</v>
      </c>
      <c r="BN4" s="48">
        <v>15</v>
      </c>
    </row>
    <row r="5" spans="1:66" ht="15">
      <c r="A5" s="66" t="s">
        <v>253</v>
      </c>
      <c r="B5" s="66" t="s">
        <v>286</v>
      </c>
      <c r="C5" s="67" t="s">
        <v>2441</v>
      </c>
      <c r="D5" s="68">
        <v>3</v>
      </c>
      <c r="E5" s="67" t="s">
        <v>132</v>
      </c>
      <c r="F5" s="70">
        <v>32</v>
      </c>
      <c r="G5" s="67"/>
      <c r="H5" s="71"/>
      <c r="I5" s="72"/>
      <c r="J5" s="72"/>
      <c r="K5" s="34" t="s">
        <v>65</v>
      </c>
      <c r="L5" s="73">
        <v>5</v>
      </c>
      <c r="M5" s="73"/>
      <c r="N5" s="74"/>
      <c r="O5" s="80" t="s">
        <v>347</v>
      </c>
      <c r="P5" s="82">
        <v>43919.55571759259</v>
      </c>
      <c r="Q5" s="80" t="s">
        <v>351</v>
      </c>
      <c r="R5" s="80"/>
      <c r="S5" s="80"/>
      <c r="T5" s="80" t="s">
        <v>483</v>
      </c>
      <c r="U5" s="80"/>
      <c r="V5" s="83" t="s">
        <v>606</v>
      </c>
      <c r="W5" s="82">
        <v>43919.55571759259</v>
      </c>
      <c r="X5" s="86">
        <v>43919</v>
      </c>
      <c r="Y5" s="88" t="s">
        <v>621</v>
      </c>
      <c r="Z5" s="83" t="s">
        <v>714</v>
      </c>
      <c r="AA5" s="80"/>
      <c r="AB5" s="80"/>
      <c r="AC5" s="88" t="s">
        <v>807</v>
      </c>
      <c r="AD5" s="80"/>
      <c r="AE5" s="80" t="b">
        <v>0</v>
      </c>
      <c r="AF5" s="80">
        <v>4</v>
      </c>
      <c r="AG5" s="88" t="s">
        <v>904</v>
      </c>
      <c r="AH5" s="80" t="b">
        <v>0</v>
      </c>
      <c r="AI5" s="80" t="s">
        <v>911</v>
      </c>
      <c r="AJ5" s="80"/>
      <c r="AK5" s="88" t="s">
        <v>904</v>
      </c>
      <c r="AL5" s="80" t="b">
        <v>0</v>
      </c>
      <c r="AM5" s="80">
        <v>2</v>
      </c>
      <c r="AN5" s="88" t="s">
        <v>904</v>
      </c>
      <c r="AO5" s="80" t="s">
        <v>923</v>
      </c>
      <c r="AP5" s="80" t="b">
        <v>0</v>
      </c>
      <c r="AQ5" s="88" t="s">
        <v>807</v>
      </c>
      <c r="AR5" s="80"/>
      <c r="AS5" s="80">
        <v>0</v>
      </c>
      <c r="AT5" s="80">
        <v>0</v>
      </c>
      <c r="AU5" s="80"/>
      <c r="AV5" s="80"/>
      <c r="AW5" s="80"/>
      <c r="AX5" s="80"/>
      <c r="AY5" s="80"/>
      <c r="AZ5" s="80"/>
      <c r="BA5" s="80"/>
      <c r="BB5" s="80"/>
      <c r="BC5">
        <v>1</v>
      </c>
      <c r="BD5" s="79" t="str">
        <f>REPLACE(INDEX(GroupVertices[Group],MATCH(Edges[[#This Row],[Vertex 1]],GroupVertices[Vertex],0)),1,1,"")</f>
        <v>2</v>
      </c>
      <c r="BE5" s="79" t="str">
        <f>REPLACE(INDEX(GroupVertices[Group],MATCH(Edges[[#This Row],[Vertex 2]],GroupVertices[Vertex],0)),1,1,"")</f>
        <v>2</v>
      </c>
      <c r="BF5" s="48"/>
      <c r="BG5" s="49"/>
      <c r="BH5" s="48"/>
      <c r="BI5" s="49"/>
      <c r="BJ5" s="48"/>
      <c r="BK5" s="49"/>
      <c r="BL5" s="48"/>
      <c r="BM5" s="49"/>
      <c r="BN5" s="48"/>
    </row>
    <row r="6" spans="1:66" ht="15">
      <c r="A6" s="66" t="s">
        <v>253</v>
      </c>
      <c r="B6" s="66" t="s">
        <v>287</v>
      </c>
      <c r="C6" s="67" t="s">
        <v>2441</v>
      </c>
      <c r="D6" s="68">
        <v>3</v>
      </c>
      <c r="E6" s="67" t="s">
        <v>132</v>
      </c>
      <c r="F6" s="70">
        <v>32</v>
      </c>
      <c r="G6" s="67"/>
      <c r="H6" s="71"/>
      <c r="I6" s="72"/>
      <c r="J6" s="72"/>
      <c r="K6" s="34" t="s">
        <v>65</v>
      </c>
      <c r="L6" s="73">
        <v>6</v>
      </c>
      <c r="M6" s="73"/>
      <c r="N6" s="74"/>
      <c r="O6" s="80" t="s">
        <v>347</v>
      </c>
      <c r="P6" s="82">
        <v>43919.55571759259</v>
      </c>
      <c r="Q6" s="80" t="s">
        <v>351</v>
      </c>
      <c r="R6" s="80"/>
      <c r="S6" s="80"/>
      <c r="T6" s="80" t="s">
        <v>483</v>
      </c>
      <c r="U6" s="80"/>
      <c r="V6" s="83" t="s">
        <v>606</v>
      </c>
      <c r="W6" s="82">
        <v>43919.55571759259</v>
      </c>
      <c r="X6" s="86">
        <v>43919</v>
      </c>
      <c r="Y6" s="88" t="s">
        <v>621</v>
      </c>
      <c r="Z6" s="83" t="s">
        <v>714</v>
      </c>
      <c r="AA6" s="80"/>
      <c r="AB6" s="80"/>
      <c r="AC6" s="88" t="s">
        <v>807</v>
      </c>
      <c r="AD6" s="80"/>
      <c r="AE6" s="80" t="b">
        <v>0</v>
      </c>
      <c r="AF6" s="80">
        <v>4</v>
      </c>
      <c r="AG6" s="88" t="s">
        <v>904</v>
      </c>
      <c r="AH6" s="80" t="b">
        <v>0</v>
      </c>
      <c r="AI6" s="80" t="s">
        <v>911</v>
      </c>
      <c r="AJ6" s="80"/>
      <c r="AK6" s="88" t="s">
        <v>904</v>
      </c>
      <c r="AL6" s="80" t="b">
        <v>0</v>
      </c>
      <c r="AM6" s="80">
        <v>2</v>
      </c>
      <c r="AN6" s="88" t="s">
        <v>904</v>
      </c>
      <c r="AO6" s="80" t="s">
        <v>923</v>
      </c>
      <c r="AP6" s="80" t="b">
        <v>0</v>
      </c>
      <c r="AQ6" s="88" t="s">
        <v>807</v>
      </c>
      <c r="AR6" s="80"/>
      <c r="AS6" s="80">
        <v>0</v>
      </c>
      <c r="AT6" s="80">
        <v>0</v>
      </c>
      <c r="AU6" s="80"/>
      <c r="AV6" s="80"/>
      <c r="AW6" s="80"/>
      <c r="AX6" s="80"/>
      <c r="AY6" s="80"/>
      <c r="AZ6" s="80"/>
      <c r="BA6" s="80"/>
      <c r="BB6" s="80"/>
      <c r="BC6">
        <v>1</v>
      </c>
      <c r="BD6" s="79" t="str">
        <f>REPLACE(INDEX(GroupVertices[Group],MATCH(Edges[[#This Row],[Vertex 1]],GroupVertices[Vertex],0)),1,1,"")</f>
        <v>2</v>
      </c>
      <c r="BE6" s="79" t="str">
        <f>REPLACE(INDEX(GroupVertices[Group],MATCH(Edges[[#This Row],[Vertex 2]],GroupVertices[Vertex],0)),1,1,"")</f>
        <v>2</v>
      </c>
      <c r="BF6" s="48">
        <v>1</v>
      </c>
      <c r="BG6" s="49">
        <v>5.2631578947368425</v>
      </c>
      <c r="BH6" s="48">
        <v>2</v>
      </c>
      <c r="BI6" s="49">
        <v>10.526315789473685</v>
      </c>
      <c r="BJ6" s="48">
        <v>0</v>
      </c>
      <c r="BK6" s="49">
        <v>0</v>
      </c>
      <c r="BL6" s="48">
        <v>16</v>
      </c>
      <c r="BM6" s="49">
        <v>84.21052631578948</v>
      </c>
      <c r="BN6" s="48">
        <v>19</v>
      </c>
    </row>
    <row r="7" spans="1:66" ht="15">
      <c r="A7" s="66" t="s">
        <v>254</v>
      </c>
      <c r="B7" s="66" t="s">
        <v>288</v>
      </c>
      <c r="C7" s="67" t="s">
        <v>2441</v>
      </c>
      <c r="D7" s="68">
        <v>3</v>
      </c>
      <c r="E7" s="67" t="s">
        <v>132</v>
      </c>
      <c r="F7" s="70">
        <v>32</v>
      </c>
      <c r="G7" s="67"/>
      <c r="H7" s="71"/>
      <c r="I7" s="72"/>
      <c r="J7" s="72"/>
      <c r="K7" s="34" t="s">
        <v>65</v>
      </c>
      <c r="L7" s="73">
        <v>7</v>
      </c>
      <c r="M7" s="73"/>
      <c r="N7" s="74"/>
      <c r="O7" s="80" t="s">
        <v>347</v>
      </c>
      <c r="P7" s="82">
        <v>43918.50125</v>
      </c>
      <c r="Q7" s="80" t="s">
        <v>352</v>
      </c>
      <c r="R7" s="83" t="s">
        <v>442</v>
      </c>
      <c r="S7" s="80" t="s">
        <v>469</v>
      </c>
      <c r="T7" s="80" t="s">
        <v>484</v>
      </c>
      <c r="U7" s="83" t="s">
        <v>543</v>
      </c>
      <c r="V7" s="83" t="s">
        <v>543</v>
      </c>
      <c r="W7" s="82">
        <v>43918.50125</v>
      </c>
      <c r="X7" s="86">
        <v>43918</v>
      </c>
      <c r="Y7" s="88" t="s">
        <v>622</v>
      </c>
      <c r="Z7" s="83" t="s">
        <v>715</v>
      </c>
      <c r="AA7" s="80"/>
      <c r="AB7" s="80"/>
      <c r="AC7" s="88" t="s">
        <v>808</v>
      </c>
      <c r="AD7" s="80"/>
      <c r="AE7" s="80" t="b">
        <v>0</v>
      </c>
      <c r="AF7" s="80">
        <v>78</v>
      </c>
      <c r="AG7" s="88" t="s">
        <v>904</v>
      </c>
      <c r="AH7" s="80" t="b">
        <v>0</v>
      </c>
      <c r="AI7" s="80" t="s">
        <v>911</v>
      </c>
      <c r="AJ7" s="80"/>
      <c r="AK7" s="88" t="s">
        <v>904</v>
      </c>
      <c r="AL7" s="80" t="b">
        <v>0</v>
      </c>
      <c r="AM7" s="80">
        <v>26</v>
      </c>
      <c r="AN7" s="88" t="s">
        <v>904</v>
      </c>
      <c r="AO7" s="80" t="s">
        <v>924</v>
      </c>
      <c r="AP7" s="80" t="b">
        <v>0</v>
      </c>
      <c r="AQ7" s="88" t="s">
        <v>808</v>
      </c>
      <c r="AR7" s="80"/>
      <c r="AS7" s="80">
        <v>0</v>
      </c>
      <c r="AT7" s="80">
        <v>0</v>
      </c>
      <c r="AU7" s="80"/>
      <c r="AV7" s="80"/>
      <c r="AW7" s="80"/>
      <c r="AX7" s="80"/>
      <c r="AY7" s="80"/>
      <c r="AZ7" s="80"/>
      <c r="BA7" s="80"/>
      <c r="BB7" s="80"/>
      <c r="BC7">
        <v>1</v>
      </c>
      <c r="BD7" s="79" t="str">
        <f>REPLACE(INDEX(GroupVertices[Group],MATCH(Edges[[#This Row],[Vertex 1]],GroupVertices[Vertex],0)),1,1,"")</f>
        <v>8</v>
      </c>
      <c r="BE7" s="79" t="str">
        <f>REPLACE(INDEX(GroupVertices[Group],MATCH(Edges[[#This Row],[Vertex 2]],GroupVertices[Vertex],0)),1,1,"")</f>
        <v>8</v>
      </c>
      <c r="BF7" s="48"/>
      <c r="BG7" s="49"/>
      <c r="BH7" s="48"/>
      <c r="BI7" s="49"/>
      <c r="BJ7" s="48"/>
      <c r="BK7" s="49"/>
      <c r="BL7" s="48"/>
      <c r="BM7" s="49"/>
      <c r="BN7" s="48"/>
    </row>
    <row r="8" spans="1:66" ht="15">
      <c r="A8" s="66" t="s">
        <v>254</v>
      </c>
      <c r="B8" s="66" t="s">
        <v>289</v>
      </c>
      <c r="C8" s="67" t="s">
        <v>2441</v>
      </c>
      <c r="D8" s="68">
        <v>3</v>
      </c>
      <c r="E8" s="67" t="s">
        <v>132</v>
      </c>
      <c r="F8" s="70">
        <v>32</v>
      </c>
      <c r="G8" s="67"/>
      <c r="H8" s="71"/>
      <c r="I8" s="72"/>
      <c r="J8" s="72"/>
      <c r="K8" s="34" t="s">
        <v>65</v>
      </c>
      <c r="L8" s="73">
        <v>8</v>
      </c>
      <c r="M8" s="73"/>
      <c r="N8" s="74"/>
      <c r="O8" s="80" t="s">
        <v>347</v>
      </c>
      <c r="P8" s="82">
        <v>43918.50125</v>
      </c>
      <c r="Q8" s="80" t="s">
        <v>352</v>
      </c>
      <c r="R8" s="83" t="s">
        <v>442</v>
      </c>
      <c r="S8" s="80" t="s">
        <v>469</v>
      </c>
      <c r="T8" s="80" t="s">
        <v>484</v>
      </c>
      <c r="U8" s="83" t="s">
        <v>543</v>
      </c>
      <c r="V8" s="83" t="s">
        <v>543</v>
      </c>
      <c r="W8" s="82">
        <v>43918.50125</v>
      </c>
      <c r="X8" s="86">
        <v>43918</v>
      </c>
      <c r="Y8" s="88" t="s">
        <v>622</v>
      </c>
      <c r="Z8" s="83" t="s">
        <v>715</v>
      </c>
      <c r="AA8" s="80"/>
      <c r="AB8" s="80"/>
      <c r="AC8" s="88" t="s">
        <v>808</v>
      </c>
      <c r="AD8" s="80"/>
      <c r="AE8" s="80" t="b">
        <v>0</v>
      </c>
      <c r="AF8" s="80">
        <v>78</v>
      </c>
      <c r="AG8" s="88" t="s">
        <v>904</v>
      </c>
      <c r="AH8" s="80" t="b">
        <v>0</v>
      </c>
      <c r="AI8" s="80" t="s">
        <v>911</v>
      </c>
      <c r="AJ8" s="80"/>
      <c r="AK8" s="88" t="s">
        <v>904</v>
      </c>
      <c r="AL8" s="80" t="b">
        <v>0</v>
      </c>
      <c r="AM8" s="80">
        <v>26</v>
      </c>
      <c r="AN8" s="88" t="s">
        <v>904</v>
      </c>
      <c r="AO8" s="80" t="s">
        <v>924</v>
      </c>
      <c r="AP8" s="80" t="b">
        <v>0</v>
      </c>
      <c r="AQ8" s="88" t="s">
        <v>808</v>
      </c>
      <c r="AR8" s="80"/>
      <c r="AS8" s="80">
        <v>0</v>
      </c>
      <c r="AT8" s="80">
        <v>0</v>
      </c>
      <c r="AU8" s="80"/>
      <c r="AV8" s="80"/>
      <c r="AW8" s="80"/>
      <c r="AX8" s="80"/>
      <c r="AY8" s="80"/>
      <c r="AZ8" s="80"/>
      <c r="BA8" s="80"/>
      <c r="BB8" s="80"/>
      <c r="BC8">
        <v>1</v>
      </c>
      <c r="BD8" s="79" t="str">
        <f>REPLACE(INDEX(GroupVertices[Group],MATCH(Edges[[#This Row],[Vertex 1]],GroupVertices[Vertex],0)),1,1,"")</f>
        <v>8</v>
      </c>
      <c r="BE8" s="79" t="str">
        <f>REPLACE(INDEX(GroupVertices[Group],MATCH(Edges[[#This Row],[Vertex 2]],GroupVertices[Vertex],0)),1,1,"")</f>
        <v>8</v>
      </c>
      <c r="BF8" s="48"/>
      <c r="BG8" s="49"/>
      <c r="BH8" s="48"/>
      <c r="BI8" s="49"/>
      <c r="BJ8" s="48"/>
      <c r="BK8" s="49"/>
      <c r="BL8" s="48"/>
      <c r="BM8" s="49"/>
      <c r="BN8" s="48"/>
    </row>
    <row r="9" spans="1:66" ht="15">
      <c r="A9" s="66" t="s">
        <v>254</v>
      </c>
      <c r="B9" s="66" t="s">
        <v>290</v>
      </c>
      <c r="C9" s="67" t="s">
        <v>2441</v>
      </c>
      <c r="D9" s="68">
        <v>3</v>
      </c>
      <c r="E9" s="67" t="s">
        <v>132</v>
      </c>
      <c r="F9" s="70">
        <v>32</v>
      </c>
      <c r="G9" s="67"/>
      <c r="H9" s="71"/>
      <c r="I9" s="72"/>
      <c r="J9" s="72"/>
      <c r="K9" s="34" t="s">
        <v>65</v>
      </c>
      <c r="L9" s="73">
        <v>9</v>
      </c>
      <c r="M9" s="73"/>
      <c r="N9" s="74"/>
      <c r="O9" s="80" t="s">
        <v>347</v>
      </c>
      <c r="P9" s="82">
        <v>43918.50125</v>
      </c>
      <c r="Q9" s="80" t="s">
        <v>352</v>
      </c>
      <c r="R9" s="83" t="s">
        <v>442</v>
      </c>
      <c r="S9" s="80" t="s">
        <v>469</v>
      </c>
      <c r="T9" s="80" t="s">
        <v>484</v>
      </c>
      <c r="U9" s="83" t="s">
        <v>543</v>
      </c>
      <c r="V9" s="83" t="s">
        <v>543</v>
      </c>
      <c r="W9" s="82">
        <v>43918.50125</v>
      </c>
      <c r="X9" s="86">
        <v>43918</v>
      </c>
      <c r="Y9" s="88" t="s">
        <v>622</v>
      </c>
      <c r="Z9" s="83" t="s">
        <v>715</v>
      </c>
      <c r="AA9" s="80"/>
      <c r="AB9" s="80"/>
      <c r="AC9" s="88" t="s">
        <v>808</v>
      </c>
      <c r="AD9" s="80"/>
      <c r="AE9" s="80" t="b">
        <v>0</v>
      </c>
      <c r="AF9" s="80">
        <v>78</v>
      </c>
      <c r="AG9" s="88" t="s">
        <v>904</v>
      </c>
      <c r="AH9" s="80" t="b">
        <v>0</v>
      </c>
      <c r="AI9" s="80" t="s">
        <v>911</v>
      </c>
      <c r="AJ9" s="80"/>
      <c r="AK9" s="88" t="s">
        <v>904</v>
      </c>
      <c r="AL9" s="80" t="b">
        <v>0</v>
      </c>
      <c r="AM9" s="80">
        <v>26</v>
      </c>
      <c r="AN9" s="88" t="s">
        <v>904</v>
      </c>
      <c r="AO9" s="80" t="s">
        <v>924</v>
      </c>
      <c r="AP9" s="80" t="b">
        <v>0</v>
      </c>
      <c r="AQ9" s="88" t="s">
        <v>808</v>
      </c>
      <c r="AR9" s="80"/>
      <c r="AS9" s="80">
        <v>0</v>
      </c>
      <c r="AT9" s="80">
        <v>0</v>
      </c>
      <c r="AU9" s="80"/>
      <c r="AV9" s="80"/>
      <c r="AW9" s="80"/>
      <c r="AX9" s="80"/>
      <c r="AY9" s="80"/>
      <c r="AZ9" s="80"/>
      <c r="BA9" s="80"/>
      <c r="BB9" s="80"/>
      <c r="BC9">
        <v>1</v>
      </c>
      <c r="BD9" s="79" t="str">
        <f>REPLACE(INDEX(GroupVertices[Group],MATCH(Edges[[#This Row],[Vertex 1]],GroupVertices[Vertex],0)),1,1,"")</f>
        <v>8</v>
      </c>
      <c r="BE9" s="79" t="str">
        <f>REPLACE(INDEX(GroupVertices[Group],MATCH(Edges[[#This Row],[Vertex 2]],GroupVertices[Vertex],0)),1,1,"")</f>
        <v>8</v>
      </c>
      <c r="BF9" s="48"/>
      <c r="BG9" s="49"/>
      <c r="BH9" s="48"/>
      <c r="BI9" s="49"/>
      <c r="BJ9" s="48"/>
      <c r="BK9" s="49"/>
      <c r="BL9" s="48"/>
      <c r="BM9" s="49"/>
      <c r="BN9" s="48"/>
    </row>
    <row r="10" spans="1:66" ht="15">
      <c r="A10" s="66" t="s">
        <v>254</v>
      </c>
      <c r="B10" s="66" t="s">
        <v>291</v>
      </c>
      <c r="C10" s="67" t="s">
        <v>2441</v>
      </c>
      <c r="D10" s="68">
        <v>3</v>
      </c>
      <c r="E10" s="67" t="s">
        <v>132</v>
      </c>
      <c r="F10" s="70">
        <v>32</v>
      </c>
      <c r="G10" s="67"/>
      <c r="H10" s="71"/>
      <c r="I10" s="72"/>
      <c r="J10" s="72"/>
      <c r="K10" s="34" t="s">
        <v>65</v>
      </c>
      <c r="L10" s="73">
        <v>10</v>
      </c>
      <c r="M10" s="73"/>
      <c r="N10" s="74"/>
      <c r="O10" s="80" t="s">
        <v>347</v>
      </c>
      <c r="P10" s="82">
        <v>43918.50125</v>
      </c>
      <c r="Q10" s="80" t="s">
        <v>352</v>
      </c>
      <c r="R10" s="83" t="s">
        <v>442</v>
      </c>
      <c r="S10" s="80" t="s">
        <v>469</v>
      </c>
      <c r="T10" s="80" t="s">
        <v>484</v>
      </c>
      <c r="U10" s="83" t="s">
        <v>543</v>
      </c>
      <c r="V10" s="83" t="s">
        <v>543</v>
      </c>
      <c r="W10" s="82">
        <v>43918.50125</v>
      </c>
      <c r="X10" s="86">
        <v>43918</v>
      </c>
      <c r="Y10" s="88" t="s">
        <v>622</v>
      </c>
      <c r="Z10" s="83" t="s">
        <v>715</v>
      </c>
      <c r="AA10" s="80"/>
      <c r="AB10" s="80"/>
      <c r="AC10" s="88" t="s">
        <v>808</v>
      </c>
      <c r="AD10" s="80"/>
      <c r="AE10" s="80" t="b">
        <v>0</v>
      </c>
      <c r="AF10" s="80">
        <v>78</v>
      </c>
      <c r="AG10" s="88" t="s">
        <v>904</v>
      </c>
      <c r="AH10" s="80" t="b">
        <v>0</v>
      </c>
      <c r="AI10" s="80" t="s">
        <v>911</v>
      </c>
      <c r="AJ10" s="80"/>
      <c r="AK10" s="88" t="s">
        <v>904</v>
      </c>
      <c r="AL10" s="80" t="b">
        <v>0</v>
      </c>
      <c r="AM10" s="80">
        <v>26</v>
      </c>
      <c r="AN10" s="88" t="s">
        <v>904</v>
      </c>
      <c r="AO10" s="80" t="s">
        <v>924</v>
      </c>
      <c r="AP10" s="80" t="b">
        <v>0</v>
      </c>
      <c r="AQ10" s="88" t="s">
        <v>808</v>
      </c>
      <c r="AR10" s="80"/>
      <c r="AS10" s="80">
        <v>0</v>
      </c>
      <c r="AT10" s="80">
        <v>0</v>
      </c>
      <c r="AU10" s="80"/>
      <c r="AV10" s="80"/>
      <c r="AW10" s="80"/>
      <c r="AX10" s="80"/>
      <c r="AY10" s="80"/>
      <c r="AZ10" s="80"/>
      <c r="BA10" s="80"/>
      <c r="BB10" s="80"/>
      <c r="BC10">
        <v>1</v>
      </c>
      <c r="BD10" s="79" t="str">
        <f>REPLACE(INDEX(GroupVertices[Group],MATCH(Edges[[#This Row],[Vertex 1]],GroupVertices[Vertex],0)),1,1,"")</f>
        <v>8</v>
      </c>
      <c r="BE10" s="79" t="str">
        <f>REPLACE(INDEX(GroupVertices[Group],MATCH(Edges[[#This Row],[Vertex 2]],GroupVertices[Vertex],0)),1,1,"")</f>
        <v>8</v>
      </c>
      <c r="BF10" s="48"/>
      <c r="BG10" s="49"/>
      <c r="BH10" s="48"/>
      <c r="BI10" s="49"/>
      <c r="BJ10" s="48"/>
      <c r="BK10" s="49"/>
      <c r="BL10" s="48"/>
      <c r="BM10" s="49"/>
      <c r="BN10" s="48"/>
    </row>
    <row r="11" spans="1:66" ht="15">
      <c r="A11" s="66" t="s">
        <v>254</v>
      </c>
      <c r="B11" s="66" t="s">
        <v>292</v>
      </c>
      <c r="C11" s="67" t="s">
        <v>2441</v>
      </c>
      <c r="D11" s="68">
        <v>3</v>
      </c>
      <c r="E11" s="67" t="s">
        <v>132</v>
      </c>
      <c r="F11" s="70">
        <v>32</v>
      </c>
      <c r="G11" s="67"/>
      <c r="H11" s="71"/>
      <c r="I11" s="72"/>
      <c r="J11" s="72"/>
      <c r="K11" s="34" t="s">
        <v>65</v>
      </c>
      <c r="L11" s="73">
        <v>11</v>
      </c>
      <c r="M11" s="73"/>
      <c r="N11" s="74"/>
      <c r="O11" s="80" t="s">
        <v>347</v>
      </c>
      <c r="P11" s="82">
        <v>43918.50125</v>
      </c>
      <c r="Q11" s="80" t="s">
        <v>352</v>
      </c>
      <c r="R11" s="83" t="s">
        <v>442</v>
      </c>
      <c r="S11" s="80" t="s">
        <v>469</v>
      </c>
      <c r="T11" s="80" t="s">
        <v>484</v>
      </c>
      <c r="U11" s="83" t="s">
        <v>543</v>
      </c>
      <c r="V11" s="83" t="s">
        <v>543</v>
      </c>
      <c r="W11" s="82">
        <v>43918.50125</v>
      </c>
      <c r="X11" s="86">
        <v>43918</v>
      </c>
      <c r="Y11" s="88" t="s">
        <v>622</v>
      </c>
      <c r="Z11" s="83" t="s">
        <v>715</v>
      </c>
      <c r="AA11" s="80"/>
      <c r="AB11" s="80"/>
      <c r="AC11" s="88" t="s">
        <v>808</v>
      </c>
      <c r="AD11" s="80"/>
      <c r="AE11" s="80" t="b">
        <v>0</v>
      </c>
      <c r="AF11" s="80">
        <v>78</v>
      </c>
      <c r="AG11" s="88" t="s">
        <v>904</v>
      </c>
      <c r="AH11" s="80" t="b">
        <v>0</v>
      </c>
      <c r="AI11" s="80" t="s">
        <v>911</v>
      </c>
      <c r="AJ11" s="80"/>
      <c r="AK11" s="88" t="s">
        <v>904</v>
      </c>
      <c r="AL11" s="80" t="b">
        <v>0</v>
      </c>
      <c r="AM11" s="80">
        <v>26</v>
      </c>
      <c r="AN11" s="88" t="s">
        <v>904</v>
      </c>
      <c r="AO11" s="80" t="s">
        <v>924</v>
      </c>
      <c r="AP11" s="80" t="b">
        <v>0</v>
      </c>
      <c r="AQ11" s="88" t="s">
        <v>808</v>
      </c>
      <c r="AR11" s="80"/>
      <c r="AS11" s="80">
        <v>0</v>
      </c>
      <c r="AT11" s="80">
        <v>0</v>
      </c>
      <c r="AU11" s="80"/>
      <c r="AV11" s="80"/>
      <c r="AW11" s="80"/>
      <c r="AX11" s="80"/>
      <c r="AY11" s="80"/>
      <c r="AZ11" s="80"/>
      <c r="BA11" s="80"/>
      <c r="BB11" s="80"/>
      <c r="BC11">
        <v>1</v>
      </c>
      <c r="BD11" s="79" t="str">
        <f>REPLACE(INDEX(GroupVertices[Group],MATCH(Edges[[#This Row],[Vertex 1]],GroupVertices[Vertex],0)),1,1,"")</f>
        <v>8</v>
      </c>
      <c r="BE11" s="79" t="str">
        <f>REPLACE(INDEX(GroupVertices[Group],MATCH(Edges[[#This Row],[Vertex 2]],GroupVertices[Vertex],0)),1,1,"")</f>
        <v>8</v>
      </c>
      <c r="BF11" s="48"/>
      <c r="BG11" s="49"/>
      <c r="BH11" s="48"/>
      <c r="BI11" s="49"/>
      <c r="BJ11" s="48"/>
      <c r="BK11" s="49"/>
      <c r="BL11" s="48"/>
      <c r="BM11" s="49"/>
      <c r="BN11" s="48"/>
    </row>
    <row r="12" spans="1:66" ht="15">
      <c r="A12" s="66" t="s">
        <v>254</v>
      </c>
      <c r="B12" s="66" t="s">
        <v>264</v>
      </c>
      <c r="C12" s="67" t="s">
        <v>2441</v>
      </c>
      <c r="D12" s="68">
        <v>3</v>
      </c>
      <c r="E12" s="67" t="s">
        <v>132</v>
      </c>
      <c r="F12" s="70">
        <v>32</v>
      </c>
      <c r="G12" s="67"/>
      <c r="H12" s="71"/>
      <c r="I12" s="72"/>
      <c r="J12" s="72"/>
      <c r="K12" s="34" t="s">
        <v>65</v>
      </c>
      <c r="L12" s="73">
        <v>12</v>
      </c>
      <c r="M12" s="73"/>
      <c r="N12" s="74"/>
      <c r="O12" s="80" t="s">
        <v>347</v>
      </c>
      <c r="P12" s="82">
        <v>43918.50125</v>
      </c>
      <c r="Q12" s="80" t="s">
        <v>352</v>
      </c>
      <c r="R12" s="83" t="s">
        <v>442</v>
      </c>
      <c r="S12" s="80" t="s">
        <v>469</v>
      </c>
      <c r="T12" s="80" t="s">
        <v>484</v>
      </c>
      <c r="U12" s="83" t="s">
        <v>543</v>
      </c>
      <c r="V12" s="83" t="s">
        <v>543</v>
      </c>
      <c r="W12" s="82">
        <v>43918.50125</v>
      </c>
      <c r="X12" s="86">
        <v>43918</v>
      </c>
      <c r="Y12" s="88" t="s">
        <v>622</v>
      </c>
      <c r="Z12" s="83" t="s">
        <v>715</v>
      </c>
      <c r="AA12" s="80"/>
      <c r="AB12" s="80"/>
      <c r="AC12" s="88" t="s">
        <v>808</v>
      </c>
      <c r="AD12" s="80"/>
      <c r="AE12" s="80" t="b">
        <v>0</v>
      </c>
      <c r="AF12" s="80">
        <v>78</v>
      </c>
      <c r="AG12" s="88" t="s">
        <v>904</v>
      </c>
      <c r="AH12" s="80" t="b">
        <v>0</v>
      </c>
      <c r="AI12" s="80" t="s">
        <v>911</v>
      </c>
      <c r="AJ12" s="80"/>
      <c r="AK12" s="88" t="s">
        <v>904</v>
      </c>
      <c r="AL12" s="80" t="b">
        <v>0</v>
      </c>
      <c r="AM12" s="80">
        <v>26</v>
      </c>
      <c r="AN12" s="88" t="s">
        <v>904</v>
      </c>
      <c r="AO12" s="80" t="s">
        <v>924</v>
      </c>
      <c r="AP12" s="80" t="b">
        <v>0</v>
      </c>
      <c r="AQ12" s="88" t="s">
        <v>808</v>
      </c>
      <c r="AR12" s="80"/>
      <c r="AS12" s="80">
        <v>0</v>
      </c>
      <c r="AT12" s="80">
        <v>0</v>
      </c>
      <c r="AU12" s="80"/>
      <c r="AV12" s="80"/>
      <c r="AW12" s="80"/>
      <c r="AX12" s="80"/>
      <c r="AY12" s="80"/>
      <c r="AZ12" s="80"/>
      <c r="BA12" s="80"/>
      <c r="BB12" s="80"/>
      <c r="BC12">
        <v>1</v>
      </c>
      <c r="BD12" s="79" t="str">
        <f>REPLACE(INDEX(GroupVertices[Group],MATCH(Edges[[#This Row],[Vertex 1]],GroupVertices[Vertex],0)),1,1,"")</f>
        <v>8</v>
      </c>
      <c r="BE12" s="79" t="str">
        <f>REPLACE(INDEX(GroupVertices[Group],MATCH(Edges[[#This Row],[Vertex 2]],GroupVertices[Vertex],0)),1,1,"")</f>
        <v>3</v>
      </c>
      <c r="BF12" s="48">
        <v>2</v>
      </c>
      <c r="BG12" s="49">
        <v>9.523809523809524</v>
      </c>
      <c r="BH12" s="48">
        <v>0</v>
      </c>
      <c r="BI12" s="49">
        <v>0</v>
      </c>
      <c r="BJ12" s="48">
        <v>0</v>
      </c>
      <c r="BK12" s="49">
        <v>0</v>
      </c>
      <c r="BL12" s="48">
        <v>19</v>
      </c>
      <c r="BM12" s="49">
        <v>90.47619047619048</v>
      </c>
      <c r="BN12" s="48">
        <v>21</v>
      </c>
    </row>
    <row r="13" spans="1:66" ht="15">
      <c r="A13" s="66" t="s">
        <v>254</v>
      </c>
      <c r="B13" s="66" t="s">
        <v>287</v>
      </c>
      <c r="C13" s="67" t="s">
        <v>2442</v>
      </c>
      <c r="D13" s="68">
        <v>10</v>
      </c>
      <c r="E13" s="67" t="s">
        <v>136</v>
      </c>
      <c r="F13" s="70">
        <v>21.6</v>
      </c>
      <c r="G13" s="67"/>
      <c r="H13" s="71"/>
      <c r="I13" s="72"/>
      <c r="J13" s="72"/>
      <c r="K13" s="34" t="s">
        <v>65</v>
      </c>
      <c r="L13" s="73">
        <v>13</v>
      </c>
      <c r="M13" s="73"/>
      <c r="N13" s="74"/>
      <c r="O13" s="80" t="s">
        <v>347</v>
      </c>
      <c r="P13" s="82">
        <v>43918.50125</v>
      </c>
      <c r="Q13" s="80" t="s">
        <v>352</v>
      </c>
      <c r="R13" s="83" t="s">
        <v>442</v>
      </c>
      <c r="S13" s="80" t="s">
        <v>469</v>
      </c>
      <c r="T13" s="80" t="s">
        <v>484</v>
      </c>
      <c r="U13" s="83" t="s">
        <v>543</v>
      </c>
      <c r="V13" s="83" t="s">
        <v>543</v>
      </c>
      <c r="W13" s="82">
        <v>43918.50125</v>
      </c>
      <c r="X13" s="86">
        <v>43918</v>
      </c>
      <c r="Y13" s="88" t="s">
        <v>622</v>
      </c>
      <c r="Z13" s="83" t="s">
        <v>715</v>
      </c>
      <c r="AA13" s="80"/>
      <c r="AB13" s="80"/>
      <c r="AC13" s="88" t="s">
        <v>808</v>
      </c>
      <c r="AD13" s="80"/>
      <c r="AE13" s="80" t="b">
        <v>0</v>
      </c>
      <c r="AF13" s="80">
        <v>78</v>
      </c>
      <c r="AG13" s="88" t="s">
        <v>904</v>
      </c>
      <c r="AH13" s="80" t="b">
        <v>0</v>
      </c>
      <c r="AI13" s="80" t="s">
        <v>911</v>
      </c>
      <c r="AJ13" s="80"/>
      <c r="AK13" s="88" t="s">
        <v>904</v>
      </c>
      <c r="AL13" s="80" t="b">
        <v>0</v>
      </c>
      <c r="AM13" s="80">
        <v>26</v>
      </c>
      <c r="AN13" s="88" t="s">
        <v>904</v>
      </c>
      <c r="AO13" s="80" t="s">
        <v>924</v>
      </c>
      <c r="AP13" s="80" t="b">
        <v>0</v>
      </c>
      <c r="AQ13" s="88" t="s">
        <v>808</v>
      </c>
      <c r="AR13" s="80"/>
      <c r="AS13" s="80">
        <v>0</v>
      </c>
      <c r="AT13" s="80">
        <v>0</v>
      </c>
      <c r="AU13" s="80"/>
      <c r="AV13" s="80"/>
      <c r="AW13" s="80"/>
      <c r="AX13" s="80"/>
      <c r="AY13" s="80"/>
      <c r="AZ13" s="80"/>
      <c r="BA13" s="80"/>
      <c r="BB13" s="80"/>
      <c r="BC13">
        <v>3</v>
      </c>
      <c r="BD13" s="79" t="str">
        <f>REPLACE(INDEX(GroupVertices[Group],MATCH(Edges[[#This Row],[Vertex 1]],GroupVertices[Vertex],0)),1,1,"")</f>
        <v>8</v>
      </c>
      <c r="BE13" s="79" t="str">
        <f>REPLACE(INDEX(GroupVertices[Group],MATCH(Edges[[#This Row],[Vertex 2]],GroupVertices[Vertex],0)),1,1,"")</f>
        <v>2</v>
      </c>
      <c r="BF13" s="48"/>
      <c r="BG13" s="49"/>
      <c r="BH13" s="48"/>
      <c r="BI13" s="49"/>
      <c r="BJ13" s="48"/>
      <c r="BK13" s="49"/>
      <c r="BL13" s="48"/>
      <c r="BM13" s="49"/>
      <c r="BN13" s="48"/>
    </row>
    <row r="14" spans="1:66" ht="15">
      <c r="A14" s="66" t="s">
        <v>254</v>
      </c>
      <c r="B14" s="66" t="s">
        <v>287</v>
      </c>
      <c r="C14" s="67" t="s">
        <v>2442</v>
      </c>
      <c r="D14" s="68">
        <v>10</v>
      </c>
      <c r="E14" s="67" t="s">
        <v>136</v>
      </c>
      <c r="F14" s="70">
        <v>21.6</v>
      </c>
      <c r="G14" s="67"/>
      <c r="H14" s="71"/>
      <c r="I14" s="72"/>
      <c r="J14" s="72"/>
      <c r="K14" s="34" t="s">
        <v>65</v>
      </c>
      <c r="L14" s="73">
        <v>14</v>
      </c>
      <c r="M14" s="73"/>
      <c r="N14" s="74"/>
      <c r="O14" s="80" t="s">
        <v>347</v>
      </c>
      <c r="P14" s="82">
        <v>43918.83378472222</v>
      </c>
      <c r="Q14" s="80" t="s">
        <v>353</v>
      </c>
      <c r="R14" s="83" t="s">
        <v>443</v>
      </c>
      <c r="S14" s="80" t="s">
        <v>470</v>
      </c>
      <c r="T14" s="80" t="s">
        <v>485</v>
      </c>
      <c r="U14" s="83" t="s">
        <v>544</v>
      </c>
      <c r="V14" s="83" t="s">
        <v>544</v>
      </c>
      <c r="W14" s="82">
        <v>43918.83378472222</v>
      </c>
      <c r="X14" s="86">
        <v>43918</v>
      </c>
      <c r="Y14" s="88" t="s">
        <v>623</v>
      </c>
      <c r="Z14" s="83" t="s">
        <v>716</v>
      </c>
      <c r="AA14" s="80"/>
      <c r="AB14" s="80"/>
      <c r="AC14" s="88" t="s">
        <v>809</v>
      </c>
      <c r="AD14" s="80"/>
      <c r="AE14" s="80" t="b">
        <v>0</v>
      </c>
      <c r="AF14" s="80">
        <v>25</v>
      </c>
      <c r="AG14" s="88" t="s">
        <v>904</v>
      </c>
      <c r="AH14" s="80" t="b">
        <v>0</v>
      </c>
      <c r="AI14" s="80" t="s">
        <v>911</v>
      </c>
      <c r="AJ14" s="80"/>
      <c r="AK14" s="88" t="s">
        <v>904</v>
      </c>
      <c r="AL14" s="80" t="b">
        <v>0</v>
      </c>
      <c r="AM14" s="80">
        <v>13</v>
      </c>
      <c r="AN14" s="88" t="s">
        <v>904</v>
      </c>
      <c r="AO14" s="80" t="s">
        <v>924</v>
      </c>
      <c r="AP14" s="80" t="b">
        <v>0</v>
      </c>
      <c r="AQ14" s="88" t="s">
        <v>809</v>
      </c>
      <c r="AR14" s="80"/>
      <c r="AS14" s="80">
        <v>0</v>
      </c>
      <c r="AT14" s="80">
        <v>0</v>
      </c>
      <c r="AU14" s="80"/>
      <c r="AV14" s="80"/>
      <c r="AW14" s="80"/>
      <c r="AX14" s="80"/>
      <c r="AY14" s="80"/>
      <c r="AZ14" s="80"/>
      <c r="BA14" s="80"/>
      <c r="BB14" s="80"/>
      <c r="BC14">
        <v>3</v>
      </c>
      <c r="BD14" s="79" t="str">
        <f>REPLACE(INDEX(GroupVertices[Group],MATCH(Edges[[#This Row],[Vertex 1]],GroupVertices[Vertex],0)),1,1,"")</f>
        <v>8</v>
      </c>
      <c r="BE14" s="79" t="str">
        <f>REPLACE(INDEX(GroupVertices[Group],MATCH(Edges[[#This Row],[Vertex 2]],GroupVertices[Vertex],0)),1,1,"")</f>
        <v>2</v>
      </c>
      <c r="BF14" s="48">
        <v>2</v>
      </c>
      <c r="BG14" s="49">
        <v>6.0606060606060606</v>
      </c>
      <c r="BH14" s="48">
        <v>1</v>
      </c>
      <c r="BI14" s="49">
        <v>3.0303030303030303</v>
      </c>
      <c r="BJ14" s="48">
        <v>0</v>
      </c>
      <c r="BK14" s="49">
        <v>0</v>
      </c>
      <c r="BL14" s="48">
        <v>30</v>
      </c>
      <c r="BM14" s="49">
        <v>90.9090909090909</v>
      </c>
      <c r="BN14" s="48">
        <v>33</v>
      </c>
    </row>
    <row r="15" spans="1:66" ht="15">
      <c r="A15" s="66" t="s">
        <v>254</v>
      </c>
      <c r="B15" s="66" t="s">
        <v>287</v>
      </c>
      <c r="C15" s="67" t="s">
        <v>2442</v>
      </c>
      <c r="D15" s="68">
        <v>10</v>
      </c>
      <c r="E15" s="67" t="s">
        <v>136</v>
      </c>
      <c r="F15" s="70">
        <v>21.6</v>
      </c>
      <c r="G15" s="67"/>
      <c r="H15" s="71"/>
      <c r="I15" s="72"/>
      <c r="J15" s="72"/>
      <c r="K15" s="34" t="s">
        <v>65</v>
      </c>
      <c r="L15" s="73">
        <v>15</v>
      </c>
      <c r="M15" s="73"/>
      <c r="N15" s="74"/>
      <c r="O15" s="80" t="s">
        <v>347</v>
      </c>
      <c r="P15" s="82">
        <v>43918.629594907405</v>
      </c>
      <c r="Q15" s="80" t="s">
        <v>354</v>
      </c>
      <c r="R15" s="83" t="s">
        <v>444</v>
      </c>
      <c r="S15" s="80" t="s">
        <v>469</v>
      </c>
      <c r="T15" s="80" t="s">
        <v>486</v>
      </c>
      <c r="U15" s="80"/>
      <c r="V15" s="83" t="s">
        <v>607</v>
      </c>
      <c r="W15" s="82">
        <v>43918.629594907405</v>
      </c>
      <c r="X15" s="86">
        <v>43918</v>
      </c>
      <c r="Y15" s="88" t="s">
        <v>624</v>
      </c>
      <c r="Z15" s="83" t="s">
        <v>717</v>
      </c>
      <c r="AA15" s="80"/>
      <c r="AB15" s="80"/>
      <c r="AC15" s="88" t="s">
        <v>810</v>
      </c>
      <c r="AD15" s="80"/>
      <c r="AE15" s="80" t="b">
        <v>0</v>
      </c>
      <c r="AF15" s="80">
        <v>22</v>
      </c>
      <c r="AG15" s="88" t="s">
        <v>904</v>
      </c>
      <c r="AH15" s="80" t="b">
        <v>0</v>
      </c>
      <c r="AI15" s="80" t="s">
        <v>911</v>
      </c>
      <c r="AJ15" s="80"/>
      <c r="AK15" s="88" t="s">
        <v>904</v>
      </c>
      <c r="AL15" s="80" t="b">
        <v>0</v>
      </c>
      <c r="AM15" s="80">
        <v>8</v>
      </c>
      <c r="AN15" s="88" t="s">
        <v>904</v>
      </c>
      <c r="AO15" s="80" t="s">
        <v>924</v>
      </c>
      <c r="AP15" s="80" t="b">
        <v>0</v>
      </c>
      <c r="AQ15" s="88" t="s">
        <v>810</v>
      </c>
      <c r="AR15" s="80"/>
      <c r="AS15" s="80">
        <v>0</v>
      </c>
      <c r="AT15" s="80">
        <v>0</v>
      </c>
      <c r="AU15" s="80"/>
      <c r="AV15" s="80"/>
      <c r="AW15" s="80"/>
      <c r="AX15" s="80"/>
      <c r="AY15" s="80"/>
      <c r="AZ15" s="80"/>
      <c r="BA15" s="80"/>
      <c r="BB15" s="80"/>
      <c r="BC15">
        <v>3</v>
      </c>
      <c r="BD15" s="79" t="str">
        <f>REPLACE(INDEX(GroupVertices[Group],MATCH(Edges[[#This Row],[Vertex 1]],GroupVertices[Vertex],0)),1,1,"")</f>
        <v>8</v>
      </c>
      <c r="BE15" s="79" t="str">
        <f>REPLACE(INDEX(GroupVertices[Group],MATCH(Edges[[#This Row],[Vertex 2]],GroupVertices[Vertex],0)),1,1,"")</f>
        <v>2</v>
      </c>
      <c r="BF15" s="48">
        <v>1</v>
      </c>
      <c r="BG15" s="49">
        <v>2.5</v>
      </c>
      <c r="BH15" s="48">
        <v>1</v>
      </c>
      <c r="BI15" s="49">
        <v>2.5</v>
      </c>
      <c r="BJ15" s="48">
        <v>0</v>
      </c>
      <c r="BK15" s="49">
        <v>0</v>
      </c>
      <c r="BL15" s="48">
        <v>38</v>
      </c>
      <c r="BM15" s="49">
        <v>95</v>
      </c>
      <c r="BN15" s="48">
        <v>40</v>
      </c>
    </row>
    <row r="16" spans="1:66" ht="15">
      <c r="A16" s="66" t="s">
        <v>255</v>
      </c>
      <c r="B16" s="66" t="s">
        <v>293</v>
      </c>
      <c r="C16" s="67" t="s">
        <v>2441</v>
      </c>
      <c r="D16" s="68">
        <v>3</v>
      </c>
      <c r="E16" s="67" t="s">
        <v>132</v>
      </c>
      <c r="F16" s="70">
        <v>32</v>
      </c>
      <c r="G16" s="67"/>
      <c r="H16" s="71"/>
      <c r="I16" s="72"/>
      <c r="J16" s="72"/>
      <c r="K16" s="34" t="s">
        <v>65</v>
      </c>
      <c r="L16" s="73">
        <v>16</v>
      </c>
      <c r="M16" s="73"/>
      <c r="N16" s="74"/>
      <c r="O16" s="80" t="s">
        <v>347</v>
      </c>
      <c r="P16" s="82">
        <v>43920.628657407404</v>
      </c>
      <c r="Q16" s="80" t="s">
        <v>355</v>
      </c>
      <c r="R16" s="80"/>
      <c r="S16" s="80"/>
      <c r="T16" s="80" t="s">
        <v>487</v>
      </c>
      <c r="U16" s="83" t="s">
        <v>545</v>
      </c>
      <c r="V16" s="83" t="s">
        <v>545</v>
      </c>
      <c r="W16" s="82">
        <v>43920.628657407404</v>
      </c>
      <c r="X16" s="86">
        <v>43920</v>
      </c>
      <c r="Y16" s="88" t="s">
        <v>625</v>
      </c>
      <c r="Z16" s="83" t="s">
        <v>718</v>
      </c>
      <c r="AA16" s="80"/>
      <c r="AB16" s="80"/>
      <c r="AC16" s="88" t="s">
        <v>811</v>
      </c>
      <c r="AD16" s="80"/>
      <c r="AE16" s="80" t="b">
        <v>0</v>
      </c>
      <c r="AF16" s="80">
        <v>25</v>
      </c>
      <c r="AG16" s="88" t="s">
        <v>904</v>
      </c>
      <c r="AH16" s="80" t="b">
        <v>0</v>
      </c>
      <c r="AI16" s="80" t="s">
        <v>911</v>
      </c>
      <c r="AJ16" s="80"/>
      <c r="AK16" s="88" t="s">
        <v>904</v>
      </c>
      <c r="AL16" s="80" t="b">
        <v>0</v>
      </c>
      <c r="AM16" s="80">
        <v>13</v>
      </c>
      <c r="AN16" s="88" t="s">
        <v>904</v>
      </c>
      <c r="AO16" s="80" t="s">
        <v>924</v>
      </c>
      <c r="AP16" s="80" t="b">
        <v>0</v>
      </c>
      <c r="AQ16" s="88" t="s">
        <v>811</v>
      </c>
      <c r="AR16" s="80"/>
      <c r="AS16" s="80">
        <v>0</v>
      </c>
      <c r="AT16" s="80">
        <v>0</v>
      </c>
      <c r="AU16" s="80"/>
      <c r="AV16" s="80"/>
      <c r="AW16" s="80"/>
      <c r="AX16" s="80"/>
      <c r="AY16" s="80"/>
      <c r="AZ16" s="80"/>
      <c r="BA16" s="80"/>
      <c r="BB16" s="80"/>
      <c r="BC16">
        <v>1</v>
      </c>
      <c r="BD16" s="79" t="str">
        <f>REPLACE(INDEX(GroupVertices[Group],MATCH(Edges[[#This Row],[Vertex 1]],GroupVertices[Vertex],0)),1,1,"")</f>
        <v>2</v>
      </c>
      <c r="BE16" s="79" t="str">
        <f>REPLACE(INDEX(GroupVertices[Group],MATCH(Edges[[#This Row],[Vertex 2]],GroupVertices[Vertex],0)),1,1,"")</f>
        <v>2</v>
      </c>
      <c r="BF16" s="48">
        <v>1</v>
      </c>
      <c r="BG16" s="49">
        <v>2.5641025641025643</v>
      </c>
      <c r="BH16" s="48">
        <v>0</v>
      </c>
      <c r="BI16" s="49">
        <v>0</v>
      </c>
      <c r="BJ16" s="48">
        <v>0</v>
      </c>
      <c r="BK16" s="49">
        <v>0</v>
      </c>
      <c r="BL16" s="48">
        <v>38</v>
      </c>
      <c r="BM16" s="49">
        <v>97.43589743589743</v>
      </c>
      <c r="BN16" s="48">
        <v>39</v>
      </c>
    </row>
    <row r="17" spans="1:66" ht="15">
      <c r="A17" s="66" t="s">
        <v>255</v>
      </c>
      <c r="B17" s="66" t="s">
        <v>287</v>
      </c>
      <c r="C17" s="67" t="s">
        <v>2441</v>
      </c>
      <c r="D17" s="68">
        <v>3</v>
      </c>
      <c r="E17" s="67" t="s">
        <v>132</v>
      </c>
      <c r="F17" s="70">
        <v>32</v>
      </c>
      <c r="G17" s="67"/>
      <c r="H17" s="71"/>
      <c r="I17" s="72"/>
      <c r="J17" s="72"/>
      <c r="K17" s="34" t="s">
        <v>65</v>
      </c>
      <c r="L17" s="73">
        <v>17</v>
      </c>
      <c r="M17" s="73"/>
      <c r="N17" s="74"/>
      <c r="O17" s="80" t="s">
        <v>347</v>
      </c>
      <c r="P17" s="82">
        <v>43920.628657407404</v>
      </c>
      <c r="Q17" s="80" t="s">
        <v>355</v>
      </c>
      <c r="R17" s="80"/>
      <c r="S17" s="80"/>
      <c r="T17" s="80" t="s">
        <v>487</v>
      </c>
      <c r="U17" s="83" t="s">
        <v>545</v>
      </c>
      <c r="V17" s="83" t="s">
        <v>545</v>
      </c>
      <c r="W17" s="82">
        <v>43920.628657407404</v>
      </c>
      <c r="X17" s="86">
        <v>43920</v>
      </c>
      <c r="Y17" s="88" t="s">
        <v>625</v>
      </c>
      <c r="Z17" s="83" t="s">
        <v>718</v>
      </c>
      <c r="AA17" s="80"/>
      <c r="AB17" s="80"/>
      <c r="AC17" s="88" t="s">
        <v>811</v>
      </c>
      <c r="AD17" s="80"/>
      <c r="AE17" s="80" t="b">
        <v>0</v>
      </c>
      <c r="AF17" s="80">
        <v>25</v>
      </c>
      <c r="AG17" s="88" t="s">
        <v>904</v>
      </c>
      <c r="AH17" s="80" t="b">
        <v>0</v>
      </c>
      <c r="AI17" s="80" t="s">
        <v>911</v>
      </c>
      <c r="AJ17" s="80"/>
      <c r="AK17" s="88" t="s">
        <v>904</v>
      </c>
      <c r="AL17" s="80" t="b">
        <v>0</v>
      </c>
      <c r="AM17" s="80">
        <v>13</v>
      </c>
      <c r="AN17" s="88" t="s">
        <v>904</v>
      </c>
      <c r="AO17" s="80" t="s">
        <v>924</v>
      </c>
      <c r="AP17" s="80" t="b">
        <v>0</v>
      </c>
      <c r="AQ17" s="88" t="s">
        <v>811</v>
      </c>
      <c r="AR17" s="80"/>
      <c r="AS17" s="80">
        <v>0</v>
      </c>
      <c r="AT17" s="80">
        <v>0</v>
      </c>
      <c r="AU17" s="80"/>
      <c r="AV17" s="80"/>
      <c r="AW17" s="80"/>
      <c r="AX17" s="80"/>
      <c r="AY17" s="80"/>
      <c r="AZ17" s="80"/>
      <c r="BA17" s="80"/>
      <c r="BB17" s="80"/>
      <c r="BC17">
        <v>1</v>
      </c>
      <c r="BD17" s="79" t="str">
        <f>REPLACE(INDEX(GroupVertices[Group],MATCH(Edges[[#This Row],[Vertex 1]],GroupVertices[Vertex],0)),1,1,"")</f>
        <v>2</v>
      </c>
      <c r="BE17" s="79" t="str">
        <f>REPLACE(INDEX(GroupVertices[Group],MATCH(Edges[[#This Row],[Vertex 2]],GroupVertices[Vertex],0)),1,1,"")</f>
        <v>2</v>
      </c>
      <c r="BF17" s="48"/>
      <c r="BG17" s="49"/>
      <c r="BH17" s="48"/>
      <c r="BI17" s="49"/>
      <c r="BJ17" s="48"/>
      <c r="BK17" s="49"/>
      <c r="BL17" s="48"/>
      <c r="BM17" s="49"/>
      <c r="BN17" s="48"/>
    </row>
    <row r="18" spans="1:66" ht="15">
      <c r="A18" s="66" t="s">
        <v>256</v>
      </c>
      <c r="B18" s="66" t="s">
        <v>294</v>
      </c>
      <c r="C18" s="67" t="s">
        <v>2441</v>
      </c>
      <c r="D18" s="68">
        <v>3</v>
      </c>
      <c r="E18" s="67" t="s">
        <v>132</v>
      </c>
      <c r="F18" s="70">
        <v>32</v>
      </c>
      <c r="G18" s="67"/>
      <c r="H18" s="71"/>
      <c r="I18" s="72"/>
      <c r="J18" s="72"/>
      <c r="K18" s="34" t="s">
        <v>65</v>
      </c>
      <c r="L18" s="73">
        <v>18</v>
      </c>
      <c r="M18" s="73"/>
      <c r="N18" s="74"/>
      <c r="O18" s="80" t="s">
        <v>347</v>
      </c>
      <c r="P18" s="82">
        <v>43918.519837962966</v>
      </c>
      <c r="Q18" s="80" t="s">
        <v>356</v>
      </c>
      <c r="R18" s="80"/>
      <c r="S18" s="80"/>
      <c r="T18" s="80" t="s">
        <v>488</v>
      </c>
      <c r="U18" s="80"/>
      <c r="V18" s="83" t="s">
        <v>608</v>
      </c>
      <c r="W18" s="82">
        <v>43918.519837962966</v>
      </c>
      <c r="X18" s="86">
        <v>43918</v>
      </c>
      <c r="Y18" s="88" t="s">
        <v>626</v>
      </c>
      <c r="Z18" s="83" t="s">
        <v>719</v>
      </c>
      <c r="AA18" s="80"/>
      <c r="AB18" s="80"/>
      <c r="AC18" s="88" t="s">
        <v>812</v>
      </c>
      <c r="AD18" s="80"/>
      <c r="AE18" s="80" t="b">
        <v>0</v>
      </c>
      <c r="AF18" s="80">
        <v>22</v>
      </c>
      <c r="AG18" s="88" t="s">
        <v>904</v>
      </c>
      <c r="AH18" s="80" t="b">
        <v>0</v>
      </c>
      <c r="AI18" s="80" t="s">
        <v>911</v>
      </c>
      <c r="AJ18" s="80"/>
      <c r="AK18" s="88" t="s">
        <v>904</v>
      </c>
      <c r="AL18" s="80" t="b">
        <v>0</v>
      </c>
      <c r="AM18" s="80">
        <v>7</v>
      </c>
      <c r="AN18" s="88" t="s">
        <v>904</v>
      </c>
      <c r="AO18" s="80" t="s">
        <v>924</v>
      </c>
      <c r="AP18" s="80" t="b">
        <v>0</v>
      </c>
      <c r="AQ18" s="88" t="s">
        <v>812</v>
      </c>
      <c r="AR18" s="80"/>
      <c r="AS18" s="80">
        <v>0</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48"/>
      <c r="BG18" s="49"/>
      <c r="BH18" s="48"/>
      <c r="BI18" s="49"/>
      <c r="BJ18" s="48"/>
      <c r="BK18" s="49"/>
      <c r="BL18" s="48"/>
      <c r="BM18" s="49"/>
      <c r="BN18" s="48"/>
    </row>
    <row r="19" spans="1:66" ht="15">
      <c r="A19" s="66" t="s">
        <v>256</v>
      </c>
      <c r="B19" s="66" t="s">
        <v>295</v>
      </c>
      <c r="C19" s="67" t="s">
        <v>2441</v>
      </c>
      <c r="D19" s="68">
        <v>3</v>
      </c>
      <c r="E19" s="67" t="s">
        <v>132</v>
      </c>
      <c r="F19" s="70">
        <v>32</v>
      </c>
      <c r="G19" s="67"/>
      <c r="H19" s="71"/>
      <c r="I19" s="72"/>
      <c r="J19" s="72"/>
      <c r="K19" s="34" t="s">
        <v>65</v>
      </c>
      <c r="L19" s="73">
        <v>19</v>
      </c>
      <c r="M19" s="73"/>
      <c r="N19" s="74"/>
      <c r="O19" s="80" t="s">
        <v>347</v>
      </c>
      <c r="P19" s="82">
        <v>43918.519837962966</v>
      </c>
      <c r="Q19" s="80" t="s">
        <v>356</v>
      </c>
      <c r="R19" s="80"/>
      <c r="S19" s="80"/>
      <c r="T19" s="80" t="s">
        <v>488</v>
      </c>
      <c r="U19" s="80"/>
      <c r="V19" s="83" t="s">
        <v>608</v>
      </c>
      <c r="W19" s="82">
        <v>43918.519837962966</v>
      </c>
      <c r="X19" s="86">
        <v>43918</v>
      </c>
      <c r="Y19" s="88" t="s">
        <v>626</v>
      </c>
      <c r="Z19" s="83" t="s">
        <v>719</v>
      </c>
      <c r="AA19" s="80"/>
      <c r="AB19" s="80"/>
      <c r="AC19" s="88" t="s">
        <v>812</v>
      </c>
      <c r="AD19" s="80"/>
      <c r="AE19" s="80" t="b">
        <v>0</v>
      </c>
      <c r="AF19" s="80">
        <v>22</v>
      </c>
      <c r="AG19" s="88" t="s">
        <v>904</v>
      </c>
      <c r="AH19" s="80" t="b">
        <v>0</v>
      </c>
      <c r="AI19" s="80" t="s">
        <v>911</v>
      </c>
      <c r="AJ19" s="80"/>
      <c r="AK19" s="88" t="s">
        <v>904</v>
      </c>
      <c r="AL19" s="80" t="b">
        <v>0</v>
      </c>
      <c r="AM19" s="80">
        <v>7</v>
      </c>
      <c r="AN19" s="88" t="s">
        <v>904</v>
      </c>
      <c r="AO19" s="80" t="s">
        <v>924</v>
      </c>
      <c r="AP19" s="80" t="b">
        <v>0</v>
      </c>
      <c r="AQ19" s="88" t="s">
        <v>812</v>
      </c>
      <c r="AR19" s="80"/>
      <c r="AS19" s="80">
        <v>0</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1</v>
      </c>
      <c r="BF19" s="48"/>
      <c r="BG19" s="49"/>
      <c r="BH19" s="48"/>
      <c r="BI19" s="49"/>
      <c r="BJ19" s="48"/>
      <c r="BK19" s="49"/>
      <c r="BL19" s="48"/>
      <c r="BM19" s="49"/>
      <c r="BN19" s="48"/>
    </row>
    <row r="20" spans="1:66" ht="15">
      <c r="A20" s="66" t="s">
        <v>256</v>
      </c>
      <c r="B20" s="66" t="s">
        <v>296</v>
      </c>
      <c r="C20" s="67" t="s">
        <v>2441</v>
      </c>
      <c r="D20" s="68">
        <v>3</v>
      </c>
      <c r="E20" s="67" t="s">
        <v>132</v>
      </c>
      <c r="F20" s="70">
        <v>32</v>
      </c>
      <c r="G20" s="67"/>
      <c r="H20" s="71"/>
      <c r="I20" s="72"/>
      <c r="J20" s="72"/>
      <c r="K20" s="34" t="s">
        <v>65</v>
      </c>
      <c r="L20" s="73">
        <v>20</v>
      </c>
      <c r="M20" s="73"/>
      <c r="N20" s="74"/>
      <c r="O20" s="80" t="s">
        <v>347</v>
      </c>
      <c r="P20" s="82">
        <v>43918.519837962966</v>
      </c>
      <c r="Q20" s="80" t="s">
        <v>356</v>
      </c>
      <c r="R20" s="80"/>
      <c r="S20" s="80"/>
      <c r="T20" s="80" t="s">
        <v>488</v>
      </c>
      <c r="U20" s="80"/>
      <c r="V20" s="83" t="s">
        <v>608</v>
      </c>
      <c r="W20" s="82">
        <v>43918.519837962966</v>
      </c>
      <c r="X20" s="86">
        <v>43918</v>
      </c>
      <c r="Y20" s="88" t="s">
        <v>626</v>
      </c>
      <c r="Z20" s="83" t="s">
        <v>719</v>
      </c>
      <c r="AA20" s="80"/>
      <c r="AB20" s="80"/>
      <c r="AC20" s="88" t="s">
        <v>812</v>
      </c>
      <c r="AD20" s="80"/>
      <c r="AE20" s="80" t="b">
        <v>0</v>
      </c>
      <c r="AF20" s="80">
        <v>22</v>
      </c>
      <c r="AG20" s="88" t="s">
        <v>904</v>
      </c>
      <c r="AH20" s="80" t="b">
        <v>0</v>
      </c>
      <c r="AI20" s="80" t="s">
        <v>911</v>
      </c>
      <c r="AJ20" s="80"/>
      <c r="AK20" s="88" t="s">
        <v>904</v>
      </c>
      <c r="AL20" s="80" t="b">
        <v>0</v>
      </c>
      <c r="AM20" s="80">
        <v>7</v>
      </c>
      <c r="AN20" s="88" t="s">
        <v>904</v>
      </c>
      <c r="AO20" s="80" t="s">
        <v>924</v>
      </c>
      <c r="AP20" s="80" t="b">
        <v>0</v>
      </c>
      <c r="AQ20" s="88" t="s">
        <v>812</v>
      </c>
      <c r="AR20" s="80"/>
      <c r="AS20" s="80">
        <v>0</v>
      </c>
      <c r="AT20" s="80">
        <v>0</v>
      </c>
      <c r="AU20" s="80"/>
      <c r="AV20" s="80"/>
      <c r="AW20" s="80"/>
      <c r="AX20" s="80"/>
      <c r="AY20" s="80"/>
      <c r="AZ20" s="80"/>
      <c r="BA20" s="80"/>
      <c r="BB20" s="80"/>
      <c r="BC20">
        <v>1</v>
      </c>
      <c r="BD20" s="79" t="str">
        <f>REPLACE(INDEX(GroupVertices[Group],MATCH(Edges[[#This Row],[Vertex 1]],GroupVertices[Vertex],0)),1,1,"")</f>
        <v>1</v>
      </c>
      <c r="BE20" s="79" t="str">
        <f>REPLACE(INDEX(GroupVertices[Group],MATCH(Edges[[#This Row],[Vertex 2]],GroupVertices[Vertex],0)),1,1,"")</f>
        <v>1</v>
      </c>
      <c r="BF20" s="48"/>
      <c r="BG20" s="49"/>
      <c r="BH20" s="48"/>
      <c r="BI20" s="49"/>
      <c r="BJ20" s="48"/>
      <c r="BK20" s="49"/>
      <c r="BL20" s="48"/>
      <c r="BM20" s="49"/>
      <c r="BN20" s="48"/>
    </row>
    <row r="21" spans="1:66" ht="15">
      <c r="A21" s="66" t="s">
        <v>256</v>
      </c>
      <c r="B21" s="66" t="s">
        <v>297</v>
      </c>
      <c r="C21" s="67" t="s">
        <v>2441</v>
      </c>
      <c r="D21" s="68">
        <v>3</v>
      </c>
      <c r="E21" s="67" t="s">
        <v>132</v>
      </c>
      <c r="F21" s="70">
        <v>32</v>
      </c>
      <c r="G21" s="67"/>
      <c r="H21" s="71"/>
      <c r="I21" s="72"/>
      <c r="J21" s="72"/>
      <c r="K21" s="34" t="s">
        <v>65</v>
      </c>
      <c r="L21" s="73">
        <v>21</v>
      </c>
      <c r="M21" s="73"/>
      <c r="N21" s="74"/>
      <c r="O21" s="80" t="s">
        <v>347</v>
      </c>
      <c r="P21" s="82">
        <v>43918.519837962966</v>
      </c>
      <c r="Q21" s="80" t="s">
        <v>356</v>
      </c>
      <c r="R21" s="80"/>
      <c r="S21" s="80"/>
      <c r="T21" s="80" t="s">
        <v>488</v>
      </c>
      <c r="U21" s="80"/>
      <c r="V21" s="83" t="s">
        <v>608</v>
      </c>
      <c r="W21" s="82">
        <v>43918.519837962966</v>
      </c>
      <c r="X21" s="86">
        <v>43918</v>
      </c>
      <c r="Y21" s="88" t="s">
        <v>626</v>
      </c>
      <c r="Z21" s="83" t="s">
        <v>719</v>
      </c>
      <c r="AA21" s="80"/>
      <c r="AB21" s="80"/>
      <c r="AC21" s="88" t="s">
        <v>812</v>
      </c>
      <c r="AD21" s="80"/>
      <c r="AE21" s="80" t="b">
        <v>0</v>
      </c>
      <c r="AF21" s="80">
        <v>22</v>
      </c>
      <c r="AG21" s="88" t="s">
        <v>904</v>
      </c>
      <c r="AH21" s="80" t="b">
        <v>0</v>
      </c>
      <c r="AI21" s="80" t="s">
        <v>911</v>
      </c>
      <c r="AJ21" s="80"/>
      <c r="AK21" s="88" t="s">
        <v>904</v>
      </c>
      <c r="AL21" s="80" t="b">
        <v>0</v>
      </c>
      <c r="AM21" s="80">
        <v>7</v>
      </c>
      <c r="AN21" s="88" t="s">
        <v>904</v>
      </c>
      <c r="AO21" s="80" t="s">
        <v>924</v>
      </c>
      <c r="AP21" s="80" t="b">
        <v>0</v>
      </c>
      <c r="AQ21" s="88" t="s">
        <v>812</v>
      </c>
      <c r="AR21" s="80"/>
      <c r="AS21" s="80">
        <v>0</v>
      </c>
      <c r="AT21" s="80">
        <v>0</v>
      </c>
      <c r="AU21" s="80"/>
      <c r="AV21" s="80"/>
      <c r="AW21" s="80"/>
      <c r="AX21" s="80"/>
      <c r="AY21" s="80"/>
      <c r="AZ21" s="80"/>
      <c r="BA21" s="80"/>
      <c r="BB21" s="80"/>
      <c r="BC21">
        <v>1</v>
      </c>
      <c r="BD21" s="79" t="str">
        <f>REPLACE(INDEX(GroupVertices[Group],MATCH(Edges[[#This Row],[Vertex 1]],GroupVertices[Vertex],0)),1,1,"")</f>
        <v>1</v>
      </c>
      <c r="BE21" s="79" t="str">
        <f>REPLACE(INDEX(GroupVertices[Group],MATCH(Edges[[#This Row],[Vertex 2]],GroupVertices[Vertex],0)),1,1,"")</f>
        <v>1</v>
      </c>
      <c r="BF21" s="48"/>
      <c r="BG21" s="49"/>
      <c r="BH21" s="48"/>
      <c r="BI21" s="49"/>
      <c r="BJ21" s="48"/>
      <c r="BK21" s="49"/>
      <c r="BL21" s="48"/>
      <c r="BM21" s="49"/>
      <c r="BN21" s="48"/>
    </row>
    <row r="22" spans="1:66" ht="15">
      <c r="A22" s="66" t="s">
        <v>256</v>
      </c>
      <c r="B22" s="66" t="s">
        <v>284</v>
      </c>
      <c r="C22" s="67" t="s">
        <v>2441</v>
      </c>
      <c r="D22" s="68">
        <v>3</v>
      </c>
      <c r="E22" s="67" t="s">
        <v>132</v>
      </c>
      <c r="F22" s="70">
        <v>32</v>
      </c>
      <c r="G22" s="67"/>
      <c r="H22" s="71"/>
      <c r="I22" s="72"/>
      <c r="J22" s="72"/>
      <c r="K22" s="34" t="s">
        <v>65</v>
      </c>
      <c r="L22" s="73">
        <v>22</v>
      </c>
      <c r="M22" s="73"/>
      <c r="N22" s="74"/>
      <c r="O22" s="80" t="s">
        <v>347</v>
      </c>
      <c r="P22" s="82">
        <v>43918.519837962966</v>
      </c>
      <c r="Q22" s="80" t="s">
        <v>356</v>
      </c>
      <c r="R22" s="80"/>
      <c r="S22" s="80"/>
      <c r="T22" s="80" t="s">
        <v>488</v>
      </c>
      <c r="U22" s="80"/>
      <c r="V22" s="83" t="s">
        <v>608</v>
      </c>
      <c r="W22" s="82">
        <v>43918.519837962966</v>
      </c>
      <c r="X22" s="86">
        <v>43918</v>
      </c>
      <c r="Y22" s="88" t="s">
        <v>626</v>
      </c>
      <c r="Z22" s="83" t="s">
        <v>719</v>
      </c>
      <c r="AA22" s="80"/>
      <c r="AB22" s="80"/>
      <c r="AC22" s="88" t="s">
        <v>812</v>
      </c>
      <c r="AD22" s="80"/>
      <c r="AE22" s="80" t="b">
        <v>0</v>
      </c>
      <c r="AF22" s="80">
        <v>22</v>
      </c>
      <c r="AG22" s="88" t="s">
        <v>904</v>
      </c>
      <c r="AH22" s="80" t="b">
        <v>0</v>
      </c>
      <c r="AI22" s="80" t="s">
        <v>911</v>
      </c>
      <c r="AJ22" s="80"/>
      <c r="AK22" s="88" t="s">
        <v>904</v>
      </c>
      <c r="AL22" s="80" t="b">
        <v>0</v>
      </c>
      <c r="AM22" s="80">
        <v>7</v>
      </c>
      <c r="AN22" s="88" t="s">
        <v>904</v>
      </c>
      <c r="AO22" s="80" t="s">
        <v>924</v>
      </c>
      <c r="AP22" s="80" t="b">
        <v>0</v>
      </c>
      <c r="AQ22" s="88" t="s">
        <v>812</v>
      </c>
      <c r="AR22" s="80"/>
      <c r="AS22" s="80">
        <v>0</v>
      </c>
      <c r="AT22" s="80">
        <v>0</v>
      </c>
      <c r="AU22" s="80"/>
      <c r="AV22" s="80"/>
      <c r="AW22" s="80"/>
      <c r="AX22" s="80"/>
      <c r="AY22" s="80"/>
      <c r="AZ22" s="80"/>
      <c r="BA22" s="80"/>
      <c r="BB22" s="80"/>
      <c r="BC22">
        <v>1</v>
      </c>
      <c r="BD22" s="79" t="str">
        <f>REPLACE(INDEX(GroupVertices[Group],MATCH(Edges[[#This Row],[Vertex 1]],GroupVertices[Vertex],0)),1,1,"")</f>
        <v>1</v>
      </c>
      <c r="BE22" s="79" t="str">
        <f>REPLACE(INDEX(GroupVertices[Group],MATCH(Edges[[#This Row],[Vertex 2]],GroupVertices[Vertex],0)),1,1,"")</f>
        <v>5</v>
      </c>
      <c r="BF22" s="48"/>
      <c r="BG22" s="49"/>
      <c r="BH22" s="48"/>
      <c r="BI22" s="49"/>
      <c r="BJ22" s="48"/>
      <c r="BK22" s="49"/>
      <c r="BL22" s="48"/>
      <c r="BM22" s="49"/>
      <c r="BN22" s="48"/>
    </row>
    <row r="23" spans="1:66" ht="15">
      <c r="A23" s="66" t="s">
        <v>256</v>
      </c>
      <c r="B23" s="66" t="s">
        <v>298</v>
      </c>
      <c r="C23" s="67" t="s">
        <v>2441</v>
      </c>
      <c r="D23" s="68">
        <v>3</v>
      </c>
      <c r="E23" s="67" t="s">
        <v>132</v>
      </c>
      <c r="F23" s="70">
        <v>32</v>
      </c>
      <c r="G23" s="67"/>
      <c r="H23" s="71"/>
      <c r="I23" s="72"/>
      <c r="J23" s="72"/>
      <c r="K23" s="34" t="s">
        <v>65</v>
      </c>
      <c r="L23" s="73">
        <v>23</v>
      </c>
      <c r="M23" s="73"/>
      <c r="N23" s="74"/>
      <c r="O23" s="80" t="s">
        <v>347</v>
      </c>
      <c r="P23" s="82">
        <v>43918.519837962966</v>
      </c>
      <c r="Q23" s="80" t="s">
        <v>356</v>
      </c>
      <c r="R23" s="80"/>
      <c r="S23" s="80"/>
      <c r="T23" s="80" t="s">
        <v>488</v>
      </c>
      <c r="U23" s="80"/>
      <c r="V23" s="83" t="s">
        <v>608</v>
      </c>
      <c r="W23" s="82">
        <v>43918.519837962966</v>
      </c>
      <c r="X23" s="86">
        <v>43918</v>
      </c>
      <c r="Y23" s="88" t="s">
        <v>626</v>
      </c>
      <c r="Z23" s="83" t="s">
        <v>719</v>
      </c>
      <c r="AA23" s="80"/>
      <c r="AB23" s="80"/>
      <c r="AC23" s="88" t="s">
        <v>812</v>
      </c>
      <c r="AD23" s="80"/>
      <c r="AE23" s="80" t="b">
        <v>0</v>
      </c>
      <c r="AF23" s="80">
        <v>22</v>
      </c>
      <c r="AG23" s="88" t="s">
        <v>904</v>
      </c>
      <c r="AH23" s="80" t="b">
        <v>0</v>
      </c>
      <c r="AI23" s="80" t="s">
        <v>911</v>
      </c>
      <c r="AJ23" s="80"/>
      <c r="AK23" s="88" t="s">
        <v>904</v>
      </c>
      <c r="AL23" s="80" t="b">
        <v>0</v>
      </c>
      <c r="AM23" s="80">
        <v>7</v>
      </c>
      <c r="AN23" s="88" t="s">
        <v>904</v>
      </c>
      <c r="AO23" s="80" t="s">
        <v>924</v>
      </c>
      <c r="AP23" s="80" t="b">
        <v>0</v>
      </c>
      <c r="AQ23" s="88" t="s">
        <v>812</v>
      </c>
      <c r="AR23" s="80"/>
      <c r="AS23" s="80">
        <v>0</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1</v>
      </c>
      <c r="BF23" s="48"/>
      <c r="BG23" s="49"/>
      <c r="BH23" s="48"/>
      <c r="BI23" s="49"/>
      <c r="BJ23" s="48"/>
      <c r="BK23" s="49"/>
      <c r="BL23" s="48"/>
      <c r="BM23" s="49"/>
      <c r="BN23" s="48"/>
    </row>
    <row r="24" spans="1:66" ht="15">
      <c r="A24" s="66" t="s">
        <v>256</v>
      </c>
      <c r="B24" s="66" t="s">
        <v>299</v>
      </c>
      <c r="C24" s="67" t="s">
        <v>2441</v>
      </c>
      <c r="D24" s="68">
        <v>3</v>
      </c>
      <c r="E24" s="67" t="s">
        <v>132</v>
      </c>
      <c r="F24" s="70">
        <v>32</v>
      </c>
      <c r="G24" s="67"/>
      <c r="H24" s="71"/>
      <c r="I24" s="72"/>
      <c r="J24" s="72"/>
      <c r="K24" s="34" t="s">
        <v>65</v>
      </c>
      <c r="L24" s="73">
        <v>24</v>
      </c>
      <c r="M24" s="73"/>
      <c r="N24" s="74"/>
      <c r="O24" s="80" t="s">
        <v>347</v>
      </c>
      <c r="P24" s="82">
        <v>43918.519837962966</v>
      </c>
      <c r="Q24" s="80" t="s">
        <v>356</v>
      </c>
      <c r="R24" s="80"/>
      <c r="S24" s="80"/>
      <c r="T24" s="80" t="s">
        <v>488</v>
      </c>
      <c r="U24" s="80"/>
      <c r="V24" s="83" t="s">
        <v>608</v>
      </c>
      <c r="W24" s="82">
        <v>43918.519837962966</v>
      </c>
      <c r="X24" s="86">
        <v>43918</v>
      </c>
      <c r="Y24" s="88" t="s">
        <v>626</v>
      </c>
      <c r="Z24" s="83" t="s">
        <v>719</v>
      </c>
      <c r="AA24" s="80"/>
      <c r="AB24" s="80"/>
      <c r="AC24" s="88" t="s">
        <v>812</v>
      </c>
      <c r="AD24" s="80"/>
      <c r="AE24" s="80" t="b">
        <v>0</v>
      </c>
      <c r="AF24" s="80">
        <v>22</v>
      </c>
      <c r="AG24" s="88" t="s">
        <v>904</v>
      </c>
      <c r="AH24" s="80" t="b">
        <v>0</v>
      </c>
      <c r="AI24" s="80" t="s">
        <v>911</v>
      </c>
      <c r="AJ24" s="80"/>
      <c r="AK24" s="88" t="s">
        <v>904</v>
      </c>
      <c r="AL24" s="80" t="b">
        <v>0</v>
      </c>
      <c r="AM24" s="80">
        <v>7</v>
      </c>
      <c r="AN24" s="88" t="s">
        <v>904</v>
      </c>
      <c r="AO24" s="80" t="s">
        <v>924</v>
      </c>
      <c r="AP24" s="80" t="b">
        <v>0</v>
      </c>
      <c r="AQ24" s="88" t="s">
        <v>812</v>
      </c>
      <c r="AR24" s="80"/>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48"/>
      <c r="BG24" s="49"/>
      <c r="BH24" s="48"/>
      <c r="BI24" s="49"/>
      <c r="BJ24" s="48"/>
      <c r="BK24" s="49"/>
      <c r="BL24" s="48"/>
      <c r="BM24" s="49"/>
      <c r="BN24" s="48"/>
    </row>
    <row r="25" spans="1:66" ht="15">
      <c r="A25" s="66" t="s">
        <v>256</v>
      </c>
      <c r="B25" s="66" t="s">
        <v>260</v>
      </c>
      <c r="C25" s="67" t="s">
        <v>2441</v>
      </c>
      <c r="D25" s="68">
        <v>3</v>
      </c>
      <c r="E25" s="67" t="s">
        <v>132</v>
      </c>
      <c r="F25" s="70">
        <v>32</v>
      </c>
      <c r="G25" s="67"/>
      <c r="H25" s="71"/>
      <c r="I25" s="72"/>
      <c r="J25" s="72"/>
      <c r="K25" s="34" t="s">
        <v>65</v>
      </c>
      <c r="L25" s="73">
        <v>25</v>
      </c>
      <c r="M25" s="73"/>
      <c r="N25" s="74"/>
      <c r="O25" s="80" t="s">
        <v>347</v>
      </c>
      <c r="P25" s="82">
        <v>43918.519837962966</v>
      </c>
      <c r="Q25" s="80" t="s">
        <v>356</v>
      </c>
      <c r="R25" s="80"/>
      <c r="S25" s="80"/>
      <c r="T25" s="80" t="s">
        <v>488</v>
      </c>
      <c r="U25" s="80"/>
      <c r="V25" s="83" t="s">
        <v>608</v>
      </c>
      <c r="W25" s="82">
        <v>43918.519837962966</v>
      </c>
      <c r="X25" s="86">
        <v>43918</v>
      </c>
      <c r="Y25" s="88" t="s">
        <v>626</v>
      </c>
      <c r="Z25" s="83" t="s">
        <v>719</v>
      </c>
      <c r="AA25" s="80"/>
      <c r="AB25" s="80"/>
      <c r="AC25" s="88" t="s">
        <v>812</v>
      </c>
      <c r="AD25" s="80"/>
      <c r="AE25" s="80" t="b">
        <v>0</v>
      </c>
      <c r="AF25" s="80">
        <v>22</v>
      </c>
      <c r="AG25" s="88" t="s">
        <v>904</v>
      </c>
      <c r="AH25" s="80" t="b">
        <v>0</v>
      </c>
      <c r="AI25" s="80" t="s">
        <v>911</v>
      </c>
      <c r="AJ25" s="80"/>
      <c r="AK25" s="88" t="s">
        <v>904</v>
      </c>
      <c r="AL25" s="80" t="b">
        <v>0</v>
      </c>
      <c r="AM25" s="80">
        <v>7</v>
      </c>
      <c r="AN25" s="88" t="s">
        <v>904</v>
      </c>
      <c r="AO25" s="80" t="s">
        <v>924</v>
      </c>
      <c r="AP25" s="80" t="b">
        <v>0</v>
      </c>
      <c r="AQ25" s="88" t="s">
        <v>812</v>
      </c>
      <c r="AR25" s="80"/>
      <c r="AS25" s="80">
        <v>0</v>
      </c>
      <c r="AT25" s="80">
        <v>0</v>
      </c>
      <c r="AU25" s="80"/>
      <c r="AV25" s="80"/>
      <c r="AW25" s="80"/>
      <c r="AX25" s="80"/>
      <c r="AY25" s="80"/>
      <c r="AZ25" s="80"/>
      <c r="BA25" s="80"/>
      <c r="BB25" s="80"/>
      <c r="BC25">
        <v>1</v>
      </c>
      <c r="BD25" s="79" t="str">
        <f>REPLACE(INDEX(GroupVertices[Group],MATCH(Edges[[#This Row],[Vertex 1]],GroupVertices[Vertex],0)),1,1,"")</f>
        <v>1</v>
      </c>
      <c r="BE25" s="79" t="str">
        <f>REPLACE(INDEX(GroupVertices[Group],MATCH(Edges[[#This Row],[Vertex 2]],GroupVertices[Vertex],0)),1,1,"")</f>
        <v>2</v>
      </c>
      <c r="BF25" s="48"/>
      <c r="BG25" s="49"/>
      <c r="BH25" s="48"/>
      <c r="BI25" s="49"/>
      <c r="BJ25" s="48"/>
      <c r="BK25" s="49"/>
      <c r="BL25" s="48"/>
      <c r="BM25" s="49"/>
      <c r="BN25" s="48"/>
    </row>
    <row r="26" spans="1:66" ht="15">
      <c r="A26" s="66" t="s">
        <v>256</v>
      </c>
      <c r="B26" s="66" t="s">
        <v>283</v>
      </c>
      <c r="C26" s="67" t="s">
        <v>2441</v>
      </c>
      <c r="D26" s="68">
        <v>3</v>
      </c>
      <c r="E26" s="67" t="s">
        <v>132</v>
      </c>
      <c r="F26" s="70">
        <v>32</v>
      </c>
      <c r="G26" s="67"/>
      <c r="H26" s="71"/>
      <c r="I26" s="72"/>
      <c r="J26" s="72"/>
      <c r="K26" s="34" t="s">
        <v>65</v>
      </c>
      <c r="L26" s="73">
        <v>26</v>
      </c>
      <c r="M26" s="73"/>
      <c r="N26" s="74"/>
      <c r="O26" s="80" t="s">
        <v>347</v>
      </c>
      <c r="P26" s="82">
        <v>43918.519837962966</v>
      </c>
      <c r="Q26" s="80" t="s">
        <v>356</v>
      </c>
      <c r="R26" s="80"/>
      <c r="S26" s="80"/>
      <c r="T26" s="80" t="s">
        <v>488</v>
      </c>
      <c r="U26" s="80"/>
      <c r="V26" s="83" t="s">
        <v>608</v>
      </c>
      <c r="W26" s="82">
        <v>43918.519837962966</v>
      </c>
      <c r="X26" s="86">
        <v>43918</v>
      </c>
      <c r="Y26" s="88" t="s">
        <v>626</v>
      </c>
      <c r="Z26" s="83" t="s">
        <v>719</v>
      </c>
      <c r="AA26" s="80"/>
      <c r="AB26" s="80"/>
      <c r="AC26" s="88" t="s">
        <v>812</v>
      </c>
      <c r="AD26" s="80"/>
      <c r="AE26" s="80" t="b">
        <v>0</v>
      </c>
      <c r="AF26" s="80">
        <v>22</v>
      </c>
      <c r="AG26" s="88" t="s">
        <v>904</v>
      </c>
      <c r="AH26" s="80" t="b">
        <v>0</v>
      </c>
      <c r="AI26" s="80" t="s">
        <v>911</v>
      </c>
      <c r="AJ26" s="80"/>
      <c r="AK26" s="88" t="s">
        <v>904</v>
      </c>
      <c r="AL26" s="80" t="b">
        <v>0</v>
      </c>
      <c r="AM26" s="80">
        <v>7</v>
      </c>
      <c r="AN26" s="88" t="s">
        <v>904</v>
      </c>
      <c r="AO26" s="80" t="s">
        <v>924</v>
      </c>
      <c r="AP26" s="80" t="b">
        <v>0</v>
      </c>
      <c r="AQ26" s="88" t="s">
        <v>812</v>
      </c>
      <c r="AR26" s="80"/>
      <c r="AS26" s="80">
        <v>0</v>
      </c>
      <c r="AT26" s="80">
        <v>0</v>
      </c>
      <c r="AU26" s="80"/>
      <c r="AV26" s="80"/>
      <c r="AW26" s="80"/>
      <c r="AX26" s="80"/>
      <c r="AY26" s="80"/>
      <c r="AZ26" s="80"/>
      <c r="BA26" s="80"/>
      <c r="BB26" s="80"/>
      <c r="BC26">
        <v>1</v>
      </c>
      <c r="BD26" s="79" t="str">
        <f>REPLACE(INDEX(GroupVertices[Group],MATCH(Edges[[#This Row],[Vertex 1]],GroupVertices[Vertex],0)),1,1,"")</f>
        <v>1</v>
      </c>
      <c r="BE26" s="79" t="str">
        <f>REPLACE(INDEX(GroupVertices[Group],MATCH(Edges[[#This Row],[Vertex 2]],GroupVertices[Vertex],0)),1,1,"")</f>
        <v>1</v>
      </c>
      <c r="BF26" s="48">
        <v>1</v>
      </c>
      <c r="BG26" s="49">
        <v>3.225806451612903</v>
      </c>
      <c r="BH26" s="48">
        <v>0</v>
      </c>
      <c r="BI26" s="49">
        <v>0</v>
      </c>
      <c r="BJ26" s="48">
        <v>0</v>
      </c>
      <c r="BK26" s="49">
        <v>0</v>
      </c>
      <c r="BL26" s="48">
        <v>30</v>
      </c>
      <c r="BM26" s="49">
        <v>96.7741935483871</v>
      </c>
      <c r="BN26" s="48">
        <v>31</v>
      </c>
    </row>
    <row r="27" spans="1:66" ht="15">
      <c r="A27" s="66" t="s">
        <v>256</v>
      </c>
      <c r="B27" s="66" t="s">
        <v>256</v>
      </c>
      <c r="C27" s="67" t="s">
        <v>2443</v>
      </c>
      <c r="D27" s="68">
        <v>6.5</v>
      </c>
      <c r="E27" s="67" t="s">
        <v>136</v>
      </c>
      <c r="F27" s="70">
        <v>26.8</v>
      </c>
      <c r="G27" s="67"/>
      <c r="H27" s="71"/>
      <c r="I27" s="72"/>
      <c r="J27" s="72"/>
      <c r="K27" s="34" t="s">
        <v>65</v>
      </c>
      <c r="L27" s="73">
        <v>27</v>
      </c>
      <c r="M27" s="73"/>
      <c r="N27" s="74"/>
      <c r="O27" s="80" t="s">
        <v>213</v>
      </c>
      <c r="P27" s="82">
        <v>43918.75958333333</v>
      </c>
      <c r="Q27" s="80" t="s">
        <v>357</v>
      </c>
      <c r="R27" s="80"/>
      <c r="S27" s="80"/>
      <c r="T27" s="80" t="s">
        <v>489</v>
      </c>
      <c r="U27" s="83" t="s">
        <v>546</v>
      </c>
      <c r="V27" s="83" t="s">
        <v>546</v>
      </c>
      <c r="W27" s="82">
        <v>43918.75958333333</v>
      </c>
      <c r="X27" s="86">
        <v>43918</v>
      </c>
      <c r="Y27" s="88" t="s">
        <v>627</v>
      </c>
      <c r="Z27" s="83" t="s">
        <v>720</v>
      </c>
      <c r="AA27" s="80"/>
      <c r="AB27" s="80"/>
      <c r="AC27" s="88" t="s">
        <v>813</v>
      </c>
      <c r="AD27" s="88" t="s">
        <v>898</v>
      </c>
      <c r="AE27" s="80" t="b">
        <v>0</v>
      </c>
      <c r="AF27" s="80">
        <v>17</v>
      </c>
      <c r="AG27" s="88" t="s">
        <v>905</v>
      </c>
      <c r="AH27" s="80" t="b">
        <v>0</v>
      </c>
      <c r="AI27" s="80" t="s">
        <v>911</v>
      </c>
      <c r="AJ27" s="80"/>
      <c r="AK27" s="88" t="s">
        <v>904</v>
      </c>
      <c r="AL27" s="80" t="b">
        <v>0</v>
      </c>
      <c r="AM27" s="80">
        <v>8</v>
      </c>
      <c r="AN27" s="88" t="s">
        <v>904</v>
      </c>
      <c r="AO27" s="80" t="s">
        <v>924</v>
      </c>
      <c r="AP27" s="80" t="b">
        <v>0</v>
      </c>
      <c r="AQ27" s="88" t="s">
        <v>898</v>
      </c>
      <c r="AR27" s="80"/>
      <c r="AS27" s="80">
        <v>0</v>
      </c>
      <c r="AT27" s="80">
        <v>0</v>
      </c>
      <c r="AU27" s="80"/>
      <c r="AV27" s="80"/>
      <c r="AW27" s="80"/>
      <c r="AX27" s="80"/>
      <c r="AY27" s="80"/>
      <c r="AZ27" s="80"/>
      <c r="BA27" s="80"/>
      <c r="BB27" s="80"/>
      <c r="BC27">
        <v>2</v>
      </c>
      <c r="BD27" s="79" t="str">
        <f>REPLACE(INDEX(GroupVertices[Group],MATCH(Edges[[#This Row],[Vertex 1]],GroupVertices[Vertex],0)),1,1,"")</f>
        <v>1</v>
      </c>
      <c r="BE27" s="79" t="str">
        <f>REPLACE(INDEX(GroupVertices[Group],MATCH(Edges[[#This Row],[Vertex 2]],GroupVertices[Vertex],0)),1,1,"")</f>
        <v>1</v>
      </c>
      <c r="BF27" s="48">
        <v>0</v>
      </c>
      <c r="BG27" s="49">
        <v>0</v>
      </c>
      <c r="BH27" s="48">
        <v>0</v>
      </c>
      <c r="BI27" s="49">
        <v>0</v>
      </c>
      <c r="BJ27" s="48">
        <v>0</v>
      </c>
      <c r="BK27" s="49">
        <v>0</v>
      </c>
      <c r="BL27" s="48">
        <v>40</v>
      </c>
      <c r="BM27" s="49">
        <v>100</v>
      </c>
      <c r="BN27" s="48">
        <v>40</v>
      </c>
    </row>
    <row r="28" spans="1:66" ht="15">
      <c r="A28" s="66" t="s">
        <v>256</v>
      </c>
      <c r="B28" s="66" t="s">
        <v>256</v>
      </c>
      <c r="C28" s="67" t="s">
        <v>2443</v>
      </c>
      <c r="D28" s="68">
        <v>6.5</v>
      </c>
      <c r="E28" s="67" t="s">
        <v>136</v>
      </c>
      <c r="F28" s="70">
        <v>26.8</v>
      </c>
      <c r="G28" s="67"/>
      <c r="H28" s="71"/>
      <c r="I28" s="72"/>
      <c r="J28" s="72"/>
      <c r="K28" s="34" t="s">
        <v>65</v>
      </c>
      <c r="L28" s="73">
        <v>28</v>
      </c>
      <c r="M28" s="73"/>
      <c r="N28" s="74"/>
      <c r="O28" s="80" t="s">
        <v>213</v>
      </c>
      <c r="P28" s="82">
        <v>43918.73670138889</v>
      </c>
      <c r="Q28" s="80" t="s">
        <v>358</v>
      </c>
      <c r="R28" s="80"/>
      <c r="S28" s="80"/>
      <c r="T28" s="80" t="s">
        <v>490</v>
      </c>
      <c r="U28" s="83" t="s">
        <v>547</v>
      </c>
      <c r="V28" s="83" t="s">
        <v>547</v>
      </c>
      <c r="W28" s="82">
        <v>43918.73670138889</v>
      </c>
      <c r="X28" s="86">
        <v>43918</v>
      </c>
      <c r="Y28" s="88" t="s">
        <v>628</v>
      </c>
      <c r="Z28" s="83" t="s">
        <v>721</v>
      </c>
      <c r="AA28" s="80"/>
      <c r="AB28" s="80"/>
      <c r="AC28" s="88" t="s">
        <v>814</v>
      </c>
      <c r="AD28" s="88" t="s">
        <v>812</v>
      </c>
      <c r="AE28" s="80" t="b">
        <v>0</v>
      </c>
      <c r="AF28" s="80">
        <v>6</v>
      </c>
      <c r="AG28" s="88" t="s">
        <v>905</v>
      </c>
      <c r="AH28" s="80" t="b">
        <v>0</v>
      </c>
      <c r="AI28" s="80" t="s">
        <v>911</v>
      </c>
      <c r="AJ28" s="80"/>
      <c r="AK28" s="88" t="s">
        <v>904</v>
      </c>
      <c r="AL28" s="80" t="b">
        <v>0</v>
      </c>
      <c r="AM28" s="80">
        <v>2</v>
      </c>
      <c r="AN28" s="88" t="s">
        <v>904</v>
      </c>
      <c r="AO28" s="80" t="s">
        <v>924</v>
      </c>
      <c r="AP28" s="80" t="b">
        <v>0</v>
      </c>
      <c r="AQ28" s="88" t="s">
        <v>812</v>
      </c>
      <c r="AR28" s="80"/>
      <c r="AS28" s="80">
        <v>0</v>
      </c>
      <c r="AT28" s="80">
        <v>0</v>
      </c>
      <c r="AU28" s="80"/>
      <c r="AV28" s="80"/>
      <c r="AW28" s="80"/>
      <c r="AX28" s="80"/>
      <c r="AY28" s="80"/>
      <c r="AZ28" s="80"/>
      <c r="BA28" s="80"/>
      <c r="BB28" s="80"/>
      <c r="BC28">
        <v>2</v>
      </c>
      <c r="BD28" s="79" t="str">
        <f>REPLACE(INDEX(GroupVertices[Group],MATCH(Edges[[#This Row],[Vertex 1]],GroupVertices[Vertex],0)),1,1,"")</f>
        <v>1</v>
      </c>
      <c r="BE28" s="79" t="str">
        <f>REPLACE(INDEX(GroupVertices[Group],MATCH(Edges[[#This Row],[Vertex 2]],GroupVertices[Vertex],0)),1,1,"")</f>
        <v>1</v>
      </c>
      <c r="BF28" s="48">
        <v>0</v>
      </c>
      <c r="BG28" s="49">
        <v>0</v>
      </c>
      <c r="BH28" s="48">
        <v>2</v>
      </c>
      <c r="BI28" s="49">
        <v>4.651162790697675</v>
      </c>
      <c r="BJ28" s="48">
        <v>0</v>
      </c>
      <c r="BK28" s="49">
        <v>0</v>
      </c>
      <c r="BL28" s="48">
        <v>41</v>
      </c>
      <c r="BM28" s="49">
        <v>95.34883720930233</v>
      </c>
      <c r="BN28" s="48">
        <v>43</v>
      </c>
    </row>
    <row r="29" spans="1:66" ht="15">
      <c r="A29" s="66" t="s">
        <v>257</v>
      </c>
      <c r="B29" s="66" t="s">
        <v>300</v>
      </c>
      <c r="C29" s="67" t="s">
        <v>2441</v>
      </c>
      <c r="D29" s="68">
        <v>3</v>
      </c>
      <c r="E29" s="67" t="s">
        <v>132</v>
      </c>
      <c r="F29" s="70">
        <v>32</v>
      </c>
      <c r="G29" s="67"/>
      <c r="H29" s="71"/>
      <c r="I29" s="72"/>
      <c r="J29" s="72"/>
      <c r="K29" s="34" t="s">
        <v>65</v>
      </c>
      <c r="L29" s="73">
        <v>29</v>
      </c>
      <c r="M29" s="73"/>
      <c r="N29" s="74"/>
      <c r="O29" s="80" t="s">
        <v>347</v>
      </c>
      <c r="P29" s="82">
        <v>43920.76525462963</v>
      </c>
      <c r="Q29" s="80" t="s">
        <v>359</v>
      </c>
      <c r="R29" s="80"/>
      <c r="S29" s="80"/>
      <c r="T29" s="80" t="s">
        <v>491</v>
      </c>
      <c r="U29" s="80"/>
      <c r="V29" s="83" t="s">
        <v>609</v>
      </c>
      <c r="W29" s="82">
        <v>43920.76525462963</v>
      </c>
      <c r="X29" s="86">
        <v>43920</v>
      </c>
      <c r="Y29" s="88" t="s">
        <v>629</v>
      </c>
      <c r="Z29" s="83" t="s">
        <v>722</v>
      </c>
      <c r="AA29" s="80"/>
      <c r="AB29" s="80"/>
      <c r="AC29" s="88" t="s">
        <v>815</v>
      </c>
      <c r="AD29" s="88" t="s">
        <v>899</v>
      </c>
      <c r="AE29" s="80" t="b">
        <v>0</v>
      </c>
      <c r="AF29" s="80">
        <v>10</v>
      </c>
      <c r="AG29" s="88" t="s">
        <v>906</v>
      </c>
      <c r="AH29" s="80" t="b">
        <v>0</v>
      </c>
      <c r="AI29" s="80" t="s">
        <v>911</v>
      </c>
      <c r="AJ29" s="80"/>
      <c r="AK29" s="88" t="s">
        <v>904</v>
      </c>
      <c r="AL29" s="80" t="b">
        <v>0</v>
      </c>
      <c r="AM29" s="80">
        <v>4</v>
      </c>
      <c r="AN29" s="88" t="s">
        <v>904</v>
      </c>
      <c r="AO29" s="80" t="s">
        <v>924</v>
      </c>
      <c r="AP29" s="80" t="b">
        <v>0</v>
      </c>
      <c r="AQ29" s="88" t="s">
        <v>899</v>
      </c>
      <c r="AR29" s="80"/>
      <c r="AS29" s="80">
        <v>0</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1</v>
      </c>
      <c r="BF29" s="48">
        <v>2</v>
      </c>
      <c r="BG29" s="49">
        <v>5.882352941176471</v>
      </c>
      <c r="BH29" s="48">
        <v>0</v>
      </c>
      <c r="BI29" s="49">
        <v>0</v>
      </c>
      <c r="BJ29" s="48">
        <v>0</v>
      </c>
      <c r="BK29" s="49">
        <v>0</v>
      </c>
      <c r="BL29" s="48">
        <v>32</v>
      </c>
      <c r="BM29" s="49">
        <v>94.11764705882354</v>
      </c>
      <c r="BN29" s="48">
        <v>34</v>
      </c>
    </row>
    <row r="30" spans="1:66" ht="15">
      <c r="A30" s="66" t="s">
        <v>258</v>
      </c>
      <c r="B30" s="66" t="s">
        <v>258</v>
      </c>
      <c r="C30" s="67" t="s">
        <v>2443</v>
      </c>
      <c r="D30" s="68">
        <v>6.5</v>
      </c>
      <c r="E30" s="67" t="s">
        <v>136</v>
      </c>
      <c r="F30" s="70">
        <v>26.8</v>
      </c>
      <c r="G30" s="67"/>
      <c r="H30" s="71"/>
      <c r="I30" s="72"/>
      <c r="J30" s="72"/>
      <c r="K30" s="34" t="s">
        <v>65</v>
      </c>
      <c r="L30" s="73">
        <v>30</v>
      </c>
      <c r="M30" s="73"/>
      <c r="N30" s="74"/>
      <c r="O30" s="80" t="s">
        <v>213</v>
      </c>
      <c r="P30" s="82">
        <v>43920.60428240741</v>
      </c>
      <c r="Q30" s="80" t="s">
        <v>360</v>
      </c>
      <c r="R30" s="83" t="s">
        <v>445</v>
      </c>
      <c r="S30" s="80" t="s">
        <v>471</v>
      </c>
      <c r="T30" s="80" t="s">
        <v>492</v>
      </c>
      <c r="U30" s="83" t="s">
        <v>548</v>
      </c>
      <c r="V30" s="83" t="s">
        <v>548</v>
      </c>
      <c r="W30" s="82">
        <v>43920.60428240741</v>
      </c>
      <c r="X30" s="86">
        <v>43920</v>
      </c>
      <c r="Y30" s="88" t="s">
        <v>630</v>
      </c>
      <c r="Z30" s="83" t="s">
        <v>723</v>
      </c>
      <c r="AA30" s="80"/>
      <c r="AB30" s="80"/>
      <c r="AC30" s="88" t="s">
        <v>816</v>
      </c>
      <c r="AD30" s="80"/>
      <c r="AE30" s="80" t="b">
        <v>0</v>
      </c>
      <c r="AF30" s="80">
        <v>2</v>
      </c>
      <c r="AG30" s="88" t="s">
        <v>904</v>
      </c>
      <c r="AH30" s="80" t="b">
        <v>0</v>
      </c>
      <c r="AI30" s="80" t="s">
        <v>911</v>
      </c>
      <c r="AJ30" s="80"/>
      <c r="AK30" s="88" t="s">
        <v>904</v>
      </c>
      <c r="AL30" s="80" t="b">
        <v>0</v>
      </c>
      <c r="AM30" s="80">
        <v>2</v>
      </c>
      <c r="AN30" s="88" t="s">
        <v>904</v>
      </c>
      <c r="AO30" s="80" t="s">
        <v>925</v>
      </c>
      <c r="AP30" s="80" t="b">
        <v>0</v>
      </c>
      <c r="AQ30" s="88" t="s">
        <v>816</v>
      </c>
      <c r="AR30" s="80"/>
      <c r="AS30" s="80">
        <v>0</v>
      </c>
      <c r="AT30" s="80">
        <v>0</v>
      </c>
      <c r="AU30" s="80"/>
      <c r="AV30" s="80"/>
      <c r="AW30" s="80"/>
      <c r="AX30" s="80"/>
      <c r="AY30" s="80"/>
      <c r="AZ30" s="80"/>
      <c r="BA30" s="80"/>
      <c r="BB30" s="80"/>
      <c r="BC30">
        <v>2</v>
      </c>
      <c r="BD30" s="79" t="str">
        <f>REPLACE(INDEX(GroupVertices[Group],MATCH(Edges[[#This Row],[Vertex 1]],GroupVertices[Vertex],0)),1,1,"")</f>
        <v>7</v>
      </c>
      <c r="BE30" s="79" t="str">
        <f>REPLACE(INDEX(GroupVertices[Group],MATCH(Edges[[#This Row],[Vertex 2]],GroupVertices[Vertex],0)),1,1,"")</f>
        <v>7</v>
      </c>
      <c r="BF30" s="48">
        <v>0</v>
      </c>
      <c r="BG30" s="49">
        <v>0</v>
      </c>
      <c r="BH30" s="48">
        <v>0</v>
      </c>
      <c r="BI30" s="49">
        <v>0</v>
      </c>
      <c r="BJ30" s="48">
        <v>0</v>
      </c>
      <c r="BK30" s="49">
        <v>0</v>
      </c>
      <c r="BL30" s="48">
        <v>23</v>
      </c>
      <c r="BM30" s="49">
        <v>100</v>
      </c>
      <c r="BN30" s="48">
        <v>23</v>
      </c>
    </row>
    <row r="31" spans="1:66" ht="15">
      <c r="A31" s="66" t="s">
        <v>258</v>
      </c>
      <c r="B31" s="66" t="s">
        <v>258</v>
      </c>
      <c r="C31" s="67" t="s">
        <v>2443</v>
      </c>
      <c r="D31" s="68">
        <v>6.5</v>
      </c>
      <c r="E31" s="67" t="s">
        <v>136</v>
      </c>
      <c r="F31" s="70">
        <v>26.8</v>
      </c>
      <c r="G31" s="67"/>
      <c r="H31" s="71"/>
      <c r="I31" s="72"/>
      <c r="J31" s="72"/>
      <c r="K31" s="34" t="s">
        <v>65</v>
      </c>
      <c r="L31" s="73">
        <v>31</v>
      </c>
      <c r="M31" s="73"/>
      <c r="N31" s="74"/>
      <c r="O31" s="80" t="s">
        <v>213</v>
      </c>
      <c r="P31" s="82">
        <v>43920.645949074074</v>
      </c>
      <c r="Q31" s="80" t="s">
        <v>361</v>
      </c>
      <c r="R31" s="83" t="s">
        <v>446</v>
      </c>
      <c r="S31" s="80" t="s">
        <v>472</v>
      </c>
      <c r="T31" s="80" t="s">
        <v>492</v>
      </c>
      <c r="U31" s="83" t="s">
        <v>549</v>
      </c>
      <c r="V31" s="83" t="s">
        <v>549</v>
      </c>
      <c r="W31" s="82">
        <v>43920.645949074074</v>
      </c>
      <c r="X31" s="86">
        <v>43920</v>
      </c>
      <c r="Y31" s="88" t="s">
        <v>631</v>
      </c>
      <c r="Z31" s="83" t="s">
        <v>724</v>
      </c>
      <c r="AA31" s="80"/>
      <c r="AB31" s="80"/>
      <c r="AC31" s="88" t="s">
        <v>817</v>
      </c>
      <c r="AD31" s="80"/>
      <c r="AE31" s="80" t="b">
        <v>0</v>
      </c>
      <c r="AF31" s="80">
        <v>0</v>
      </c>
      <c r="AG31" s="88" t="s">
        <v>904</v>
      </c>
      <c r="AH31" s="80" t="b">
        <v>0</v>
      </c>
      <c r="AI31" s="80" t="s">
        <v>911</v>
      </c>
      <c r="AJ31" s="80"/>
      <c r="AK31" s="88" t="s">
        <v>904</v>
      </c>
      <c r="AL31" s="80" t="b">
        <v>0</v>
      </c>
      <c r="AM31" s="80">
        <v>1</v>
      </c>
      <c r="AN31" s="88" t="s">
        <v>904</v>
      </c>
      <c r="AO31" s="80" t="s">
        <v>925</v>
      </c>
      <c r="AP31" s="80" t="b">
        <v>0</v>
      </c>
      <c r="AQ31" s="88" t="s">
        <v>817</v>
      </c>
      <c r="AR31" s="80"/>
      <c r="AS31" s="80">
        <v>0</v>
      </c>
      <c r="AT31" s="80">
        <v>0</v>
      </c>
      <c r="AU31" s="80"/>
      <c r="AV31" s="80"/>
      <c r="AW31" s="80"/>
      <c r="AX31" s="80"/>
      <c r="AY31" s="80"/>
      <c r="AZ31" s="80"/>
      <c r="BA31" s="80"/>
      <c r="BB31" s="80"/>
      <c r="BC31">
        <v>2</v>
      </c>
      <c r="BD31" s="79" t="str">
        <f>REPLACE(INDEX(GroupVertices[Group],MATCH(Edges[[#This Row],[Vertex 1]],GroupVertices[Vertex],0)),1,1,"")</f>
        <v>7</v>
      </c>
      <c r="BE31" s="79" t="str">
        <f>REPLACE(INDEX(GroupVertices[Group],MATCH(Edges[[#This Row],[Vertex 2]],GroupVertices[Vertex],0)),1,1,"")</f>
        <v>7</v>
      </c>
      <c r="BF31" s="48">
        <v>1</v>
      </c>
      <c r="BG31" s="49">
        <v>2.7777777777777777</v>
      </c>
      <c r="BH31" s="48">
        <v>0</v>
      </c>
      <c r="BI31" s="49">
        <v>0</v>
      </c>
      <c r="BJ31" s="48">
        <v>0</v>
      </c>
      <c r="BK31" s="49">
        <v>0</v>
      </c>
      <c r="BL31" s="48">
        <v>35</v>
      </c>
      <c r="BM31" s="49">
        <v>97.22222222222223</v>
      </c>
      <c r="BN31" s="48">
        <v>36</v>
      </c>
    </row>
    <row r="32" spans="1:66" ht="15">
      <c r="A32" s="66" t="s">
        <v>259</v>
      </c>
      <c r="B32" s="66" t="s">
        <v>301</v>
      </c>
      <c r="C32" s="67" t="s">
        <v>2441</v>
      </c>
      <c r="D32" s="68">
        <v>3</v>
      </c>
      <c r="E32" s="67" t="s">
        <v>132</v>
      </c>
      <c r="F32" s="70">
        <v>32</v>
      </c>
      <c r="G32" s="67"/>
      <c r="H32" s="71"/>
      <c r="I32" s="72"/>
      <c r="J32" s="72"/>
      <c r="K32" s="34" t="s">
        <v>65</v>
      </c>
      <c r="L32" s="73">
        <v>32</v>
      </c>
      <c r="M32" s="73"/>
      <c r="N32" s="74"/>
      <c r="O32" s="80" t="s">
        <v>347</v>
      </c>
      <c r="P32" s="82">
        <v>43920.854675925926</v>
      </c>
      <c r="Q32" s="80" t="s">
        <v>362</v>
      </c>
      <c r="R32" s="80"/>
      <c r="S32" s="80"/>
      <c r="T32" s="80" t="s">
        <v>493</v>
      </c>
      <c r="U32" s="83" t="s">
        <v>550</v>
      </c>
      <c r="V32" s="83" t="s">
        <v>550</v>
      </c>
      <c r="W32" s="82">
        <v>43920.854675925926</v>
      </c>
      <c r="X32" s="86">
        <v>43920</v>
      </c>
      <c r="Y32" s="88" t="s">
        <v>632</v>
      </c>
      <c r="Z32" s="83" t="s">
        <v>725</v>
      </c>
      <c r="AA32" s="80"/>
      <c r="AB32" s="80"/>
      <c r="AC32" s="88" t="s">
        <v>818</v>
      </c>
      <c r="AD32" s="80"/>
      <c r="AE32" s="80" t="b">
        <v>0</v>
      </c>
      <c r="AF32" s="80">
        <v>17</v>
      </c>
      <c r="AG32" s="88" t="s">
        <v>904</v>
      </c>
      <c r="AH32" s="80" t="b">
        <v>0</v>
      </c>
      <c r="AI32" s="80" t="s">
        <v>911</v>
      </c>
      <c r="AJ32" s="80"/>
      <c r="AK32" s="88" t="s">
        <v>904</v>
      </c>
      <c r="AL32" s="80" t="b">
        <v>0</v>
      </c>
      <c r="AM32" s="80">
        <v>3</v>
      </c>
      <c r="AN32" s="88" t="s">
        <v>904</v>
      </c>
      <c r="AO32" s="80" t="s">
        <v>926</v>
      </c>
      <c r="AP32" s="80" t="b">
        <v>0</v>
      </c>
      <c r="AQ32" s="88" t="s">
        <v>818</v>
      </c>
      <c r="AR32" s="80"/>
      <c r="AS32" s="80">
        <v>0</v>
      </c>
      <c r="AT32" s="80">
        <v>0</v>
      </c>
      <c r="AU32" s="80"/>
      <c r="AV32" s="80"/>
      <c r="AW32" s="80"/>
      <c r="AX32" s="80"/>
      <c r="AY32" s="80"/>
      <c r="AZ32" s="80"/>
      <c r="BA32" s="80"/>
      <c r="BB32" s="80"/>
      <c r="BC32">
        <v>1</v>
      </c>
      <c r="BD32" s="79" t="str">
        <f>REPLACE(INDEX(GroupVertices[Group],MATCH(Edges[[#This Row],[Vertex 1]],GroupVertices[Vertex],0)),1,1,"")</f>
        <v>9</v>
      </c>
      <c r="BE32" s="79" t="str">
        <f>REPLACE(INDEX(GroupVertices[Group],MATCH(Edges[[#This Row],[Vertex 2]],GroupVertices[Vertex],0)),1,1,"")</f>
        <v>9</v>
      </c>
      <c r="BF32" s="48">
        <v>2</v>
      </c>
      <c r="BG32" s="49">
        <v>5</v>
      </c>
      <c r="BH32" s="48">
        <v>0</v>
      </c>
      <c r="BI32" s="49">
        <v>0</v>
      </c>
      <c r="BJ32" s="48">
        <v>0</v>
      </c>
      <c r="BK32" s="49">
        <v>0</v>
      </c>
      <c r="BL32" s="48">
        <v>38</v>
      </c>
      <c r="BM32" s="49">
        <v>95</v>
      </c>
      <c r="BN32" s="48">
        <v>40</v>
      </c>
    </row>
    <row r="33" spans="1:66" ht="15">
      <c r="A33" s="66" t="s">
        <v>260</v>
      </c>
      <c r="B33" s="66" t="s">
        <v>260</v>
      </c>
      <c r="C33" s="67" t="s">
        <v>2441</v>
      </c>
      <c r="D33" s="68">
        <v>3</v>
      </c>
      <c r="E33" s="67" t="s">
        <v>132</v>
      </c>
      <c r="F33" s="70">
        <v>32</v>
      </c>
      <c r="G33" s="67"/>
      <c r="H33" s="71"/>
      <c r="I33" s="72"/>
      <c r="J33" s="72"/>
      <c r="K33" s="34" t="s">
        <v>65</v>
      </c>
      <c r="L33" s="73">
        <v>33</v>
      </c>
      <c r="M33" s="73"/>
      <c r="N33" s="74"/>
      <c r="O33" s="80" t="s">
        <v>213</v>
      </c>
      <c r="P33" s="82">
        <v>43919.55585648148</v>
      </c>
      <c r="Q33" s="80" t="s">
        <v>363</v>
      </c>
      <c r="R33" s="80"/>
      <c r="S33" s="80"/>
      <c r="T33" s="80" t="s">
        <v>483</v>
      </c>
      <c r="U33" s="83" t="s">
        <v>551</v>
      </c>
      <c r="V33" s="83" t="s">
        <v>551</v>
      </c>
      <c r="W33" s="82">
        <v>43919.55585648148</v>
      </c>
      <c r="X33" s="86">
        <v>43919</v>
      </c>
      <c r="Y33" s="88" t="s">
        <v>633</v>
      </c>
      <c r="Z33" s="83" t="s">
        <v>726</v>
      </c>
      <c r="AA33" s="80"/>
      <c r="AB33" s="80"/>
      <c r="AC33" s="88" t="s">
        <v>819</v>
      </c>
      <c r="AD33" s="80"/>
      <c r="AE33" s="80" t="b">
        <v>0</v>
      </c>
      <c r="AF33" s="80">
        <v>46</v>
      </c>
      <c r="AG33" s="88" t="s">
        <v>904</v>
      </c>
      <c r="AH33" s="80" t="b">
        <v>0</v>
      </c>
      <c r="AI33" s="80" t="s">
        <v>911</v>
      </c>
      <c r="AJ33" s="80"/>
      <c r="AK33" s="88" t="s">
        <v>904</v>
      </c>
      <c r="AL33" s="80" t="b">
        <v>0</v>
      </c>
      <c r="AM33" s="80">
        <v>33</v>
      </c>
      <c r="AN33" s="88" t="s">
        <v>904</v>
      </c>
      <c r="AO33" s="80" t="s">
        <v>924</v>
      </c>
      <c r="AP33" s="80" t="b">
        <v>0</v>
      </c>
      <c r="AQ33" s="88" t="s">
        <v>819</v>
      </c>
      <c r="AR33" s="80"/>
      <c r="AS33" s="80">
        <v>0</v>
      </c>
      <c r="AT33" s="80">
        <v>0</v>
      </c>
      <c r="AU33" s="80" t="s">
        <v>930</v>
      </c>
      <c r="AV33" s="80" t="s">
        <v>934</v>
      </c>
      <c r="AW33" s="80" t="s">
        <v>935</v>
      </c>
      <c r="AX33" s="80" t="s">
        <v>936</v>
      </c>
      <c r="AY33" s="80" t="s">
        <v>940</v>
      </c>
      <c r="AZ33" s="80" t="s">
        <v>944</v>
      </c>
      <c r="BA33" s="80" t="s">
        <v>948</v>
      </c>
      <c r="BB33" s="83" t="s">
        <v>950</v>
      </c>
      <c r="BC33">
        <v>1</v>
      </c>
      <c r="BD33" s="79" t="str">
        <f>REPLACE(INDEX(GroupVertices[Group],MATCH(Edges[[#This Row],[Vertex 1]],GroupVertices[Vertex],0)),1,1,"")</f>
        <v>2</v>
      </c>
      <c r="BE33" s="79" t="str">
        <f>REPLACE(INDEX(GroupVertices[Group],MATCH(Edges[[#This Row],[Vertex 2]],GroupVertices[Vertex],0)),1,1,"")</f>
        <v>2</v>
      </c>
      <c r="BF33" s="48">
        <v>0</v>
      </c>
      <c r="BG33" s="49">
        <v>0</v>
      </c>
      <c r="BH33" s="48">
        <v>1</v>
      </c>
      <c r="BI33" s="49">
        <v>2.2222222222222223</v>
      </c>
      <c r="BJ33" s="48">
        <v>0</v>
      </c>
      <c r="BK33" s="49">
        <v>0</v>
      </c>
      <c r="BL33" s="48">
        <v>44</v>
      </c>
      <c r="BM33" s="49">
        <v>97.77777777777777</v>
      </c>
      <c r="BN33" s="48">
        <v>45</v>
      </c>
    </row>
    <row r="34" spans="1:66" ht="15">
      <c r="A34" s="66" t="s">
        <v>260</v>
      </c>
      <c r="B34" s="66" t="s">
        <v>293</v>
      </c>
      <c r="C34" s="67" t="s">
        <v>2441</v>
      </c>
      <c r="D34" s="68">
        <v>3</v>
      </c>
      <c r="E34" s="67" t="s">
        <v>132</v>
      </c>
      <c r="F34" s="70">
        <v>32</v>
      </c>
      <c r="G34" s="67"/>
      <c r="H34" s="71"/>
      <c r="I34" s="72"/>
      <c r="J34" s="72"/>
      <c r="K34" s="34" t="s">
        <v>65</v>
      </c>
      <c r="L34" s="73">
        <v>34</v>
      </c>
      <c r="M34" s="73"/>
      <c r="N34" s="74"/>
      <c r="O34" s="80" t="s">
        <v>347</v>
      </c>
      <c r="P34" s="82">
        <v>43920.61761574074</v>
      </c>
      <c r="Q34" s="80" t="s">
        <v>364</v>
      </c>
      <c r="R34" s="80"/>
      <c r="S34" s="80"/>
      <c r="T34" s="80" t="s">
        <v>494</v>
      </c>
      <c r="U34" s="83" t="s">
        <v>552</v>
      </c>
      <c r="V34" s="83" t="s">
        <v>552</v>
      </c>
      <c r="W34" s="82">
        <v>43920.61761574074</v>
      </c>
      <c r="X34" s="86">
        <v>43920</v>
      </c>
      <c r="Y34" s="88" t="s">
        <v>634</v>
      </c>
      <c r="Z34" s="83" t="s">
        <v>727</v>
      </c>
      <c r="AA34" s="80"/>
      <c r="AB34" s="80"/>
      <c r="AC34" s="88" t="s">
        <v>820</v>
      </c>
      <c r="AD34" s="88" t="s">
        <v>900</v>
      </c>
      <c r="AE34" s="80" t="b">
        <v>1</v>
      </c>
      <c r="AF34" s="80">
        <v>9</v>
      </c>
      <c r="AG34" s="88" t="s">
        <v>907</v>
      </c>
      <c r="AH34" s="80" t="b">
        <v>0</v>
      </c>
      <c r="AI34" s="80" t="s">
        <v>911</v>
      </c>
      <c r="AJ34" s="80"/>
      <c r="AK34" s="88" t="s">
        <v>904</v>
      </c>
      <c r="AL34" s="80" t="b">
        <v>1</v>
      </c>
      <c r="AM34" s="80">
        <v>7</v>
      </c>
      <c r="AN34" s="88" t="s">
        <v>904</v>
      </c>
      <c r="AO34" s="80" t="s">
        <v>924</v>
      </c>
      <c r="AP34" s="80" t="b">
        <v>0</v>
      </c>
      <c r="AQ34" s="88" t="s">
        <v>900</v>
      </c>
      <c r="AR34" s="80"/>
      <c r="AS34" s="80">
        <v>0</v>
      </c>
      <c r="AT34" s="80">
        <v>0</v>
      </c>
      <c r="AU34" s="80" t="s">
        <v>930</v>
      </c>
      <c r="AV34" s="80" t="s">
        <v>934</v>
      </c>
      <c r="AW34" s="80" t="s">
        <v>935</v>
      </c>
      <c r="AX34" s="80" t="s">
        <v>936</v>
      </c>
      <c r="AY34" s="80" t="s">
        <v>940</v>
      </c>
      <c r="AZ34" s="80" t="s">
        <v>944</v>
      </c>
      <c r="BA34" s="80" t="s">
        <v>948</v>
      </c>
      <c r="BB34" s="83" t="s">
        <v>950</v>
      </c>
      <c r="BC34">
        <v>1</v>
      </c>
      <c r="BD34" s="79" t="str">
        <f>REPLACE(INDEX(GroupVertices[Group],MATCH(Edges[[#This Row],[Vertex 1]],GroupVertices[Vertex],0)),1,1,"")</f>
        <v>2</v>
      </c>
      <c r="BE34" s="79" t="str">
        <f>REPLACE(INDEX(GroupVertices[Group],MATCH(Edges[[#This Row],[Vertex 2]],GroupVertices[Vertex],0)),1,1,"")</f>
        <v>2</v>
      </c>
      <c r="BF34" s="48"/>
      <c r="BG34" s="49"/>
      <c r="BH34" s="48"/>
      <c r="BI34" s="49"/>
      <c r="BJ34" s="48"/>
      <c r="BK34" s="49"/>
      <c r="BL34" s="48"/>
      <c r="BM34" s="49"/>
      <c r="BN34" s="48"/>
    </row>
    <row r="35" spans="1:66" ht="15">
      <c r="A35" s="66" t="s">
        <v>260</v>
      </c>
      <c r="B35" s="66" t="s">
        <v>287</v>
      </c>
      <c r="C35" s="67" t="s">
        <v>2441</v>
      </c>
      <c r="D35" s="68">
        <v>3</v>
      </c>
      <c r="E35" s="67" t="s">
        <v>132</v>
      </c>
      <c r="F35" s="70">
        <v>32</v>
      </c>
      <c r="G35" s="67"/>
      <c r="H35" s="71"/>
      <c r="I35" s="72"/>
      <c r="J35" s="72"/>
      <c r="K35" s="34" t="s">
        <v>65</v>
      </c>
      <c r="L35" s="73">
        <v>35</v>
      </c>
      <c r="M35" s="73"/>
      <c r="N35" s="74"/>
      <c r="O35" s="80" t="s">
        <v>347</v>
      </c>
      <c r="P35" s="82">
        <v>43920.61761574074</v>
      </c>
      <c r="Q35" s="80" t="s">
        <v>364</v>
      </c>
      <c r="R35" s="80"/>
      <c r="S35" s="80"/>
      <c r="T35" s="80" t="s">
        <v>494</v>
      </c>
      <c r="U35" s="83" t="s">
        <v>552</v>
      </c>
      <c r="V35" s="83" t="s">
        <v>552</v>
      </c>
      <c r="W35" s="82">
        <v>43920.61761574074</v>
      </c>
      <c r="X35" s="86">
        <v>43920</v>
      </c>
      <c r="Y35" s="88" t="s">
        <v>634</v>
      </c>
      <c r="Z35" s="83" t="s">
        <v>727</v>
      </c>
      <c r="AA35" s="80"/>
      <c r="AB35" s="80"/>
      <c r="AC35" s="88" t="s">
        <v>820</v>
      </c>
      <c r="AD35" s="88" t="s">
        <v>900</v>
      </c>
      <c r="AE35" s="80" t="b">
        <v>1</v>
      </c>
      <c r="AF35" s="80">
        <v>9</v>
      </c>
      <c r="AG35" s="88" t="s">
        <v>907</v>
      </c>
      <c r="AH35" s="80" t="b">
        <v>0</v>
      </c>
      <c r="AI35" s="80" t="s">
        <v>911</v>
      </c>
      <c r="AJ35" s="80"/>
      <c r="AK35" s="88" t="s">
        <v>904</v>
      </c>
      <c r="AL35" s="80" t="b">
        <v>1</v>
      </c>
      <c r="AM35" s="80">
        <v>7</v>
      </c>
      <c r="AN35" s="88" t="s">
        <v>904</v>
      </c>
      <c r="AO35" s="80" t="s">
        <v>924</v>
      </c>
      <c r="AP35" s="80" t="b">
        <v>0</v>
      </c>
      <c r="AQ35" s="88" t="s">
        <v>900</v>
      </c>
      <c r="AR35" s="80"/>
      <c r="AS35" s="80">
        <v>0</v>
      </c>
      <c r="AT35" s="80">
        <v>0</v>
      </c>
      <c r="AU35" s="80" t="s">
        <v>930</v>
      </c>
      <c r="AV35" s="80" t="s">
        <v>934</v>
      </c>
      <c r="AW35" s="80" t="s">
        <v>935</v>
      </c>
      <c r="AX35" s="80" t="s">
        <v>936</v>
      </c>
      <c r="AY35" s="80" t="s">
        <v>940</v>
      </c>
      <c r="AZ35" s="80" t="s">
        <v>944</v>
      </c>
      <c r="BA35" s="80" t="s">
        <v>948</v>
      </c>
      <c r="BB35" s="83" t="s">
        <v>950</v>
      </c>
      <c r="BC35">
        <v>1</v>
      </c>
      <c r="BD35" s="79" t="str">
        <f>REPLACE(INDEX(GroupVertices[Group],MATCH(Edges[[#This Row],[Vertex 1]],GroupVertices[Vertex],0)),1,1,"")</f>
        <v>2</v>
      </c>
      <c r="BE35" s="79" t="str">
        <f>REPLACE(INDEX(GroupVertices[Group],MATCH(Edges[[#This Row],[Vertex 2]],GroupVertices[Vertex],0)),1,1,"")</f>
        <v>2</v>
      </c>
      <c r="BF35" s="48">
        <v>0</v>
      </c>
      <c r="BG35" s="49">
        <v>0</v>
      </c>
      <c r="BH35" s="48">
        <v>0</v>
      </c>
      <c r="BI35" s="49">
        <v>0</v>
      </c>
      <c r="BJ35" s="48">
        <v>0</v>
      </c>
      <c r="BK35" s="49">
        <v>0</v>
      </c>
      <c r="BL35" s="48">
        <v>9</v>
      </c>
      <c r="BM35" s="49">
        <v>100</v>
      </c>
      <c r="BN35" s="48">
        <v>9</v>
      </c>
    </row>
    <row r="36" spans="1:66" ht="15">
      <c r="A36" s="66" t="s">
        <v>261</v>
      </c>
      <c r="B36" s="66" t="s">
        <v>261</v>
      </c>
      <c r="C36" s="67" t="s">
        <v>2441</v>
      </c>
      <c r="D36" s="68">
        <v>3</v>
      </c>
      <c r="E36" s="67" t="s">
        <v>132</v>
      </c>
      <c r="F36" s="70">
        <v>32</v>
      </c>
      <c r="G36" s="67"/>
      <c r="H36" s="71"/>
      <c r="I36" s="72"/>
      <c r="J36" s="72"/>
      <c r="K36" s="34" t="s">
        <v>65</v>
      </c>
      <c r="L36" s="73">
        <v>36</v>
      </c>
      <c r="M36" s="73"/>
      <c r="N36" s="74"/>
      <c r="O36" s="80" t="s">
        <v>213</v>
      </c>
      <c r="P36" s="82">
        <v>43920.7006712963</v>
      </c>
      <c r="Q36" s="80" t="s">
        <v>365</v>
      </c>
      <c r="R36" s="80"/>
      <c r="S36" s="80"/>
      <c r="T36" s="80" t="s">
        <v>495</v>
      </c>
      <c r="U36" s="83" t="s">
        <v>553</v>
      </c>
      <c r="V36" s="83" t="s">
        <v>553</v>
      </c>
      <c r="W36" s="82">
        <v>43920.7006712963</v>
      </c>
      <c r="X36" s="86">
        <v>43920</v>
      </c>
      <c r="Y36" s="88" t="s">
        <v>635</v>
      </c>
      <c r="Z36" s="83" t="s">
        <v>728</v>
      </c>
      <c r="AA36" s="80"/>
      <c r="AB36" s="80"/>
      <c r="AC36" s="88" t="s">
        <v>821</v>
      </c>
      <c r="AD36" s="80"/>
      <c r="AE36" s="80" t="b">
        <v>0</v>
      </c>
      <c r="AF36" s="80">
        <v>25</v>
      </c>
      <c r="AG36" s="88" t="s">
        <v>904</v>
      </c>
      <c r="AH36" s="80" t="b">
        <v>0</v>
      </c>
      <c r="AI36" s="80" t="s">
        <v>911</v>
      </c>
      <c r="AJ36" s="80"/>
      <c r="AK36" s="88" t="s">
        <v>904</v>
      </c>
      <c r="AL36" s="80" t="b">
        <v>0</v>
      </c>
      <c r="AM36" s="80">
        <v>2</v>
      </c>
      <c r="AN36" s="88" t="s">
        <v>904</v>
      </c>
      <c r="AO36" s="80" t="s">
        <v>927</v>
      </c>
      <c r="AP36" s="80" t="b">
        <v>0</v>
      </c>
      <c r="AQ36" s="88" t="s">
        <v>821</v>
      </c>
      <c r="AR36" s="80"/>
      <c r="AS36" s="80">
        <v>0</v>
      </c>
      <c r="AT36" s="80">
        <v>0</v>
      </c>
      <c r="AU36" s="80"/>
      <c r="AV36" s="80"/>
      <c r="AW36" s="80"/>
      <c r="AX36" s="80"/>
      <c r="AY36" s="80"/>
      <c r="AZ36" s="80"/>
      <c r="BA36" s="80"/>
      <c r="BB36" s="80"/>
      <c r="BC36">
        <v>1</v>
      </c>
      <c r="BD36" s="79" t="str">
        <f>REPLACE(INDEX(GroupVertices[Group],MATCH(Edges[[#This Row],[Vertex 1]],GroupVertices[Vertex],0)),1,1,"")</f>
        <v>7</v>
      </c>
      <c r="BE36" s="79" t="str">
        <f>REPLACE(INDEX(GroupVertices[Group],MATCH(Edges[[#This Row],[Vertex 2]],GroupVertices[Vertex],0)),1,1,"")</f>
        <v>7</v>
      </c>
      <c r="BF36" s="48">
        <v>1</v>
      </c>
      <c r="BG36" s="49">
        <v>7.6923076923076925</v>
      </c>
      <c r="BH36" s="48">
        <v>0</v>
      </c>
      <c r="BI36" s="49">
        <v>0</v>
      </c>
      <c r="BJ36" s="48">
        <v>0</v>
      </c>
      <c r="BK36" s="49">
        <v>0</v>
      </c>
      <c r="BL36" s="48">
        <v>12</v>
      </c>
      <c r="BM36" s="49">
        <v>92.3076923076923</v>
      </c>
      <c r="BN36" s="48">
        <v>13</v>
      </c>
    </row>
    <row r="37" spans="1:66" ht="15">
      <c r="A37" s="66" t="s">
        <v>262</v>
      </c>
      <c r="B37" s="66" t="s">
        <v>287</v>
      </c>
      <c r="C37" s="67" t="s">
        <v>2441</v>
      </c>
      <c r="D37" s="68">
        <v>3</v>
      </c>
      <c r="E37" s="67" t="s">
        <v>132</v>
      </c>
      <c r="F37" s="70">
        <v>32</v>
      </c>
      <c r="G37" s="67"/>
      <c r="H37" s="71"/>
      <c r="I37" s="72"/>
      <c r="J37" s="72"/>
      <c r="K37" s="34" t="s">
        <v>65</v>
      </c>
      <c r="L37" s="73">
        <v>37</v>
      </c>
      <c r="M37" s="73"/>
      <c r="N37" s="74"/>
      <c r="O37" s="80" t="s">
        <v>347</v>
      </c>
      <c r="P37" s="82">
        <v>43918.5534837963</v>
      </c>
      <c r="Q37" s="80" t="s">
        <v>366</v>
      </c>
      <c r="R37" s="80"/>
      <c r="S37" s="80"/>
      <c r="T37" s="80" t="s">
        <v>483</v>
      </c>
      <c r="U37" s="83" t="s">
        <v>554</v>
      </c>
      <c r="V37" s="83" t="s">
        <v>554</v>
      </c>
      <c r="W37" s="82">
        <v>43918.5534837963</v>
      </c>
      <c r="X37" s="86">
        <v>43918</v>
      </c>
      <c r="Y37" s="88" t="s">
        <v>636</v>
      </c>
      <c r="Z37" s="83" t="s">
        <v>729</v>
      </c>
      <c r="AA37" s="80"/>
      <c r="AB37" s="80"/>
      <c r="AC37" s="88" t="s">
        <v>822</v>
      </c>
      <c r="AD37" s="80"/>
      <c r="AE37" s="80" t="b">
        <v>0</v>
      </c>
      <c r="AF37" s="80">
        <v>31</v>
      </c>
      <c r="AG37" s="88" t="s">
        <v>904</v>
      </c>
      <c r="AH37" s="80" t="b">
        <v>0</v>
      </c>
      <c r="AI37" s="80" t="s">
        <v>911</v>
      </c>
      <c r="AJ37" s="80"/>
      <c r="AK37" s="88" t="s">
        <v>904</v>
      </c>
      <c r="AL37" s="80" t="b">
        <v>0</v>
      </c>
      <c r="AM37" s="80">
        <v>9</v>
      </c>
      <c r="AN37" s="88" t="s">
        <v>904</v>
      </c>
      <c r="AO37" s="80" t="s">
        <v>923</v>
      </c>
      <c r="AP37" s="80" t="b">
        <v>0</v>
      </c>
      <c r="AQ37" s="88" t="s">
        <v>822</v>
      </c>
      <c r="AR37" s="80"/>
      <c r="AS37" s="80">
        <v>0</v>
      </c>
      <c r="AT37" s="80">
        <v>0</v>
      </c>
      <c r="AU37" s="80"/>
      <c r="AV37" s="80"/>
      <c r="AW37" s="80"/>
      <c r="AX37" s="80"/>
      <c r="AY37" s="80"/>
      <c r="AZ37" s="80"/>
      <c r="BA37" s="80"/>
      <c r="BB37" s="80"/>
      <c r="BC37">
        <v>1</v>
      </c>
      <c r="BD37" s="79" t="str">
        <f>REPLACE(INDEX(GroupVertices[Group],MATCH(Edges[[#This Row],[Vertex 1]],GroupVertices[Vertex],0)),1,1,"")</f>
        <v>2</v>
      </c>
      <c r="BE37" s="79" t="str">
        <f>REPLACE(INDEX(GroupVertices[Group],MATCH(Edges[[#This Row],[Vertex 2]],GroupVertices[Vertex],0)),1,1,"")</f>
        <v>2</v>
      </c>
      <c r="BF37" s="48">
        <v>0</v>
      </c>
      <c r="BG37" s="49">
        <v>0</v>
      </c>
      <c r="BH37" s="48">
        <v>0</v>
      </c>
      <c r="BI37" s="49">
        <v>0</v>
      </c>
      <c r="BJ37" s="48">
        <v>0</v>
      </c>
      <c r="BK37" s="49">
        <v>0</v>
      </c>
      <c r="BL37" s="48">
        <v>38</v>
      </c>
      <c r="BM37" s="49">
        <v>100</v>
      </c>
      <c r="BN37" s="48">
        <v>38</v>
      </c>
    </row>
    <row r="38" spans="1:66" ht="15">
      <c r="A38" s="66" t="s">
        <v>263</v>
      </c>
      <c r="B38" s="66" t="s">
        <v>302</v>
      </c>
      <c r="C38" s="67" t="s">
        <v>2441</v>
      </c>
      <c r="D38" s="68">
        <v>3</v>
      </c>
      <c r="E38" s="67" t="s">
        <v>132</v>
      </c>
      <c r="F38" s="70">
        <v>32</v>
      </c>
      <c r="G38" s="67"/>
      <c r="H38" s="71"/>
      <c r="I38" s="72"/>
      <c r="J38" s="72"/>
      <c r="K38" s="34" t="s">
        <v>65</v>
      </c>
      <c r="L38" s="73">
        <v>38</v>
      </c>
      <c r="M38" s="73"/>
      <c r="N38" s="74"/>
      <c r="O38" s="80" t="s">
        <v>347</v>
      </c>
      <c r="P38" s="82">
        <v>43918.58255787037</v>
      </c>
      <c r="Q38" s="80" t="s">
        <v>367</v>
      </c>
      <c r="R38" s="83" t="s">
        <v>447</v>
      </c>
      <c r="S38" s="80" t="s">
        <v>469</v>
      </c>
      <c r="T38" s="80" t="s">
        <v>496</v>
      </c>
      <c r="U38" s="83" t="s">
        <v>555</v>
      </c>
      <c r="V38" s="83" t="s">
        <v>555</v>
      </c>
      <c r="W38" s="82">
        <v>43918.58255787037</v>
      </c>
      <c r="X38" s="86">
        <v>43918</v>
      </c>
      <c r="Y38" s="88" t="s">
        <v>637</v>
      </c>
      <c r="Z38" s="83" t="s">
        <v>730</v>
      </c>
      <c r="AA38" s="80"/>
      <c r="AB38" s="80"/>
      <c r="AC38" s="88" t="s">
        <v>823</v>
      </c>
      <c r="AD38" s="80"/>
      <c r="AE38" s="80" t="b">
        <v>0</v>
      </c>
      <c r="AF38" s="80">
        <v>16</v>
      </c>
      <c r="AG38" s="88" t="s">
        <v>904</v>
      </c>
      <c r="AH38" s="80" t="b">
        <v>0</v>
      </c>
      <c r="AI38" s="80" t="s">
        <v>911</v>
      </c>
      <c r="AJ38" s="80"/>
      <c r="AK38" s="88" t="s">
        <v>904</v>
      </c>
      <c r="AL38" s="80" t="b">
        <v>0</v>
      </c>
      <c r="AM38" s="80">
        <v>11</v>
      </c>
      <c r="AN38" s="88" t="s">
        <v>904</v>
      </c>
      <c r="AO38" s="80" t="s">
        <v>923</v>
      </c>
      <c r="AP38" s="80" t="b">
        <v>0</v>
      </c>
      <c r="AQ38" s="88" t="s">
        <v>823</v>
      </c>
      <c r="AR38" s="80"/>
      <c r="AS38" s="80">
        <v>0</v>
      </c>
      <c r="AT38" s="80">
        <v>0</v>
      </c>
      <c r="AU38" s="80"/>
      <c r="AV38" s="80"/>
      <c r="AW38" s="80"/>
      <c r="AX38" s="80"/>
      <c r="AY38" s="80"/>
      <c r="AZ38" s="80"/>
      <c r="BA38" s="80"/>
      <c r="BB38" s="80"/>
      <c r="BC38">
        <v>1</v>
      </c>
      <c r="BD38" s="79" t="str">
        <f>REPLACE(INDEX(GroupVertices[Group],MATCH(Edges[[#This Row],[Vertex 1]],GroupVertices[Vertex],0)),1,1,"")</f>
        <v>1</v>
      </c>
      <c r="BE38" s="79" t="str">
        <f>REPLACE(INDEX(GroupVertices[Group],MATCH(Edges[[#This Row],[Vertex 2]],GroupVertices[Vertex],0)),1,1,"")</f>
        <v>1</v>
      </c>
      <c r="BF38" s="48"/>
      <c r="BG38" s="49"/>
      <c r="BH38" s="48"/>
      <c r="BI38" s="49"/>
      <c r="BJ38" s="48"/>
      <c r="BK38" s="49"/>
      <c r="BL38" s="48"/>
      <c r="BM38" s="49"/>
      <c r="BN38" s="48"/>
    </row>
    <row r="39" spans="1:66" ht="15">
      <c r="A39" s="66" t="s">
        <v>264</v>
      </c>
      <c r="B39" s="66" t="s">
        <v>303</v>
      </c>
      <c r="C39" s="67" t="s">
        <v>2441</v>
      </c>
      <c r="D39" s="68">
        <v>3</v>
      </c>
      <c r="E39" s="67" t="s">
        <v>132</v>
      </c>
      <c r="F39" s="70">
        <v>32</v>
      </c>
      <c r="G39" s="67"/>
      <c r="H39" s="71"/>
      <c r="I39" s="72"/>
      <c r="J39" s="72"/>
      <c r="K39" s="34" t="s">
        <v>65</v>
      </c>
      <c r="L39" s="73">
        <v>39</v>
      </c>
      <c r="M39" s="73"/>
      <c r="N39" s="74"/>
      <c r="O39" s="80" t="s">
        <v>347</v>
      </c>
      <c r="P39" s="82">
        <v>43918.73457175926</v>
      </c>
      <c r="Q39" s="80" t="s">
        <v>368</v>
      </c>
      <c r="R39" s="80"/>
      <c r="S39" s="80"/>
      <c r="T39" s="80" t="s">
        <v>497</v>
      </c>
      <c r="U39" s="83" t="s">
        <v>556</v>
      </c>
      <c r="V39" s="83" t="s">
        <v>556</v>
      </c>
      <c r="W39" s="82">
        <v>43918.73457175926</v>
      </c>
      <c r="X39" s="86">
        <v>43918</v>
      </c>
      <c r="Y39" s="88" t="s">
        <v>638</v>
      </c>
      <c r="Z39" s="83" t="s">
        <v>731</v>
      </c>
      <c r="AA39" s="80"/>
      <c r="AB39" s="80"/>
      <c r="AC39" s="88" t="s">
        <v>824</v>
      </c>
      <c r="AD39" s="80"/>
      <c r="AE39" s="80" t="b">
        <v>0</v>
      </c>
      <c r="AF39" s="80">
        <v>59</v>
      </c>
      <c r="AG39" s="88" t="s">
        <v>904</v>
      </c>
      <c r="AH39" s="80" t="b">
        <v>0</v>
      </c>
      <c r="AI39" s="80" t="s">
        <v>911</v>
      </c>
      <c r="AJ39" s="80"/>
      <c r="AK39" s="88" t="s">
        <v>904</v>
      </c>
      <c r="AL39" s="80" t="b">
        <v>0</v>
      </c>
      <c r="AM39" s="80">
        <v>10</v>
      </c>
      <c r="AN39" s="88" t="s">
        <v>904</v>
      </c>
      <c r="AO39" s="80" t="s">
        <v>923</v>
      </c>
      <c r="AP39" s="80" t="b">
        <v>0</v>
      </c>
      <c r="AQ39" s="88" t="s">
        <v>824</v>
      </c>
      <c r="AR39" s="80"/>
      <c r="AS39" s="80">
        <v>0</v>
      </c>
      <c r="AT39" s="80">
        <v>0</v>
      </c>
      <c r="AU39" s="80"/>
      <c r="AV39" s="80"/>
      <c r="AW39" s="80"/>
      <c r="AX39" s="80"/>
      <c r="AY39" s="80"/>
      <c r="AZ39" s="80"/>
      <c r="BA39" s="80"/>
      <c r="BB39" s="80"/>
      <c r="BC39">
        <v>1</v>
      </c>
      <c r="BD39" s="79" t="str">
        <f>REPLACE(INDEX(GroupVertices[Group],MATCH(Edges[[#This Row],[Vertex 1]],GroupVertices[Vertex],0)),1,1,"")</f>
        <v>3</v>
      </c>
      <c r="BE39" s="79" t="str">
        <f>REPLACE(INDEX(GroupVertices[Group],MATCH(Edges[[#This Row],[Vertex 2]],GroupVertices[Vertex],0)),1,1,"")</f>
        <v>3</v>
      </c>
      <c r="BF39" s="48"/>
      <c r="BG39" s="49"/>
      <c r="BH39" s="48"/>
      <c r="BI39" s="49"/>
      <c r="BJ39" s="48"/>
      <c r="BK39" s="49"/>
      <c r="BL39" s="48"/>
      <c r="BM39" s="49"/>
      <c r="BN39" s="48"/>
    </row>
    <row r="40" spans="1:66" ht="15">
      <c r="A40" s="66" t="s">
        <v>264</v>
      </c>
      <c r="B40" s="66" t="s">
        <v>304</v>
      </c>
      <c r="C40" s="67" t="s">
        <v>2441</v>
      </c>
      <c r="D40" s="68">
        <v>3</v>
      </c>
      <c r="E40" s="67" t="s">
        <v>132</v>
      </c>
      <c r="F40" s="70">
        <v>32</v>
      </c>
      <c r="G40" s="67"/>
      <c r="H40" s="71"/>
      <c r="I40" s="72"/>
      <c r="J40" s="72"/>
      <c r="K40" s="34" t="s">
        <v>65</v>
      </c>
      <c r="L40" s="73">
        <v>40</v>
      </c>
      <c r="M40" s="73"/>
      <c r="N40" s="74"/>
      <c r="O40" s="80" t="s">
        <v>347</v>
      </c>
      <c r="P40" s="82">
        <v>43918.73457175926</v>
      </c>
      <c r="Q40" s="80" t="s">
        <v>368</v>
      </c>
      <c r="R40" s="80"/>
      <c r="S40" s="80"/>
      <c r="T40" s="80" t="s">
        <v>497</v>
      </c>
      <c r="U40" s="83" t="s">
        <v>556</v>
      </c>
      <c r="V40" s="83" t="s">
        <v>556</v>
      </c>
      <c r="W40" s="82">
        <v>43918.73457175926</v>
      </c>
      <c r="X40" s="86">
        <v>43918</v>
      </c>
      <c r="Y40" s="88" t="s">
        <v>638</v>
      </c>
      <c r="Z40" s="83" t="s">
        <v>731</v>
      </c>
      <c r="AA40" s="80"/>
      <c r="AB40" s="80"/>
      <c r="AC40" s="88" t="s">
        <v>824</v>
      </c>
      <c r="AD40" s="80"/>
      <c r="AE40" s="80" t="b">
        <v>0</v>
      </c>
      <c r="AF40" s="80">
        <v>59</v>
      </c>
      <c r="AG40" s="88" t="s">
        <v>904</v>
      </c>
      <c r="AH40" s="80" t="b">
        <v>0</v>
      </c>
      <c r="AI40" s="80" t="s">
        <v>911</v>
      </c>
      <c r="AJ40" s="80"/>
      <c r="AK40" s="88" t="s">
        <v>904</v>
      </c>
      <c r="AL40" s="80" t="b">
        <v>0</v>
      </c>
      <c r="AM40" s="80">
        <v>10</v>
      </c>
      <c r="AN40" s="88" t="s">
        <v>904</v>
      </c>
      <c r="AO40" s="80" t="s">
        <v>923</v>
      </c>
      <c r="AP40" s="80" t="b">
        <v>0</v>
      </c>
      <c r="AQ40" s="88" t="s">
        <v>824</v>
      </c>
      <c r="AR40" s="80"/>
      <c r="AS40" s="80">
        <v>0</v>
      </c>
      <c r="AT40" s="80">
        <v>0</v>
      </c>
      <c r="AU40" s="80"/>
      <c r="AV40" s="80"/>
      <c r="AW40" s="80"/>
      <c r="AX40" s="80"/>
      <c r="AY40" s="80"/>
      <c r="AZ40" s="80"/>
      <c r="BA40" s="80"/>
      <c r="BB40" s="80"/>
      <c r="BC40">
        <v>1</v>
      </c>
      <c r="BD40" s="79" t="str">
        <f>REPLACE(INDEX(GroupVertices[Group],MATCH(Edges[[#This Row],[Vertex 1]],GroupVertices[Vertex],0)),1,1,"")</f>
        <v>3</v>
      </c>
      <c r="BE40" s="79" t="str">
        <f>REPLACE(INDEX(GroupVertices[Group],MATCH(Edges[[#This Row],[Vertex 2]],GroupVertices[Vertex],0)),1,1,"")</f>
        <v>3</v>
      </c>
      <c r="BF40" s="48"/>
      <c r="BG40" s="49"/>
      <c r="BH40" s="48"/>
      <c r="BI40" s="49"/>
      <c r="BJ40" s="48"/>
      <c r="BK40" s="49"/>
      <c r="BL40" s="48"/>
      <c r="BM40" s="49"/>
      <c r="BN40" s="48"/>
    </row>
    <row r="41" spans="1:66" ht="15">
      <c r="A41" s="66" t="s">
        <v>264</v>
      </c>
      <c r="B41" s="66" t="s">
        <v>305</v>
      </c>
      <c r="C41" s="67" t="s">
        <v>2441</v>
      </c>
      <c r="D41" s="68">
        <v>3</v>
      </c>
      <c r="E41" s="67" t="s">
        <v>132</v>
      </c>
      <c r="F41" s="70">
        <v>32</v>
      </c>
      <c r="G41" s="67"/>
      <c r="H41" s="71"/>
      <c r="I41" s="72"/>
      <c r="J41" s="72"/>
      <c r="K41" s="34" t="s">
        <v>65</v>
      </c>
      <c r="L41" s="73">
        <v>41</v>
      </c>
      <c r="M41" s="73"/>
      <c r="N41" s="74"/>
      <c r="O41" s="80" t="s">
        <v>347</v>
      </c>
      <c r="P41" s="82">
        <v>43918.73457175926</v>
      </c>
      <c r="Q41" s="80" t="s">
        <v>368</v>
      </c>
      <c r="R41" s="80"/>
      <c r="S41" s="80"/>
      <c r="T41" s="80" t="s">
        <v>497</v>
      </c>
      <c r="U41" s="83" t="s">
        <v>556</v>
      </c>
      <c r="V41" s="83" t="s">
        <v>556</v>
      </c>
      <c r="W41" s="82">
        <v>43918.73457175926</v>
      </c>
      <c r="X41" s="86">
        <v>43918</v>
      </c>
      <c r="Y41" s="88" t="s">
        <v>638</v>
      </c>
      <c r="Z41" s="83" t="s">
        <v>731</v>
      </c>
      <c r="AA41" s="80"/>
      <c r="AB41" s="80"/>
      <c r="AC41" s="88" t="s">
        <v>824</v>
      </c>
      <c r="AD41" s="80"/>
      <c r="AE41" s="80" t="b">
        <v>0</v>
      </c>
      <c r="AF41" s="80">
        <v>59</v>
      </c>
      <c r="AG41" s="88" t="s">
        <v>904</v>
      </c>
      <c r="AH41" s="80" t="b">
        <v>0</v>
      </c>
      <c r="AI41" s="80" t="s">
        <v>911</v>
      </c>
      <c r="AJ41" s="80"/>
      <c r="AK41" s="88" t="s">
        <v>904</v>
      </c>
      <c r="AL41" s="80" t="b">
        <v>0</v>
      </c>
      <c r="AM41" s="80">
        <v>10</v>
      </c>
      <c r="AN41" s="88" t="s">
        <v>904</v>
      </c>
      <c r="AO41" s="80" t="s">
        <v>923</v>
      </c>
      <c r="AP41" s="80" t="b">
        <v>0</v>
      </c>
      <c r="AQ41" s="88" t="s">
        <v>824</v>
      </c>
      <c r="AR41" s="80"/>
      <c r="AS41" s="80">
        <v>0</v>
      </c>
      <c r="AT41" s="80">
        <v>0</v>
      </c>
      <c r="AU41" s="80"/>
      <c r="AV41" s="80"/>
      <c r="AW41" s="80"/>
      <c r="AX41" s="80"/>
      <c r="AY41" s="80"/>
      <c r="AZ41" s="80"/>
      <c r="BA41" s="80"/>
      <c r="BB41" s="80"/>
      <c r="BC41">
        <v>1</v>
      </c>
      <c r="BD41" s="79" t="str">
        <f>REPLACE(INDEX(GroupVertices[Group],MATCH(Edges[[#This Row],[Vertex 1]],GroupVertices[Vertex],0)),1,1,"")</f>
        <v>3</v>
      </c>
      <c r="BE41" s="79" t="str">
        <f>REPLACE(INDEX(GroupVertices[Group],MATCH(Edges[[#This Row],[Vertex 2]],GroupVertices[Vertex],0)),1,1,"")</f>
        <v>3</v>
      </c>
      <c r="BF41" s="48"/>
      <c r="BG41" s="49"/>
      <c r="BH41" s="48"/>
      <c r="BI41" s="49"/>
      <c r="BJ41" s="48"/>
      <c r="BK41" s="49"/>
      <c r="BL41" s="48"/>
      <c r="BM41" s="49"/>
      <c r="BN41" s="48"/>
    </row>
    <row r="42" spans="1:66" ht="15">
      <c r="A42" s="66" t="s">
        <v>264</v>
      </c>
      <c r="B42" s="66" t="s">
        <v>306</v>
      </c>
      <c r="C42" s="67" t="s">
        <v>2441</v>
      </c>
      <c r="D42" s="68">
        <v>3</v>
      </c>
      <c r="E42" s="67" t="s">
        <v>132</v>
      </c>
      <c r="F42" s="70">
        <v>32</v>
      </c>
      <c r="G42" s="67"/>
      <c r="H42" s="71"/>
      <c r="I42" s="72"/>
      <c r="J42" s="72"/>
      <c r="K42" s="34" t="s">
        <v>65</v>
      </c>
      <c r="L42" s="73">
        <v>42</v>
      </c>
      <c r="M42" s="73"/>
      <c r="N42" s="74"/>
      <c r="O42" s="80" t="s">
        <v>347</v>
      </c>
      <c r="P42" s="82">
        <v>43918.73457175926</v>
      </c>
      <c r="Q42" s="80" t="s">
        <v>368</v>
      </c>
      <c r="R42" s="80"/>
      <c r="S42" s="80"/>
      <c r="T42" s="80" t="s">
        <v>497</v>
      </c>
      <c r="U42" s="83" t="s">
        <v>556</v>
      </c>
      <c r="V42" s="83" t="s">
        <v>556</v>
      </c>
      <c r="W42" s="82">
        <v>43918.73457175926</v>
      </c>
      <c r="X42" s="86">
        <v>43918</v>
      </c>
      <c r="Y42" s="88" t="s">
        <v>638</v>
      </c>
      <c r="Z42" s="83" t="s">
        <v>731</v>
      </c>
      <c r="AA42" s="80"/>
      <c r="AB42" s="80"/>
      <c r="AC42" s="88" t="s">
        <v>824</v>
      </c>
      <c r="AD42" s="80"/>
      <c r="AE42" s="80" t="b">
        <v>0</v>
      </c>
      <c r="AF42" s="80">
        <v>59</v>
      </c>
      <c r="AG42" s="88" t="s">
        <v>904</v>
      </c>
      <c r="AH42" s="80" t="b">
        <v>0</v>
      </c>
      <c r="AI42" s="80" t="s">
        <v>911</v>
      </c>
      <c r="AJ42" s="80"/>
      <c r="AK42" s="88" t="s">
        <v>904</v>
      </c>
      <c r="AL42" s="80" t="b">
        <v>0</v>
      </c>
      <c r="AM42" s="80">
        <v>10</v>
      </c>
      <c r="AN42" s="88" t="s">
        <v>904</v>
      </c>
      <c r="AO42" s="80" t="s">
        <v>923</v>
      </c>
      <c r="AP42" s="80" t="b">
        <v>0</v>
      </c>
      <c r="AQ42" s="88" t="s">
        <v>824</v>
      </c>
      <c r="AR42" s="80"/>
      <c r="AS42" s="80">
        <v>0</v>
      </c>
      <c r="AT42" s="80">
        <v>0</v>
      </c>
      <c r="AU42" s="80"/>
      <c r="AV42" s="80"/>
      <c r="AW42" s="80"/>
      <c r="AX42" s="80"/>
      <c r="AY42" s="80"/>
      <c r="AZ42" s="80"/>
      <c r="BA42" s="80"/>
      <c r="BB42" s="80"/>
      <c r="BC42">
        <v>1</v>
      </c>
      <c r="BD42" s="79" t="str">
        <f>REPLACE(INDEX(GroupVertices[Group],MATCH(Edges[[#This Row],[Vertex 1]],GroupVertices[Vertex],0)),1,1,"")</f>
        <v>3</v>
      </c>
      <c r="BE42" s="79" t="str">
        <f>REPLACE(INDEX(GroupVertices[Group],MATCH(Edges[[#This Row],[Vertex 2]],GroupVertices[Vertex],0)),1,1,"")</f>
        <v>3</v>
      </c>
      <c r="BF42" s="48"/>
      <c r="BG42" s="49"/>
      <c r="BH42" s="48"/>
      <c r="BI42" s="49"/>
      <c r="BJ42" s="48"/>
      <c r="BK42" s="49"/>
      <c r="BL42" s="48"/>
      <c r="BM42" s="49"/>
      <c r="BN42" s="48"/>
    </row>
    <row r="43" spans="1:66" ht="15">
      <c r="A43" s="66" t="s">
        <v>264</v>
      </c>
      <c r="B43" s="66" t="s">
        <v>307</v>
      </c>
      <c r="C43" s="67" t="s">
        <v>2441</v>
      </c>
      <c r="D43" s="68">
        <v>3</v>
      </c>
      <c r="E43" s="67" t="s">
        <v>132</v>
      </c>
      <c r="F43" s="70">
        <v>32</v>
      </c>
      <c r="G43" s="67"/>
      <c r="H43" s="71"/>
      <c r="I43" s="72"/>
      <c r="J43" s="72"/>
      <c r="K43" s="34" t="s">
        <v>65</v>
      </c>
      <c r="L43" s="73">
        <v>43</v>
      </c>
      <c r="M43" s="73"/>
      <c r="N43" s="74"/>
      <c r="O43" s="80" t="s">
        <v>347</v>
      </c>
      <c r="P43" s="82">
        <v>43918.73457175926</v>
      </c>
      <c r="Q43" s="80" t="s">
        <v>368</v>
      </c>
      <c r="R43" s="80"/>
      <c r="S43" s="80"/>
      <c r="T43" s="80" t="s">
        <v>497</v>
      </c>
      <c r="U43" s="83" t="s">
        <v>556</v>
      </c>
      <c r="V43" s="83" t="s">
        <v>556</v>
      </c>
      <c r="W43" s="82">
        <v>43918.73457175926</v>
      </c>
      <c r="X43" s="86">
        <v>43918</v>
      </c>
      <c r="Y43" s="88" t="s">
        <v>638</v>
      </c>
      <c r="Z43" s="83" t="s">
        <v>731</v>
      </c>
      <c r="AA43" s="80"/>
      <c r="AB43" s="80"/>
      <c r="AC43" s="88" t="s">
        <v>824</v>
      </c>
      <c r="AD43" s="80"/>
      <c r="AE43" s="80" t="b">
        <v>0</v>
      </c>
      <c r="AF43" s="80">
        <v>59</v>
      </c>
      <c r="AG43" s="88" t="s">
        <v>904</v>
      </c>
      <c r="AH43" s="80" t="b">
        <v>0</v>
      </c>
      <c r="AI43" s="80" t="s">
        <v>911</v>
      </c>
      <c r="AJ43" s="80"/>
      <c r="AK43" s="88" t="s">
        <v>904</v>
      </c>
      <c r="AL43" s="80" t="b">
        <v>0</v>
      </c>
      <c r="AM43" s="80">
        <v>10</v>
      </c>
      <c r="AN43" s="88" t="s">
        <v>904</v>
      </c>
      <c r="AO43" s="80" t="s">
        <v>923</v>
      </c>
      <c r="AP43" s="80" t="b">
        <v>0</v>
      </c>
      <c r="AQ43" s="88" t="s">
        <v>824</v>
      </c>
      <c r="AR43" s="80"/>
      <c r="AS43" s="80">
        <v>0</v>
      </c>
      <c r="AT43" s="80">
        <v>0</v>
      </c>
      <c r="AU43" s="80"/>
      <c r="AV43" s="80"/>
      <c r="AW43" s="80"/>
      <c r="AX43" s="80"/>
      <c r="AY43" s="80"/>
      <c r="AZ43" s="80"/>
      <c r="BA43" s="80"/>
      <c r="BB43" s="80"/>
      <c r="BC43">
        <v>1</v>
      </c>
      <c r="BD43" s="79" t="str">
        <f>REPLACE(INDEX(GroupVertices[Group],MATCH(Edges[[#This Row],[Vertex 1]],GroupVertices[Vertex],0)),1,1,"")</f>
        <v>3</v>
      </c>
      <c r="BE43" s="79" t="str">
        <f>REPLACE(INDEX(GroupVertices[Group],MATCH(Edges[[#This Row],[Vertex 2]],GroupVertices[Vertex],0)),1,1,"")</f>
        <v>3</v>
      </c>
      <c r="BF43" s="48"/>
      <c r="BG43" s="49"/>
      <c r="BH43" s="48"/>
      <c r="BI43" s="49"/>
      <c r="BJ43" s="48"/>
      <c r="BK43" s="49"/>
      <c r="BL43" s="48"/>
      <c r="BM43" s="49"/>
      <c r="BN43" s="48"/>
    </row>
    <row r="44" spans="1:66" ht="15">
      <c r="A44" s="66" t="s">
        <v>265</v>
      </c>
      <c r="B44" s="66" t="s">
        <v>308</v>
      </c>
      <c r="C44" s="67" t="s">
        <v>2441</v>
      </c>
      <c r="D44" s="68">
        <v>3</v>
      </c>
      <c r="E44" s="67" t="s">
        <v>132</v>
      </c>
      <c r="F44" s="70">
        <v>32</v>
      </c>
      <c r="G44" s="67"/>
      <c r="H44" s="71"/>
      <c r="I44" s="72"/>
      <c r="J44" s="72"/>
      <c r="K44" s="34" t="s">
        <v>65</v>
      </c>
      <c r="L44" s="73">
        <v>44</v>
      </c>
      <c r="M44" s="73"/>
      <c r="N44" s="74"/>
      <c r="O44" s="80" t="s">
        <v>347</v>
      </c>
      <c r="P44" s="82">
        <v>43919.65451388889</v>
      </c>
      <c r="Q44" s="80" t="s">
        <v>369</v>
      </c>
      <c r="R44" s="80"/>
      <c r="S44" s="80"/>
      <c r="T44" s="80" t="s">
        <v>498</v>
      </c>
      <c r="U44" s="83" t="s">
        <v>557</v>
      </c>
      <c r="V44" s="83" t="s">
        <v>557</v>
      </c>
      <c r="W44" s="82">
        <v>43919.65451388889</v>
      </c>
      <c r="X44" s="86">
        <v>43919</v>
      </c>
      <c r="Y44" s="88" t="s">
        <v>639</v>
      </c>
      <c r="Z44" s="83" t="s">
        <v>732</v>
      </c>
      <c r="AA44" s="80"/>
      <c r="AB44" s="80"/>
      <c r="AC44" s="88" t="s">
        <v>825</v>
      </c>
      <c r="AD44" s="80"/>
      <c r="AE44" s="80" t="b">
        <v>0</v>
      </c>
      <c r="AF44" s="80">
        <v>21</v>
      </c>
      <c r="AG44" s="88" t="s">
        <v>904</v>
      </c>
      <c r="AH44" s="80" t="b">
        <v>0</v>
      </c>
      <c r="AI44" s="80" t="s">
        <v>911</v>
      </c>
      <c r="AJ44" s="80"/>
      <c r="AK44" s="88" t="s">
        <v>904</v>
      </c>
      <c r="AL44" s="80" t="b">
        <v>0</v>
      </c>
      <c r="AM44" s="80">
        <v>4</v>
      </c>
      <c r="AN44" s="88" t="s">
        <v>904</v>
      </c>
      <c r="AO44" s="80" t="s">
        <v>924</v>
      </c>
      <c r="AP44" s="80" t="b">
        <v>0</v>
      </c>
      <c r="AQ44" s="88" t="s">
        <v>825</v>
      </c>
      <c r="AR44" s="80"/>
      <c r="AS44" s="80">
        <v>0</v>
      </c>
      <c r="AT44" s="80">
        <v>0</v>
      </c>
      <c r="AU44" s="80"/>
      <c r="AV44" s="80"/>
      <c r="AW44" s="80"/>
      <c r="AX44" s="80"/>
      <c r="AY44" s="80"/>
      <c r="AZ44" s="80"/>
      <c r="BA44" s="80"/>
      <c r="BB44" s="80"/>
      <c r="BC44">
        <v>1</v>
      </c>
      <c r="BD44" s="79" t="str">
        <f>REPLACE(INDEX(GroupVertices[Group],MATCH(Edges[[#This Row],[Vertex 1]],GroupVertices[Vertex],0)),1,1,"")</f>
        <v>6</v>
      </c>
      <c r="BE44" s="79" t="str">
        <f>REPLACE(INDEX(GroupVertices[Group],MATCH(Edges[[#This Row],[Vertex 2]],GroupVertices[Vertex],0)),1,1,"")</f>
        <v>6</v>
      </c>
      <c r="BF44" s="48"/>
      <c r="BG44" s="49"/>
      <c r="BH44" s="48"/>
      <c r="BI44" s="49"/>
      <c r="BJ44" s="48"/>
      <c r="BK44" s="49"/>
      <c r="BL44" s="48"/>
      <c r="BM44" s="49"/>
      <c r="BN44" s="48"/>
    </row>
    <row r="45" spans="1:66" ht="15">
      <c r="A45" s="66" t="s">
        <v>265</v>
      </c>
      <c r="B45" s="66" t="s">
        <v>309</v>
      </c>
      <c r="C45" s="67" t="s">
        <v>2441</v>
      </c>
      <c r="D45" s="68">
        <v>3</v>
      </c>
      <c r="E45" s="67" t="s">
        <v>132</v>
      </c>
      <c r="F45" s="70">
        <v>32</v>
      </c>
      <c r="G45" s="67"/>
      <c r="H45" s="71"/>
      <c r="I45" s="72"/>
      <c r="J45" s="72"/>
      <c r="K45" s="34" t="s">
        <v>65</v>
      </c>
      <c r="L45" s="73">
        <v>45</v>
      </c>
      <c r="M45" s="73"/>
      <c r="N45" s="74"/>
      <c r="O45" s="80" t="s">
        <v>347</v>
      </c>
      <c r="P45" s="82">
        <v>43919.65451388889</v>
      </c>
      <c r="Q45" s="80" t="s">
        <v>369</v>
      </c>
      <c r="R45" s="80"/>
      <c r="S45" s="80"/>
      <c r="T45" s="80" t="s">
        <v>498</v>
      </c>
      <c r="U45" s="83" t="s">
        <v>557</v>
      </c>
      <c r="V45" s="83" t="s">
        <v>557</v>
      </c>
      <c r="W45" s="82">
        <v>43919.65451388889</v>
      </c>
      <c r="X45" s="86">
        <v>43919</v>
      </c>
      <c r="Y45" s="88" t="s">
        <v>639</v>
      </c>
      <c r="Z45" s="83" t="s">
        <v>732</v>
      </c>
      <c r="AA45" s="80"/>
      <c r="AB45" s="80"/>
      <c r="AC45" s="88" t="s">
        <v>825</v>
      </c>
      <c r="AD45" s="80"/>
      <c r="AE45" s="80" t="b">
        <v>0</v>
      </c>
      <c r="AF45" s="80">
        <v>21</v>
      </c>
      <c r="AG45" s="88" t="s">
        <v>904</v>
      </c>
      <c r="AH45" s="80" t="b">
        <v>0</v>
      </c>
      <c r="AI45" s="80" t="s">
        <v>911</v>
      </c>
      <c r="AJ45" s="80"/>
      <c r="AK45" s="88" t="s">
        <v>904</v>
      </c>
      <c r="AL45" s="80" t="b">
        <v>0</v>
      </c>
      <c r="AM45" s="80">
        <v>4</v>
      </c>
      <c r="AN45" s="88" t="s">
        <v>904</v>
      </c>
      <c r="AO45" s="80" t="s">
        <v>924</v>
      </c>
      <c r="AP45" s="80" t="b">
        <v>0</v>
      </c>
      <c r="AQ45" s="88" t="s">
        <v>825</v>
      </c>
      <c r="AR45" s="80"/>
      <c r="AS45" s="80">
        <v>0</v>
      </c>
      <c r="AT45" s="80">
        <v>0</v>
      </c>
      <c r="AU45" s="80"/>
      <c r="AV45" s="80"/>
      <c r="AW45" s="80"/>
      <c r="AX45" s="80"/>
      <c r="AY45" s="80"/>
      <c r="AZ45" s="80"/>
      <c r="BA45" s="80"/>
      <c r="BB45" s="80"/>
      <c r="BC45">
        <v>1</v>
      </c>
      <c r="BD45" s="79" t="str">
        <f>REPLACE(INDEX(GroupVertices[Group],MATCH(Edges[[#This Row],[Vertex 1]],GroupVertices[Vertex],0)),1,1,"")</f>
        <v>6</v>
      </c>
      <c r="BE45" s="79" t="str">
        <f>REPLACE(INDEX(GroupVertices[Group],MATCH(Edges[[#This Row],[Vertex 2]],GroupVertices[Vertex],0)),1,1,"")</f>
        <v>6</v>
      </c>
      <c r="BF45" s="48">
        <v>1</v>
      </c>
      <c r="BG45" s="49">
        <v>2.6315789473684212</v>
      </c>
      <c r="BH45" s="48">
        <v>3</v>
      </c>
      <c r="BI45" s="49">
        <v>7.894736842105263</v>
      </c>
      <c r="BJ45" s="48">
        <v>0</v>
      </c>
      <c r="BK45" s="49">
        <v>0</v>
      </c>
      <c r="BL45" s="48">
        <v>34</v>
      </c>
      <c r="BM45" s="49">
        <v>89.47368421052632</v>
      </c>
      <c r="BN45" s="48">
        <v>38</v>
      </c>
    </row>
    <row r="46" spans="1:66" ht="15">
      <c r="A46" s="66" t="s">
        <v>265</v>
      </c>
      <c r="B46" s="66" t="s">
        <v>287</v>
      </c>
      <c r="C46" s="67" t="s">
        <v>2442</v>
      </c>
      <c r="D46" s="68">
        <v>10</v>
      </c>
      <c r="E46" s="67" t="s">
        <v>136</v>
      </c>
      <c r="F46" s="70">
        <v>21.6</v>
      </c>
      <c r="G46" s="67"/>
      <c r="H46" s="71"/>
      <c r="I46" s="72"/>
      <c r="J46" s="72"/>
      <c r="K46" s="34" t="s">
        <v>65</v>
      </c>
      <c r="L46" s="73">
        <v>46</v>
      </c>
      <c r="M46" s="73"/>
      <c r="N46" s="74"/>
      <c r="O46" s="80" t="s">
        <v>347</v>
      </c>
      <c r="P46" s="82">
        <v>43918.626875</v>
      </c>
      <c r="Q46" s="80" t="s">
        <v>370</v>
      </c>
      <c r="R46" s="80"/>
      <c r="S46" s="80"/>
      <c r="T46" s="80" t="s">
        <v>499</v>
      </c>
      <c r="U46" s="83" t="s">
        <v>558</v>
      </c>
      <c r="V46" s="83" t="s">
        <v>558</v>
      </c>
      <c r="W46" s="82">
        <v>43918.626875</v>
      </c>
      <c r="X46" s="86">
        <v>43918</v>
      </c>
      <c r="Y46" s="88" t="s">
        <v>640</v>
      </c>
      <c r="Z46" s="83" t="s">
        <v>733</v>
      </c>
      <c r="AA46" s="80"/>
      <c r="AB46" s="80"/>
      <c r="AC46" s="88" t="s">
        <v>826</v>
      </c>
      <c r="AD46" s="80"/>
      <c r="AE46" s="80" t="b">
        <v>0</v>
      </c>
      <c r="AF46" s="80">
        <v>8</v>
      </c>
      <c r="AG46" s="88" t="s">
        <v>904</v>
      </c>
      <c r="AH46" s="80" t="b">
        <v>0</v>
      </c>
      <c r="AI46" s="80" t="s">
        <v>911</v>
      </c>
      <c r="AJ46" s="80"/>
      <c r="AK46" s="88" t="s">
        <v>904</v>
      </c>
      <c r="AL46" s="80" t="b">
        <v>0</v>
      </c>
      <c r="AM46" s="80">
        <v>2</v>
      </c>
      <c r="AN46" s="88" t="s">
        <v>904</v>
      </c>
      <c r="AO46" s="80" t="s">
        <v>924</v>
      </c>
      <c r="AP46" s="80" t="b">
        <v>0</v>
      </c>
      <c r="AQ46" s="88" t="s">
        <v>826</v>
      </c>
      <c r="AR46" s="80"/>
      <c r="AS46" s="80">
        <v>0</v>
      </c>
      <c r="AT46" s="80">
        <v>0</v>
      </c>
      <c r="AU46" s="80"/>
      <c r="AV46" s="80"/>
      <c r="AW46" s="80"/>
      <c r="AX46" s="80"/>
      <c r="AY46" s="80"/>
      <c r="AZ46" s="80"/>
      <c r="BA46" s="80"/>
      <c r="BB46" s="80"/>
      <c r="BC46">
        <v>3</v>
      </c>
      <c r="BD46" s="79" t="str">
        <f>REPLACE(INDEX(GroupVertices[Group],MATCH(Edges[[#This Row],[Vertex 1]],GroupVertices[Vertex],0)),1,1,"")</f>
        <v>6</v>
      </c>
      <c r="BE46" s="79" t="str">
        <f>REPLACE(INDEX(GroupVertices[Group],MATCH(Edges[[#This Row],[Vertex 2]],GroupVertices[Vertex],0)),1,1,"")</f>
        <v>2</v>
      </c>
      <c r="BF46" s="48"/>
      <c r="BG46" s="49"/>
      <c r="BH46" s="48"/>
      <c r="BI46" s="49"/>
      <c r="BJ46" s="48"/>
      <c r="BK46" s="49"/>
      <c r="BL46" s="48"/>
      <c r="BM46" s="49"/>
      <c r="BN46" s="48"/>
    </row>
    <row r="47" spans="1:66" ht="15">
      <c r="A47" s="66" t="s">
        <v>265</v>
      </c>
      <c r="B47" s="66" t="s">
        <v>263</v>
      </c>
      <c r="C47" s="67" t="s">
        <v>2441</v>
      </c>
      <c r="D47" s="68">
        <v>3</v>
      </c>
      <c r="E47" s="67" t="s">
        <v>132</v>
      </c>
      <c r="F47" s="70">
        <v>32</v>
      </c>
      <c r="G47" s="67"/>
      <c r="H47" s="71"/>
      <c r="I47" s="72"/>
      <c r="J47" s="72"/>
      <c r="K47" s="34" t="s">
        <v>65</v>
      </c>
      <c r="L47" s="73">
        <v>47</v>
      </c>
      <c r="M47" s="73"/>
      <c r="N47" s="74"/>
      <c r="O47" s="80" t="s">
        <v>347</v>
      </c>
      <c r="P47" s="82">
        <v>43918.626875</v>
      </c>
      <c r="Q47" s="80" t="s">
        <v>370</v>
      </c>
      <c r="R47" s="80"/>
      <c r="S47" s="80"/>
      <c r="T47" s="80" t="s">
        <v>499</v>
      </c>
      <c r="U47" s="83" t="s">
        <v>558</v>
      </c>
      <c r="V47" s="83" t="s">
        <v>558</v>
      </c>
      <c r="W47" s="82">
        <v>43918.626875</v>
      </c>
      <c r="X47" s="86">
        <v>43918</v>
      </c>
      <c r="Y47" s="88" t="s">
        <v>640</v>
      </c>
      <c r="Z47" s="83" t="s">
        <v>733</v>
      </c>
      <c r="AA47" s="80"/>
      <c r="AB47" s="80"/>
      <c r="AC47" s="88" t="s">
        <v>826</v>
      </c>
      <c r="AD47" s="80"/>
      <c r="AE47" s="80" t="b">
        <v>0</v>
      </c>
      <c r="AF47" s="80">
        <v>8</v>
      </c>
      <c r="AG47" s="88" t="s">
        <v>904</v>
      </c>
      <c r="AH47" s="80" t="b">
        <v>0</v>
      </c>
      <c r="AI47" s="80" t="s">
        <v>911</v>
      </c>
      <c r="AJ47" s="80"/>
      <c r="AK47" s="88" t="s">
        <v>904</v>
      </c>
      <c r="AL47" s="80" t="b">
        <v>0</v>
      </c>
      <c r="AM47" s="80">
        <v>2</v>
      </c>
      <c r="AN47" s="88" t="s">
        <v>904</v>
      </c>
      <c r="AO47" s="80" t="s">
        <v>924</v>
      </c>
      <c r="AP47" s="80" t="b">
        <v>0</v>
      </c>
      <c r="AQ47" s="88" t="s">
        <v>826</v>
      </c>
      <c r="AR47" s="80"/>
      <c r="AS47" s="80">
        <v>0</v>
      </c>
      <c r="AT47" s="80">
        <v>0</v>
      </c>
      <c r="AU47" s="80"/>
      <c r="AV47" s="80"/>
      <c r="AW47" s="80"/>
      <c r="AX47" s="80"/>
      <c r="AY47" s="80"/>
      <c r="AZ47" s="80"/>
      <c r="BA47" s="80"/>
      <c r="BB47" s="80"/>
      <c r="BC47">
        <v>1</v>
      </c>
      <c r="BD47" s="79" t="str">
        <f>REPLACE(INDEX(GroupVertices[Group],MATCH(Edges[[#This Row],[Vertex 1]],GroupVertices[Vertex],0)),1,1,"")</f>
        <v>6</v>
      </c>
      <c r="BE47" s="79" t="str">
        <f>REPLACE(INDEX(GroupVertices[Group],MATCH(Edges[[#This Row],[Vertex 2]],GroupVertices[Vertex],0)),1,1,"")</f>
        <v>1</v>
      </c>
      <c r="BF47" s="48">
        <v>2</v>
      </c>
      <c r="BG47" s="49">
        <v>5.405405405405405</v>
      </c>
      <c r="BH47" s="48">
        <v>0</v>
      </c>
      <c r="BI47" s="49">
        <v>0</v>
      </c>
      <c r="BJ47" s="48">
        <v>0</v>
      </c>
      <c r="BK47" s="49">
        <v>0</v>
      </c>
      <c r="BL47" s="48">
        <v>35</v>
      </c>
      <c r="BM47" s="49">
        <v>94.5945945945946</v>
      </c>
      <c r="BN47" s="48">
        <v>37</v>
      </c>
    </row>
    <row r="48" spans="1:66" ht="15">
      <c r="A48" s="66" t="s">
        <v>265</v>
      </c>
      <c r="B48" s="66" t="s">
        <v>287</v>
      </c>
      <c r="C48" s="67" t="s">
        <v>2442</v>
      </c>
      <c r="D48" s="68">
        <v>10</v>
      </c>
      <c r="E48" s="67" t="s">
        <v>136</v>
      </c>
      <c r="F48" s="70">
        <v>21.6</v>
      </c>
      <c r="G48" s="67"/>
      <c r="H48" s="71"/>
      <c r="I48" s="72"/>
      <c r="J48" s="72"/>
      <c r="K48" s="34" t="s">
        <v>65</v>
      </c>
      <c r="L48" s="73">
        <v>48</v>
      </c>
      <c r="M48" s="73"/>
      <c r="N48" s="74"/>
      <c r="O48" s="80" t="s">
        <v>347</v>
      </c>
      <c r="P48" s="82">
        <v>43918.6321875</v>
      </c>
      <c r="Q48" s="80" t="s">
        <v>371</v>
      </c>
      <c r="R48" s="80"/>
      <c r="S48" s="80"/>
      <c r="T48" s="80" t="s">
        <v>500</v>
      </c>
      <c r="U48" s="83" t="s">
        <v>559</v>
      </c>
      <c r="V48" s="83" t="s">
        <v>559</v>
      </c>
      <c r="W48" s="82">
        <v>43918.6321875</v>
      </c>
      <c r="X48" s="86">
        <v>43918</v>
      </c>
      <c r="Y48" s="88" t="s">
        <v>641</v>
      </c>
      <c r="Z48" s="83" t="s">
        <v>734</v>
      </c>
      <c r="AA48" s="80"/>
      <c r="AB48" s="80"/>
      <c r="AC48" s="88" t="s">
        <v>827</v>
      </c>
      <c r="AD48" s="80"/>
      <c r="AE48" s="80" t="b">
        <v>0</v>
      </c>
      <c r="AF48" s="80">
        <v>4</v>
      </c>
      <c r="AG48" s="88" t="s">
        <v>904</v>
      </c>
      <c r="AH48" s="80" t="b">
        <v>0</v>
      </c>
      <c r="AI48" s="80" t="s">
        <v>911</v>
      </c>
      <c r="AJ48" s="80"/>
      <c r="AK48" s="88" t="s">
        <v>904</v>
      </c>
      <c r="AL48" s="80" t="b">
        <v>0</v>
      </c>
      <c r="AM48" s="80">
        <v>3</v>
      </c>
      <c r="AN48" s="88" t="s">
        <v>904</v>
      </c>
      <c r="AO48" s="80" t="s">
        <v>924</v>
      </c>
      <c r="AP48" s="80" t="b">
        <v>0</v>
      </c>
      <c r="AQ48" s="88" t="s">
        <v>827</v>
      </c>
      <c r="AR48" s="80"/>
      <c r="AS48" s="80">
        <v>0</v>
      </c>
      <c r="AT48" s="80">
        <v>0</v>
      </c>
      <c r="AU48" s="80"/>
      <c r="AV48" s="80"/>
      <c r="AW48" s="80"/>
      <c r="AX48" s="80"/>
      <c r="AY48" s="80"/>
      <c r="AZ48" s="80"/>
      <c r="BA48" s="80"/>
      <c r="BB48" s="80"/>
      <c r="BC48">
        <v>3</v>
      </c>
      <c r="BD48" s="79" t="str">
        <f>REPLACE(INDEX(GroupVertices[Group],MATCH(Edges[[#This Row],[Vertex 1]],GroupVertices[Vertex],0)),1,1,"")</f>
        <v>6</v>
      </c>
      <c r="BE48" s="79" t="str">
        <f>REPLACE(INDEX(GroupVertices[Group],MATCH(Edges[[#This Row],[Vertex 2]],GroupVertices[Vertex],0)),1,1,"")</f>
        <v>2</v>
      </c>
      <c r="BF48" s="48">
        <v>0</v>
      </c>
      <c r="BG48" s="49">
        <v>0</v>
      </c>
      <c r="BH48" s="48">
        <v>1</v>
      </c>
      <c r="BI48" s="49">
        <v>5.2631578947368425</v>
      </c>
      <c r="BJ48" s="48">
        <v>0</v>
      </c>
      <c r="BK48" s="49">
        <v>0</v>
      </c>
      <c r="BL48" s="48">
        <v>18</v>
      </c>
      <c r="BM48" s="49">
        <v>94.73684210526316</v>
      </c>
      <c r="BN48" s="48">
        <v>19</v>
      </c>
    </row>
    <row r="49" spans="1:66" ht="15">
      <c r="A49" s="66" t="s">
        <v>265</v>
      </c>
      <c r="B49" s="66" t="s">
        <v>287</v>
      </c>
      <c r="C49" s="67" t="s">
        <v>2442</v>
      </c>
      <c r="D49" s="68">
        <v>10</v>
      </c>
      <c r="E49" s="67" t="s">
        <v>136</v>
      </c>
      <c r="F49" s="70">
        <v>21.6</v>
      </c>
      <c r="G49" s="67"/>
      <c r="H49" s="71"/>
      <c r="I49" s="72"/>
      <c r="J49" s="72"/>
      <c r="K49" s="34" t="s">
        <v>65</v>
      </c>
      <c r="L49" s="73">
        <v>49</v>
      </c>
      <c r="M49" s="73"/>
      <c r="N49" s="74"/>
      <c r="O49" s="80" t="s">
        <v>347</v>
      </c>
      <c r="P49" s="82">
        <v>43918.67854166667</v>
      </c>
      <c r="Q49" s="80" t="s">
        <v>372</v>
      </c>
      <c r="R49" s="83" t="s">
        <v>448</v>
      </c>
      <c r="S49" s="80" t="s">
        <v>473</v>
      </c>
      <c r="T49" s="80" t="s">
        <v>501</v>
      </c>
      <c r="U49" s="83" t="s">
        <v>560</v>
      </c>
      <c r="V49" s="83" t="s">
        <v>560</v>
      </c>
      <c r="W49" s="82">
        <v>43918.67854166667</v>
      </c>
      <c r="X49" s="86">
        <v>43918</v>
      </c>
      <c r="Y49" s="88" t="s">
        <v>642</v>
      </c>
      <c r="Z49" s="83" t="s">
        <v>735</v>
      </c>
      <c r="AA49" s="80"/>
      <c r="AB49" s="80"/>
      <c r="AC49" s="88" t="s">
        <v>828</v>
      </c>
      <c r="AD49" s="80"/>
      <c r="AE49" s="80" t="b">
        <v>0</v>
      </c>
      <c r="AF49" s="80">
        <v>14</v>
      </c>
      <c r="AG49" s="88" t="s">
        <v>904</v>
      </c>
      <c r="AH49" s="80" t="b">
        <v>0</v>
      </c>
      <c r="AI49" s="80" t="s">
        <v>911</v>
      </c>
      <c r="AJ49" s="80"/>
      <c r="AK49" s="88" t="s">
        <v>904</v>
      </c>
      <c r="AL49" s="80" t="b">
        <v>0</v>
      </c>
      <c r="AM49" s="80">
        <v>3</v>
      </c>
      <c r="AN49" s="88" t="s">
        <v>904</v>
      </c>
      <c r="AO49" s="80" t="s">
        <v>924</v>
      </c>
      <c r="AP49" s="80" t="b">
        <v>0</v>
      </c>
      <c r="AQ49" s="88" t="s">
        <v>828</v>
      </c>
      <c r="AR49" s="80"/>
      <c r="AS49" s="80">
        <v>0</v>
      </c>
      <c r="AT49" s="80">
        <v>0</v>
      </c>
      <c r="AU49" s="80"/>
      <c r="AV49" s="80"/>
      <c r="AW49" s="80"/>
      <c r="AX49" s="80"/>
      <c r="AY49" s="80"/>
      <c r="AZ49" s="80"/>
      <c r="BA49" s="80"/>
      <c r="BB49" s="80"/>
      <c r="BC49">
        <v>3</v>
      </c>
      <c r="BD49" s="79" t="str">
        <f>REPLACE(INDEX(GroupVertices[Group],MATCH(Edges[[#This Row],[Vertex 1]],GroupVertices[Vertex],0)),1,1,"")</f>
        <v>6</v>
      </c>
      <c r="BE49" s="79" t="str">
        <f>REPLACE(INDEX(GroupVertices[Group],MATCH(Edges[[#This Row],[Vertex 2]],GroupVertices[Vertex],0)),1,1,"")</f>
        <v>2</v>
      </c>
      <c r="BF49" s="48">
        <v>1</v>
      </c>
      <c r="BG49" s="49">
        <v>7.6923076923076925</v>
      </c>
      <c r="BH49" s="48">
        <v>0</v>
      </c>
      <c r="BI49" s="49">
        <v>0</v>
      </c>
      <c r="BJ49" s="48">
        <v>0</v>
      </c>
      <c r="BK49" s="49">
        <v>0</v>
      </c>
      <c r="BL49" s="48">
        <v>12</v>
      </c>
      <c r="BM49" s="49">
        <v>92.3076923076923</v>
      </c>
      <c r="BN49" s="48">
        <v>13</v>
      </c>
    </row>
    <row r="50" spans="1:66" ht="15">
      <c r="A50" s="66" t="s">
        <v>266</v>
      </c>
      <c r="B50" s="66" t="s">
        <v>310</v>
      </c>
      <c r="C50" s="67" t="s">
        <v>2443</v>
      </c>
      <c r="D50" s="68">
        <v>6.5</v>
      </c>
      <c r="E50" s="67" t="s">
        <v>136</v>
      </c>
      <c r="F50" s="70">
        <v>26.8</v>
      </c>
      <c r="G50" s="67"/>
      <c r="H50" s="71"/>
      <c r="I50" s="72"/>
      <c r="J50" s="72"/>
      <c r="K50" s="34" t="s">
        <v>65</v>
      </c>
      <c r="L50" s="73">
        <v>50</v>
      </c>
      <c r="M50" s="73"/>
      <c r="N50" s="74"/>
      <c r="O50" s="80" t="s">
        <v>347</v>
      </c>
      <c r="P50" s="82">
        <v>43918.5591087963</v>
      </c>
      <c r="Q50" s="80" t="s">
        <v>373</v>
      </c>
      <c r="R50" s="83" t="s">
        <v>449</v>
      </c>
      <c r="S50" s="80" t="s">
        <v>469</v>
      </c>
      <c r="T50" s="80" t="s">
        <v>502</v>
      </c>
      <c r="U50" s="83" t="s">
        <v>561</v>
      </c>
      <c r="V50" s="83" t="s">
        <v>561</v>
      </c>
      <c r="W50" s="82">
        <v>43918.5591087963</v>
      </c>
      <c r="X50" s="86">
        <v>43918</v>
      </c>
      <c r="Y50" s="88" t="s">
        <v>643</v>
      </c>
      <c r="Z50" s="83" t="s">
        <v>736</v>
      </c>
      <c r="AA50" s="80"/>
      <c r="AB50" s="80"/>
      <c r="AC50" s="88" t="s">
        <v>829</v>
      </c>
      <c r="AD50" s="80"/>
      <c r="AE50" s="80" t="b">
        <v>0</v>
      </c>
      <c r="AF50" s="80">
        <v>50</v>
      </c>
      <c r="AG50" s="88" t="s">
        <v>904</v>
      </c>
      <c r="AH50" s="80" t="b">
        <v>0</v>
      </c>
      <c r="AI50" s="80" t="s">
        <v>911</v>
      </c>
      <c r="AJ50" s="80"/>
      <c r="AK50" s="88" t="s">
        <v>904</v>
      </c>
      <c r="AL50" s="80" t="b">
        <v>0</v>
      </c>
      <c r="AM50" s="80">
        <v>13</v>
      </c>
      <c r="AN50" s="88" t="s">
        <v>904</v>
      </c>
      <c r="AO50" s="80" t="s">
        <v>924</v>
      </c>
      <c r="AP50" s="80" t="b">
        <v>0</v>
      </c>
      <c r="AQ50" s="88" t="s">
        <v>829</v>
      </c>
      <c r="AR50" s="80"/>
      <c r="AS50" s="80">
        <v>0</v>
      </c>
      <c r="AT50" s="80">
        <v>0</v>
      </c>
      <c r="AU50" s="80"/>
      <c r="AV50" s="80"/>
      <c r="AW50" s="80"/>
      <c r="AX50" s="80"/>
      <c r="AY50" s="80"/>
      <c r="AZ50" s="80"/>
      <c r="BA50" s="80"/>
      <c r="BB50" s="80"/>
      <c r="BC50">
        <v>2</v>
      </c>
      <c r="BD50" s="79" t="str">
        <f>REPLACE(INDEX(GroupVertices[Group],MATCH(Edges[[#This Row],[Vertex 1]],GroupVertices[Vertex],0)),1,1,"")</f>
        <v>2</v>
      </c>
      <c r="BE50" s="79" t="str">
        <f>REPLACE(INDEX(GroupVertices[Group],MATCH(Edges[[#This Row],[Vertex 2]],GroupVertices[Vertex],0)),1,1,"")</f>
        <v>2</v>
      </c>
      <c r="BF50" s="48"/>
      <c r="BG50" s="49"/>
      <c r="BH50" s="48"/>
      <c r="BI50" s="49"/>
      <c r="BJ50" s="48"/>
      <c r="BK50" s="49"/>
      <c r="BL50" s="48"/>
      <c r="BM50" s="49"/>
      <c r="BN50" s="48"/>
    </row>
    <row r="51" spans="1:66" ht="15">
      <c r="A51" s="66" t="s">
        <v>266</v>
      </c>
      <c r="B51" s="66" t="s">
        <v>310</v>
      </c>
      <c r="C51" s="67" t="s">
        <v>2443</v>
      </c>
      <c r="D51" s="68">
        <v>6.5</v>
      </c>
      <c r="E51" s="67" t="s">
        <v>136</v>
      </c>
      <c r="F51" s="70">
        <v>26.8</v>
      </c>
      <c r="G51" s="67"/>
      <c r="H51" s="71"/>
      <c r="I51" s="72"/>
      <c r="J51" s="72"/>
      <c r="K51" s="34" t="s">
        <v>65</v>
      </c>
      <c r="L51" s="73">
        <v>51</v>
      </c>
      <c r="M51" s="73"/>
      <c r="N51" s="74"/>
      <c r="O51" s="80" t="s">
        <v>347</v>
      </c>
      <c r="P51" s="82">
        <v>43919.59032407407</v>
      </c>
      <c r="Q51" s="80" t="s">
        <v>374</v>
      </c>
      <c r="R51" s="80"/>
      <c r="S51" s="80"/>
      <c r="T51" s="80" t="s">
        <v>503</v>
      </c>
      <c r="U51" s="83" t="s">
        <v>562</v>
      </c>
      <c r="V51" s="83" t="s">
        <v>562</v>
      </c>
      <c r="W51" s="82">
        <v>43919.59032407407</v>
      </c>
      <c r="X51" s="86">
        <v>43919</v>
      </c>
      <c r="Y51" s="88" t="s">
        <v>644</v>
      </c>
      <c r="Z51" s="83" t="s">
        <v>737</v>
      </c>
      <c r="AA51" s="80"/>
      <c r="AB51" s="80"/>
      <c r="AC51" s="88" t="s">
        <v>830</v>
      </c>
      <c r="AD51" s="80"/>
      <c r="AE51" s="80" t="b">
        <v>0</v>
      </c>
      <c r="AF51" s="80">
        <v>27</v>
      </c>
      <c r="AG51" s="88" t="s">
        <v>904</v>
      </c>
      <c r="AH51" s="80" t="b">
        <v>0</v>
      </c>
      <c r="AI51" s="80" t="s">
        <v>911</v>
      </c>
      <c r="AJ51" s="80"/>
      <c r="AK51" s="88" t="s">
        <v>904</v>
      </c>
      <c r="AL51" s="80" t="b">
        <v>0</v>
      </c>
      <c r="AM51" s="80">
        <v>7</v>
      </c>
      <c r="AN51" s="88" t="s">
        <v>904</v>
      </c>
      <c r="AO51" s="80" t="s">
        <v>924</v>
      </c>
      <c r="AP51" s="80" t="b">
        <v>0</v>
      </c>
      <c r="AQ51" s="88" t="s">
        <v>830</v>
      </c>
      <c r="AR51" s="80"/>
      <c r="AS51" s="80">
        <v>0</v>
      </c>
      <c r="AT51" s="80">
        <v>0</v>
      </c>
      <c r="AU51" s="80"/>
      <c r="AV51" s="80"/>
      <c r="AW51" s="80"/>
      <c r="AX51" s="80"/>
      <c r="AY51" s="80"/>
      <c r="AZ51" s="80"/>
      <c r="BA51" s="80"/>
      <c r="BB51" s="80"/>
      <c r="BC51">
        <v>2</v>
      </c>
      <c r="BD51" s="79" t="str">
        <f>REPLACE(INDEX(GroupVertices[Group],MATCH(Edges[[#This Row],[Vertex 1]],GroupVertices[Vertex],0)),1,1,"")</f>
        <v>2</v>
      </c>
      <c r="BE51" s="79" t="str">
        <f>REPLACE(INDEX(GroupVertices[Group],MATCH(Edges[[#This Row],[Vertex 2]],GroupVertices[Vertex],0)),1,1,"")</f>
        <v>2</v>
      </c>
      <c r="BF51" s="48"/>
      <c r="BG51" s="49"/>
      <c r="BH51" s="48"/>
      <c r="BI51" s="49"/>
      <c r="BJ51" s="48"/>
      <c r="BK51" s="49"/>
      <c r="BL51" s="48"/>
      <c r="BM51" s="49"/>
      <c r="BN51" s="48"/>
    </row>
    <row r="52" spans="1:66" ht="15">
      <c r="A52" s="66" t="s">
        <v>266</v>
      </c>
      <c r="B52" s="66" t="s">
        <v>311</v>
      </c>
      <c r="C52" s="67" t="s">
        <v>2443</v>
      </c>
      <c r="D52" s="68">
        <v>6.5</v>
      </c>
      <c r="E52" s="67" t="s">
        <v>136</v>
      </c>
      <c r="F52" s="70">
        <v>26.8</v>
      </c>
      <c r="G52" s="67"/>
      <c r="H52" s="71"/>
      <c r="I52" s="72"/>
      <c r="J52" s="72"/>
      <c r="K52" s="34" t="s">
        <v>65</v>
      </c>
      <c r="L52" s="73">
        <v>52</v>
      </c>
      <c r="M52" s="73"/>
      <c r="N52" s="74"/>
      <c r="O52" s="80" t="s">
        <v>347</v>
      </c>
      <c r="P52" s="82">
        <v>43918.5591087963</v>
      </c>
      <c r="Q52" s="80" t="s">
        <v>373</v>
      </c>
      <c r="R52" s="83" t="s">
        <v>449</v>
      </c>
      <c r="S52" s="80" t="s">
        <v>469</v>
      </c>
      <c r="T52" s="80" t="s">
        <v>502</v>
      </c>
      <c r="U52" s="83" t="s">
        <v>561</v>
      </c>
      <c r="V52" s="83" t="s">
        <v>561</v>
      </c>
      <c r="W52" s="82">
        <v>43918.5591087963</v>
      </c>
      <c r="X52" s="86">
        <v>43918</v>
      </c>
      <c r="Y52" s="88" t="s">
        <v>643</v>
      </c>
      <c r="Z52" s="83" t="s">
        <v>736</v>
      </c>
      <c r="AA52" s="80"/>
      <c r="AB52" s="80"/>
      <c r="AC52" s="88" t="s">
        <v>829</v>
      </c>
      <c r="AD52" s="80"/>
      <c r="AE52" s="80" t="b">
        <v>0</v>
      </c>
      <c r="AF52" s="80">
        <v>50</v>
      </c>
      <c r="AG52" s="88" t="s">
        <v>904</v>
      </c>
      <c r="AH52" s="80" t="b">
        <v>0</v>
      </c>
      <c r="AI52" s="80" t="s">
        <v>911</v>
      </c>
      <c r="AJ52" s="80"/>
      <c r="AK52" s="88" t="s">
        <v>904</v>
      </c>
      <c r="AL52" s="80" t="b">
        <v>0</v>
      </c>
      <c r="AM52" s="80">
        <v>13</v>
      </c>
      <c r="AN52" s="88" t="s">
        <v>904</v>
      </c>
      <c r="AO52" s="80" t="s">
        <v>924</v>
      </c>
      <c r="AP52" s="80" t="b">
        <v>0</v>
      </c>
      <c r="AQ52" s="88" t="s">
        <v>829</v>
      </c>
      <c r="AR52" s="80"/>
      <c r="AS52" s="80">
        <v>0</v>
      </c>
      <c r="AT52" s="80">
        <v>0</v>
      </c>
      <c r="AU52" s="80"/>
      <c r="AV52" s="80"/>
      <c r="AW52" s="80"/>
      <c r="AX52" s="80"/>
      <c r="AY52" s="80"/>
      <c r="AZ52" s="80"/>
      <c r="BA52" s="80"/>
      <c r="BB52" s="80"/>
      <c r="BC52">
        <v>2</v>
      </c>
      <c r="BD52" s="79" t="str">
        <f>REPLACE(INDEX(GroupVertices[Group],MATCH(Edges[[#This Row],[Vertex 1]],GroupVertices[Vertex],0)),1,1,"")</f>
        <v>2</v>
      </c>
      <c r="BE52" s="79" t="str">
        <f>REPLACE(INDEX(GroupVertices[Group],MATCH(Edges[[#This Row],[Vertex 2]],GroupVertices[Vertex],0)),1,1,"")</f>
        <v>2</v>
      </c>
      <c r="BF52" s="48">
        <v>0</v>
      </c>
      <c r="BG52" s="49">
        <v>0</v>
      </c>
      <c r="BH52" s="48">
        <v>0</v>
      </c>
      <c r="BI52" s="49">
        <v>0</v>
      </c>
      <c r="BJ52" s="48">
        <v>0</v>
      </c>
      <c r="BK52" s="49">
        <v>0</v>
      </c>
      <c r="BL52" s="48">
        <v>32</v>
      </c>
      <c r="BM52" s="49">
        <v>100</v>
      </c>
      <c r="BN52" s="48">
        <v>32</v>
      </c>
    </row>
    <row r="53" spans="1:66" ht="15">
      <c r="A53" s="66" t="s">
        <v>266</v>
      </c>
      <c r="B53" s="66" t="s">
        <v>311</v>
      </c>
      <c r="C53" s="67" t="s">
        <v>2443</v>
      </c>
      <c r="D53" s="68">
        <v>6.5</v>
      </c>
      <c r="E53" s="67" t="s">
        <v>136</v>
      </c>
      <c r="F53" s="70">
        <v>26.8</v>
      </c>
      <c r="G53" s="67"/>
      <c r="H53" s="71"/>
      <c r="I53" s="72"/>
      <c r="J53" s="72"/>
      <c r="K53" s="34" t="s">
        <v>65</v>
      </c>
      <c r="L53" s="73">
        <v>53</v>
      </c>
      <c r="M53" s="73"/>
      <c r="N53" s="74"/>
      <c r="O53" s="80" t="s">
        <v>347</v>
      </c>
      <c r="P53" s="82">
        <v>43919.59032407407</v>
      </c>
      <c r="Q53" s="80" t="s">
        <v>374</v>
      </c>
      <c r="R53" s="80"/>
      <c r="S53" s="80"/>
      <c r="T53" s="80" t="s">
        <v>503</v>
      </c>
      <c r="U53" s="83" t="s">
        <v>562</v>
      </c>
      <c r="V53" s="83" t="s">
        <v>562</v>
      </c>
      <c r="W53" s="82">
        <v>43919.59032407407</v>
      </c>
      <c r="X53" s="86">
        <v>43919</v>
      </c>
      <c r="Y53" s="88" t="s">
        <v>644</v>
      </c>
      <c r="Z53" s="83" t="s">
        <v>737</v>
      </c>
      <c r="AA53" s="80"/>
      <c r="AB53" s="80"/>
      <c r="AC53" s="88" t="s">
        <v>830</v>
      </c>
      <c r="AD53" s="80"/>
      <c r="AE53" s="80" t="b">
        <v>0</v>
      </c>
      <c r="AF53" s="80">
        <v>27</v>
      </c>
      <c r="AG53" s="88" t="s">
        <v>904</v>
      </c>
      <c r="AH53" s="80" t="b">
        <v>0</v>
      </c>
      <c r="AI53" s="80" t="s">
        <v>911</v>
      </c>
      <c r="AJ53" s="80"/>
      <c r="AK53" s="88" t="s">
        <v>904</v>
      </c>
      <c r="AL53" s="80" t="b">
        <v>0</v>
      </c>
      <c r="AM53" s="80">
        <v>7</v>
      </c>
      <c r="AN53" s="88" t="s">
        <v>904</v>
      </c>
      <c r="AO53" s="80" t="s">
        <v>924</v>
      </c>
      <c r="AP53" s="80" t="b">
        <v>0</v>
      </c>
      <c r="AQ53" s="88" t="s">
        <v>830</v>
      </c>
      <c r="AR53" s="80"/>
      <c r="AS53" s="80">
        <v>0</v>
      </c>
      <c r="AT53" s="80">
        <v>0</v>
      </c>
      <c r="AU53" s="80"/>
      <c r="AV53" s="80"/>
      <c r="AW53" s="80"/>
      <c r="AX53" s="80"/>
      <c r="AY53" s="80"/>
      <c r="AZ53" s="80"/>
      <c r="BA53" s="80"/>
      <c r="BB53" s="80"/>
      <c r="BC53">
        <v>2</v>
      </c>
      <c r="BD53" s="79" t="str">
        <f>REPLACE(INDEX(GroupVertices[Group],MATCH(Edges[[#This Row],[Vertex 1]],GroupVertices[Vertex],0)),1,1,"")</f>
        <v>2</v>
      </c>
      <c r="BE53" s="79" t="str">
        <f>REPLACE(INDEX(GroupVertices[Group],MATCH(Edges[[#This Row],[Vertex 2]],GroupVertices[Vertex],0)),1,1,"")</f>
        <v>2</v>
      </c>
      <c r="BF53" s="48">
        <v>0</v>
      </c>
      <c r="BG53" s="49">
        <v>0</v>
      </c>
      <c r="BH53" s="48">
        <v>0</v>
      </c>
      <c r="BI53" s="49">
        <v>0</v>
      </c>
      <c r="BJ53" s="48">
        <v>0</v>
      </c>
      <c r="BK53" s="49">
        <v>0</v>
      </c>
      <c r="BL53" s="48">
        <v>18</v>
      </c>
      <c r="BM53" s="49">
        <v>100</v>
      </c>
      <c r="BN53" s="48">
        <v>18</v>
      </c>
    </row>
    <row r="54" spans="1:66" ht="15">
      <c r="A54" s="66" t="s">
        <v>266</v>
      </c>
      <c r="B54" s="66" t="s">
        <v>287</v>
      </c>
      <c r="C54" s="67" t="s">
        <v>2443</v>
      </c>
      <c r="D54" s="68">
        <v>6.5</v>
      </c>
      <c r="E54" s="67" t="s">
        <v>136</v>
      </c>
      <c r="F54" s="70">
        <v>26.8</v>
      </c>
      <c r="G54" s="67"/>
      <c r="H54" s="71"/>
      <c r="I54" s="72"/>
      <c r="J54" s="72"/>
      <c r="K54" s="34" t="s">
        <v>65</v>
      </c>
      <c r="L54" s="73">
        <v>54</v>
      </c>
      <c r="M54" s="73"/>
      <c r="N54" s="74"/>
      <c r="O54" s="80" t="s">
        <v>347</v>
      </c>
      <c r="P54" s="82">
        <v>43918.5591087963</v>
      </c>
      <c r="Q54" s="80" t="s">
        <v>373</v>
      </c>
      <c r="R54" s="83" t="s">
        <v>449</v>
      </c>
      <c r="S54" s="80" t="s">
        <v>469</v>
      </c>
      <c r="T54" s="80" t="s">
        <v>502</v>
      </c>
      <c r="U54" s="83" t="s">
        <v>561</v>
      </c>
      <c r="V54" s="83" t="s">
        <v>561</v>
      </c>
      <c r="W54" s="82">
        <v>43918.5591087963</v>
      </c>
      <c r="X54" s="86">
        <v>43918</v>
      </c>
      <c r="Y54" s="88" t="s">
        <v>643</v>
      </c>
      <c r="Z54" s="83" t="s">
        <v>736</v>
      </c>
      <c r="AA54" s="80"/>
      <c r="AB54" s="80"/>
      <c r="AC54" s="88" t="s">
        <v>829</v>
      </c>
      <c r="AD54" s="80"/>
      <c r="AE54" s="80" t="b">
        <v>0</v>
      </c>
      <c r="AF54" s="80">
        <v>50</v>
      </c>
      <c r="AG54" s="88" t="s">
        <v>904</v>
      </c>
      <c r="AH54" s="80" t="b">
        <v>0</v>
      </c>
      <c r="AI54" s="80" t="s">
        <v>911</v>
      </c>
      <c r="AJ54" s="80"/>
      <c r="AK54" s="88" t="s">
        <v>904</v>
      </c>
      <c r="AL54" s="80" t="b">
        <v>0</v>
      </c>
      <c r="AM54" s="80">
        <v>13</v>
      </c>
      <c r="AN54" s="88" t="s">
        <v>904</v>
      </c>
      <c r="AO54" s="80" t="s">
        <v>924</v>
      </c>
      <c r="AP54" s="80" t="b">
        <v>0</v>
      </c>
      <c r="AQ54" s="88" t="s">
        <v>829</v>
      </c>
      <c r="AR54" s="80"/>
      <c r="AS54" s="80">
        <v>0</v>
      </c>
      <c r="AT54" s="80">
        <v>0</v>
      </c>
      <c r="AU54" s="80"/>
      <c r="AV54" s="80"/>
      <c r="AW54" s="80"/>
      <c r="AX54" s="80"/>
      <c r="AY54" s="80"/>
      <c r="AZ54" s="80"/>
      <c r="BA54" s="80"/>
      <c r="BB54" s="80"/>
      <c r="BC54">
        <v>2</v>
      </c>
      <c r="BD54" s="79" t="str">
        <f>REPLACE(INDEX(GroupVertices[Group],MATCH(Edges[[#This Row],[Vertex 1]],GroupVertices[Vertex],0)),1,1,"")</f>
        <v>2</v>
      </c>
      <c r="BE54" s="79" t="str">
        <f>REPLACE(INDEX(GroupVertices[Group],MATCH(Edges[[#This Row],[Vertex 2]],GroupVertices[Vertex],0)),1,1,"")</f>
        <v>2</v>
      </c>
      <c r="BF54" s="48"/>
      <c r="BG54" s="49"/>
      <c r="BH54" s="48"/>
      <c r="BI54" s="49"/>
      <c r="BJ54" s="48"/>
      <c r="BK54" s="49"/>
      <c r="BL54" s="48"/>
      <c r="BM54" s="49"/>
      <c r="BN54" s="48"/>
    </row>
    <row r="55" spans="1:66" ht="15">
      <c r="A55" s="66" t="s">
        <v>266</v>
      </c>
      <c r="B55" s="66" t="s">
        <v>287</v>
      </c>
      <c r="C55" s="67" t="s">
        <v>2443</v>
      </c>
      <c r="D55" s="68">
        <v>6.5</v>
      </c>
      <c r="E55" s="67" t="s">
        <v>136</v>
      </c>
      <c r="F55" s="70">
        <v>26.8</v>
      </c>
      <c r="G55" s="67"/>
      <c r="H55" s="71"/>
      <c r="I55" s="72"/>
      <c r="J55" s="72"/>
      <c r="K55" s="34" t="s">
        <v>65</v>
      </c>
      <c r="L55" s="73">
        <v>55</v>
      </c>
      <c r="M55" s="73"/>
      <c r="N55" s="74"/>
      <c r="O55" s="80" t="s">
        <v>347</v>
      </c>
      <c r="P55" s="82">
        <v>43919.59032407407</v>
      </c>
      <c r="Q55" s="80" t="s">
        <v>374</v>
      </c>
      <c r="R55" s="80"/>
      <c r="S55" s="80"/>
      <c r="T55" s="80" t="s">
        <v>503</v>
      </c>
      <c r="U55" s="83" t="s">
        <v>562</v>
      </c>
      <c r="V55" s="83" t="s">
        <v>562</v>
      </c>
      <c r="W55" s="82">
        <v>43919.59032407407</v>
      </c>
      <c r="X55" s="86">
        <v>43919</v>
      </c>
      <c r="Y55" s="88" t="s">
        <v>644</v>
      </c>
      <c r="Z55" s="83" t="s">
        <v>737</v>
      </c>
      <c r="AA55" s="80"/>
      <c r="AB55" s="80"/>
      <c r="AC55" s="88" t="s">
        <v>830</v>
      </c>
      <c r="AD55" s="80"/>
      <c r="AE55" s="80" t="b">
        <v>0</v>
      </c>
      <c r="AF55" s="80">
        <v>27</v>
      </c>
      <c r="AG55" s="88" t="s">
        <v>904</v>
      </c>
      <c r="AH55" s="80" t="b">
        <v>0</v>
      </c>
      <c r="AI55" s="80" t="s">
        <v>911</v>
      </c>
      <c r="AJ55" s="80"/>
      <c r="AK55" s="88" t="s">
        <v>904</v>
      </c>
      <c r="AL55" s="80" t="b">
        <v>0</v>
      </c>
      <c r="AM55" s="80">
        <v>7</v>
      </c>
      <c r="AN55" s="88" t="s">
        <v>904</v>
      </c>
      <c r="AO55" s="80" t="s">
        <v>924</v>
      </c>
      <c r="AP55" s="80" t="b">
        <v>0</v>
      </c>
      <c r="AQ55" s="88" t="s">
        <v>830</v>
      </c>
      <c r="AR55" s="80"/>
      <c r="AS55" s="80">
        <v>0</v>
      </c>
      <c r="AT55" s="80">
        <v>0</v>
      </c>
      <c r="AU55" s="80"/>
      <c r="AV55" s="80"/>
      <c r="AW55" s="80"/>
      <c r="AX55" s="80"/>
      <c r="AY55" s="80"/>
      <c r="AZ55" s="80"/>
      <c r="BA55" s="80"/>
      <c r="BB55" s="80"/>
      <c r="BC55">
        <v>2</v>
      </c>
      <c r="BD55" s="79" t="str">
        <f>REPLACE(INDEX(GroupVertices[Group],MATCH(Edges[[#This Row],[Vertex 1]],GroupVertices[Vertex],0)),1,1,"")</f>
        <v>2</v>
      </c>
      <c r="BE55" s="79" t="str">
        <f>REPLACE(INDEX(GroupVertices[Group],MATCH(Edges[[#This Row],[Vertex 2]],GroupVertices[Vertex],0)),1,1,"")</f>
        <v>2</v>
      </c>
      <c r="BF55" s="48"/>
      <c r="BG55" s="49"/>
      <c r="BH55" s="48"/>
      <c r="BI55" s="49"/>
      <c r="BJ55" s="48"/>
      <c r="BK55" s="49"/>
      <c r="BL55" s="48"/>
      <c r="BM55" s="49"/>
      <c r="BN55" s="48"/>
    </row>
    <row r="56" spans="1:66" ht="15">
      <c r="A56" s="66" t="s">
        <v>267</v>
      </c>
      <c r="B56" s="66" t="s">
        <v>287</v>
      </c>
      <c r="C56" s="67" t="s">
        <v>2442</v>
      </c>
      <c r="D56" s="68">
        <v>10</v>
      </c>
      <c r="E56" s="67" t="s">
        <v>136</v>
      </c>
      <c r="F56" s="70">
        <v>21.6</v>
      </c>
      <c r="G56" s="67"/>
      <c r="H56" s="71"/>
      <c r="I56" s="72"/>
      <c r="J56" s="72"/>
      <c r="K56" s="34" t="s">
        <v>65</v>
      </c>
      <c r="L56" s="73">
        <v>56</v>
      </c>
      <c r="M56" s="73"/>
      <c r="N56" s="74"/>
      <c r="O56" s="80" t="s">
        <v>347</v>
      </c>
      <c r="P56" s="82">
        <v>43918.49277777778</v>
      </c>
      <c r="Q56" s="80" t="s">
        <v>375</v>
      </c>
      <c r="R56" s="80" t="s">
        <v>450</v>
      </c>
      <c r="S56" s="80" t="s">
        <v>474</v>
      </c>
      <c r="T56" s="80" t="s">
        <v>504</v>
      </c>
      <c r="U56" s="83" t="s">
        <v>563</v>
      </c>
      <c r="V56" s="83" t="s">
        <v>563</v>
      </c>
      <c r="W56" s="82">
        <v>43918.49277777778</v>
      </c>
      <c r="X56" s="86">
        <v>43918</v>
      </c>
      <c r="Y56" s="88" t="s">
        <v>645</v>
      </c>
      <c r="Z56" s="83" t="s">
        <v>738</v>
      </c>
      <c r="AA56" s="80"/>
      <c r="AB56" s="80"/>
      <c r="AC56" s="88" t="s">
        <v>831</v>
      </c>
      <c r="AD56" s="80"/>
      <c r="AE56" s="80" t="b">
        <v>0</v>
      </c>
      <c r="AF56" s="80">
        <v>9</v>
      </c>
      <c r="AG56" s="88" t="s">
        <v>904</v>
      </c>
      <c r="AH56" s="80" t="b">
        <v>0</v>
      </c>
      <c r="AI56" s="80" t="s">
        <v>911</v>
      </c>
      <c r="AJ56" s="80"/>
      <c r="AK56" s="88" t="s">
        <v>904</v>
      </c>
      <c r="AL56" s="80" t="b">
        <v>0</v>
      </c>
      <c r="AM56" s="80">
        <v>6</v>
      </c>
      <c r="AN56" s="88" t="s">
        <v>904</v>
      </c>
      <c r="AO56" s="80" t="s">
        <v>924</v>
      </c>
      <c r="AP56" s="80" t="b">
        <v>0</v>
      </c>
      <c r="AQ56" s="88" t="s">
        <v>831</v>
      </c>
      <c r="AR56" s="80"/>
      <c r="AS56" s="80">
        <v>0</v>
      </c>
      <c r="AT56" s="80">
        <v>0</v>
      </c>
      <c r="AU56" s="80"/>
      <c r="AV56" s="80"/>
      <c r="AW56" s="80"/>
      <c r="AX56" s="80"/>
      <c r="AY56" s="80"/>
      <c r="AZ56" s="80"/>
      <c r="BA56" s="80"/>
      <c r="BB56" s="80"/>
      <c r="BC56">
        <v>3</v>
      </c>
      <c r="BD56" s="79" t="str">
        <f>REPLACE(INDEX(GroupVertices[Group],MATCH(Edges[[#This Row],[Vertex 1]],GroupVertices[Vertex],0)),1,1,"")</f>
        <v>2</v>
      </c>
      <c r="BE56" s="79" t="str">
        <f>REPLACE(INDEX(GroupVertices[Group],MATCH(Edges[[#This Row],[Vertex 2]],GroupVertices[Vertex],0)),1,1,"")</f>
        <v>2</v>
      </c>
      <c r="BF56" s="48">
        <v>0</v>
      </c>
      <c r="BG56" s="49">
        <v>0</v>
      </c>
      <c r="BH56" s="48">
        <v>1</v>
      </c>
      <c r="BI56" s="49">
        <v>3.125</v>
      </c>
      <c r="BJ56" s="48">
        <v>0</v>
      </c>
      <c r="BK56" s="49">
        <v>0</v>
      </c>
      <c r="BL56" s="48">
        <v>31</v>
      </c>
      <c r="BM56" s="49">
        <v>96.875</v>
      </c>
      <c r="BN56" s="48">
        <v>32</v>
      </c>
    </row>
    <row r="57" spans="1:66" ht="15">
      <c r="A57" s="66" t="s">
        <v>267</v>
      </c>
      <c r="B57" s="66" t="s">
        <v>287</v>
      </c>
      <c r="C57" s="67" t="s">
        <v>2442</v>
      </c>
      <c r="D57" s="68">
        <v>10</v>
      </c>
      <c r="E57" s="67" t="s">
        <v>136</v>
      </c>
      <c r="F57" s="70">
        <v>21.6</v>
      </c>
      <c r="G57" s="67"/>
      <c r="H57" s="71"/>
      <c r="I57" s="72"/>
      <c r="J57" s="72"/>
      <c r="K57" s="34" t="s">
        <v>65</v>
      </c>
      <c r="L57" s="73">
        <v>57</v>
      </c>
      <c r="M57" s="73"/>
      <c r="N57" s="74"/>
      <c r="O57" s="80" t="s">
        <v>347</v>
      </c>
      <c r="P57" s="82">
        <v>43918.72337962963</v>
      </c>
      <c r="Q57" s="80" t="s">
        <v>376</v>
      </c>
      <c r="R57" s="83" t="s">
        <v>444</v>
      </c>
      <c r="S57" s="80" t="s">
        <v>469</v>
      </c>
      <c r="T57" s="80" t="s">
        <v>505</v>
      </c>
      <c r="U57" s="83" t="s">
        <v>564</v>
      </c>
      <c r="V57" s="83" t="s">
        <v>564</v>
      </c>
      <c r="W57" s="82">
        <v>43918.72337962963</v>
      </c>
      <c r="X57" s="86">
        <v>43918</v>
      </c>
      <c r="Y57" s="88" t="s">
        <v>646</v>
      </c>
      <c r="Z57" s="83" t="s">
        <v>739</v>
      </c>
      <c r="AA57" s="80"/>
      <c r="AB57" s="80"/>
      <c r="AC57" s="88" t="s">
        <v>832</v>
      </c>
      <c r="AD57" s="80"/>
      <c r="AE57" s="80" t="b">
        <v>0</v>
      </c>
      <c r="AF57" s="80">
        <v>11</v>
      </c>
      <c r="AG57" s="88" t="s">
        <v>904</v>
      </c>
      <c r="AH57" s="80" t="b">
        <v>0</v>
      </c>
      <c r="AI57" s="80" t="s">
        <v>911</v>
      </c>
      <c r="AJ57" s="80"/>
      <c r="AK57" s="88" t="s">
        <v>904</v>
      </c>
      <c r="AL57" s="80" t="b">
        <v>0</v>
      </c>
      <c r="AM57" s="80">
        <v>6</v>
      </c>
      <c r="AN57" s="88" t="s">
        <v>904</v>
      </c>
      <c r="AO57" s="80" t="s">
        <v>924</v>
      </c>
      <c r="AP57" s="80" t="b">
        <v>0</v>
      </c>
      <c r="AQ57" s="88" t="s">
        <v>832</v>
      </c>
      <c r="AR57" s="80"/>
      <c r="AS57" s="80">
        <v>0</v>
      </c>
      <c r="AT57" s="80">
        <v>0</v>
      </c>
      <c r="AU57" s="80"/>
      <c r="AV57" s="80"/>
      <c r="AW57" s="80"/>
      <c r="AX57" s="80"/>
      <c r="AY57" s="80"/>
      <c r="AZ57" s="80"/>
      <c r="BA57" s="80"/>
      <c r="BB57" s="80"/>
      <c r="BC57">
        <v>3</v>
      </c>
      <c r="BD57" s="79" t="str">
        <f>REPLACE(INDEX(GroupVertices[Group],MATCH(Edges[[#This Row],[Vertex 1]],GroupVertices[Vertex],0)),1,1,"")</f>
        <v>2</v>
      </c>
      <c r="BE57" s="79" t="str">
        <f>REPLACE(INDEX(GroupVertices[Group],MATCH(Edges[[#This Row],[Vertex 2]],GroupVertices[Vertex],0)),1,1,"")</f>
        <v>2</v>
      </c>
      <c r="BF57" s="48">
        <v>1</v>
      </c>
      <c r="BG57" s="49">
        <v>5.2631578947368425</v>
      </c>
      <c r="BH57" s="48">
        <v>0</v>
      </c>
      <c r="BI57" s="49">
        <v>0</v>
      </c>
      <c r="BJ57" s="48">
        <v>0</v>
      </c>
      <c r="BK57" s="49">
        <v>0</v>
      </c>
      <c r="BL57" s="48">
        <v>18</v>
      </c>
      <c r="BM57" s="49">
        <v>94.73684210526316</v>
      </c>
      <c r="BN57" s="48">
        <v>19</v>
      </c>
    </row>
    <row r="58" spans="1:66" ht="15">
      <c r="A58" s="66" t="s">
        <v>267</v>
      </c>
      <c r="B58" s="66" t="s">
        <v>287</v>
      </c>
      <c r="C58" s="67" t="s">
        <v>2442</v>
      </c>
      <c r="D58" s="68">
        <v>10</v>
      </c>
      <c r="E58" s="67" t="s">
        <v>136</v>
      </c>
      <c r="F58" s="70">
        <v>21.6</v>
      </c>
      <c r="G58" s="67"/>
      <c r="H58" s="71"/>
      <c r="I58" s="72"/>
      <c r="J58" s="72"/>
      <c r="K58" s="34" t="s">
        <v>65</v>
      </c>
      <c r="L58" s="73">
        <v>58</v>
      </c>
      <c r="M58" s="73"/>
      <c r="N58" s="74"/>
      <c r="O58" s="80" t="s">
        <v>347</v>
      </c>
      <c r="P58" s="82">
        <v>43919.46696759259</v>
      </c>
      <c r="Q58" s="80" t="s">
        <v>377</v>
      </c>
      <c r="R58" s="83" t="s">
        <v>444</v>
      </c>
      <c r="S58" s="80" t="s">
        <v>469</v>
      </c>
      <c r="T58" s="80" t="s">
        <v>505</v>
      </c>
      <c r="U58" s="83" t="s">
        <v>565</v>
      </c>
      <c r="V58" s="83" t="s">
        <v>565</v>
      </c>
      <c r="W58" s="82">
        <v>43919.46696759259</v>
      </c>
      <c r="X58" s="86">
        <v>43919</v>
      </c>
      <c r="Y58" s="88" t="s">
        <v>647</v>
      </c>
      <c r="Z58" s="83" t="s">
        <v>740</v>
      </c>
      <c r="AA58" s="80"/>
      <c r="AB58" s="80"/>
      <c r="AC58" s="88" t="s">
        <v>833</v>
      </c>
      <c r="AD58" s="80"/>
      <c r="AE58" s="80" t="b">
        <v>0</v>
      </c>
      <c r="AF58" s="80">
        <v>4</v>
      </c>
      <c r="AG58" s="88" t="s">
        <v>904</v>
      </c>
      <c r="AH58" s="80" t="b">
        <v>0</v>
      </c>
      <c r="AI58" s="80" t="s">
        <v>911</v>
      </c>
      <c r="AJ58" s="80"/>
      <c r="AK58" s="88" t="s">
        <v>904</v>
      </c>
      <c r="AL58" s="80" t="b">
        <v>0</v>
      </c>
      <c r="AM58" s="80">
        <v>2</v>
      </c>
      <c r="AN58" s="88" t="s">
        <v>904</v>
      </c>
      <c r="AO58" s="80" t="s">
        <v>924</v>
      </c>
      <c r="AP58" s="80" t="b">
        <v>0</v>
      </c>
      <c r="AQ58" s="88" t="s">
        <v>833</v>
      </c>
      <c r="AR58" s="80"/>
      <c r="AS58" s="80">
        <v>0</v>
      </c>
      <c r="AT58" s="80">
        <v>0</v>
      </c>
      <c r="AU58" s="80"/>
      <c r="AV58" s="80"/>
      <c r="AW58" s="80"/>
      <c r="AX58" s="80"/>
      <c r="AY58" s="80"/>
      <c r="AZ58" s="80"/>
      <c r="BA58" s="80"/>
      <c r="BB58" s="80"/>
      <c r="BC58">
        <v>3</v>
      </c>
      <c r="BD58" s="79" t="str">
        <f>REPLACE(INDEX(GroupVertices[Group],MATCH(Edges[[#This Row],[Vertex 1]],GroupVertices[Vertex],0)),1,1,"")</f>
        <v>2</v>
      </c>
      <c r="BE58" s="79" t="str">
        <f>REPLACE(INDEX(GroupVertices[Group],MATCH(Edges[[#This Row],[Vertex 2]],GroupVertices[Vertex],0)),1,1,"")</f>
        <v>2</v>
      </c>
      <c r="BF58" s="48">
        <v>1</v>
      </c>
      <c r="BG58" s="49">
        <v>4.3478260869565215</v>
      </c>
      <c r="BH58" s="48">
        <v>0</v>
      </c>
      <c r="BI58" s="49">
        <v>0</v>
      </c>
      <c r="BJ58" s="48">
        <v>0</v>
      </c>
      <c r="BK58" s="49">
        <v>0</v>
      </c>
      <c r="BL58" s="48">
        <v>22</v>
      </c>
      <c r="BM58" s="49">
        <v>95.65217391304348</v>
      </c>
      <c r="BN58" s="48">
        <v>23</v>
      </c>
    </row>
    <row r="59" spans="1:66" ht="15">
      <c r="A59" s="66" t="s">
        <v>268</v>
      </c>
      <c r="B59" s="66" t="s">
        <v>287</v>
      </c>
      <c r="C59" s="67" t="s">
        <v>2441</v>
      </c>
      <c r="D59" s="68">
        <v>3</v>
      </c>
      <c r="E59" s="67" t="s">
        <v>132</v>
      </c>
      <c r="F59" s="70">
        <v>32</v>
      </c>
      <c r="G59" s="67"/>
      <c r="H59" s="71"/>
      <c r="I59" s="72"/>
      <c r="J59" s="72"/>
      <c r="K59" s="34" t="s">
        <v>65</v>
      </c>
      <c r="L59" s="73">
        <v>59</v>
      </c>
      <c r="M59" s="73"/>
      <c r="N59" s="74"/>
      <c r="O59" s="80" t="s">
        <v>347</v>
      </c>
      <c r="P59" s="82">
        <v>43918.602164351854</v>
      </c>
      <c r="Q59" s="80" t="s">
        <v>378</v>
      </c>
      <c r="R59" s="83" t="s">
        <v>451</v>
      </c>
      <c r="S59" s="80" t="s">
        <v>475</v>
      </c>
      <c r="T59" s="80"/>
      <c r="U59" s="80"/>
      <c r="V59" s="83" t="s">
        <v>610</v>
      </c>
      <c r="W59" s="82">
        <v>43918.602164351854</v>
      </c>
      <c r="X59" s="86">
        <v>43918</v>
      </c>
      <c r="Y59" s="88" t="s">
        <v>648</v>
      </c>
      <c r="Z59" s="83" t="s">
        <v>741</v>
      </c>
      <c r="AA59" s="80"/>
      <c r="AB59" s="80"/>
      <c r="AC59" s="88" t="s">
        <v>834</v>
      </c>
      <c r="AD59" s="80"/>
      <c r="AE59" s="80" t="b">
        <v>0</v>
      </c>
      <c r="AF59" s="80">
        <v>78</v>
      </c>
      <c r="AG59" s="88" t="s">
        <v>904</v>
      </c>
      <c r="AH59" s="80" t="b">
        <v>1</v>
      </c>
      <c r="AI59" s="80" t="s">
        <v>911</v>
      </c>
      <c r="AJ59" s="80"/>
      <c r="AK59" s="88" t="s">
        <v>912</v>
      </c>
      <c r="AL59" s="80" t="b">
        <v>0</v>
      </c>
      <c r="AM59" s="80">
        <v>18</v>
      </c>
      <c r="AN59" s="88" t="s">
        <v>904</v>
      </c>
      <c r="AO59" s="80" t="s">
        <v>928</v>
      </c>
      <c r="AP59" s="80" t="b">
        <v>0</v>
      </c>
      <c r="AQ59" s="88" t="s">
        <v>834</v>
      </c>
      <c r="AR59" s="80"/>
      <c r="AS59" s="80">
        <v>0</v>
      </c>
      <c r="AT59" s="80">
        <v>0</v>
      </c>
      <c r="AU59" s="80"/>
      <c r="AV59" s="80"/>
      <c r="AW59" s="80"/>
      <c r="AX59" s="80"/>
      <c r="AY59" s="80"/>
      <c r="AZ59" s="80"/>
      <c r="BA59" s="80"/>
      <c r="BB59" s="80"/>
      <c r="BC59">
        <v>1</v>
      </c>
      <c r="BD59" s="79" t="str">
        <f>REPLACE(INDEX(GroupVertices[Group],MATCH(Edges[[#This Row],[Vertex 1]],GroupVertices[Vertex],0)),1,1,"")</f>
        <v>2</v>
      </c>
      <c r="BE59" s="79" t="str">
        <f>REPLACE(INDEX(GroupVertices[Group],MATCH(Edges[[#This Row],[Vertex 2]],GroupVertices[Vertex],0)),1,1,"")</f>
        <v>2</v>
      </c>
      <c r="BF59" s="48">
        <v>3</v>
      </c>
      <c r="BG59" s="49">
        <v>10</v>
      </c>
      <c r="BH59" s="48">
        <v>0</v>
      </c>
      <c r="BI59" s="49">
        <v>0</v>
      </c>
      <c r="BJ59" s="48">
        <v>0</v>
      </c>
      <c r="BK59" s="49">
        <v>0</v>
      </c>
      <c r="BL59" s="48">
        <v>27</v>
      </c>
      <c r="BM59" s="49">
        <v>90</v>
      </c>
      <c r="BN59" s="48">
        <v>30</v>
      </c>
    </row>
    <row r="60" spans="1:66" ht="15">
      <c r="A60" s="66" t="s">
        <v>269</v>
      </c>
      <c r="B60" s="66" t="s">
        <v>312</v>
      </c>
      <c r="C60" s="67" t="s">
        <v>2441</v>
      </c>
      <c r="D60" s="68">
        <v>3</v>
      </c>
      <c r="E60" s="67" t="s">
        <v>132</v>
      </c>
      <c r="F60" s="70">
        <v>32</v>
      </c>
      <c r="G60" s="67"/>
      <c r="H60" s="71"/>
      <c r="I60" s="72"/>
      <c r="J60" s="72"/>
      <c r="K60" s="34" t="s">
        <v>65</v>
      </c>
      <c r="L60" s="73">
        <v>60</v>
      </c>
      <c r="M60" s="73"/>
      <c r="N60" s="74"/>
      <c r="O60" s="80" t="s">
        <v>347</v>
      </c>
      <c r="P60" s="82">
        <v>43920.624236111114</v>
      </c>
      <c r="Q60" s="80" t="s">
        <v>379</v>
      </c>
      <c r="R60" s="80"/>
      <c r="S60" s="80"/>
      <c r="T60" s="80" t="s">
        <v>506</v>
      </c>
      <c r="U60" s="83" t="s">
        <v>566</v>
      </c>
      <c r="V60" s="83" t="s">
        <v>566</v>
      </c>
      <c r="W60" s="82">
        <v>43920.624236111114</v>
      </c>
      <c r="X60" s="86">
        <v>43920</v>
      </c>
      <c r="Y60" s="88" t="s">
        <v>649</v>
      </c>
      <c r="Z60" s="83" t="s">
        <v>742</v>
      </c>
      <c r="AA60" s="80"/>
      <c r="AB60" s="80"/>
      <c r="AC60" s="88" t="s">
        <v>835</v>
      </c>
      <c r="AD60" s="80"/>
      <c r="AE60" s="80" t="b">
        <v>0</v>
      </c>
      <c r="AF60" s="80">
        <v>4</v>
      </c>
      <c r="AG60" s="88" t="s">
        <v>904</v>
      </c>
      <c r="AH60" s="80" t="b">
        <v>0</v>
      </c>
      <c r="AI60" s="80" t="s">
        <v>911</v>
      </c>
      <c r="AJ60" s="80"/>
      <c r="AK60" s="88" t="s">
        <v>904</v>
      </c>
      <c r="AL60" s="80" t="b">
        <v>0</v>
      </c>
      <c r="AM60" s="80">
        <v>1</v>
      </c>
      <c r="AN60" s="88" t="s">
        <v>904</v>
      </c>
      <c r="AO60" s="80" t="s">
        <v>924</v>
      </c>
      <c r="AP60" s="80" t="b">
        <v>0</v>
      </c>
      <c r="AQ60" s="88" t="s">
        <v>835</v>
      </c>
      <c r="AR60" s="80"/>
      <c r="AS60" s="80">
        <v>0</v>
      </c>
      <c r="AT60" s="80">
        <v>0</v>
      </c>
      <c r="AU60" s="80"/>
      <c r="AV60" s="80"/>
      <c r="AW60" s="80"/>
      <c r="AX60" s="80"/>
      <c r="AY60" s="80"/>
      <c r="AZ60" s="80"/>
      <c r="BA60" s="80"/>
      <c r="BB60" s="80"/>
      <c r="BC60">
        <v>1</v>
      </c>
      <c r="BD60" s="79" t="str">
        <f>REPLACE(INDEX(GroupVertices[Group],MATCH(Edges[[#This Row],[Vertex 1]],GroupVertices[Vertex],0)),1,1,"")</f>
        <v>2</v>
      </c>
      <c r="BE60" s="79" t="str">
        <f>REPLACE(INDEX(GroupVertices[Group],MATCH(Edges[[#This Row],[Vertex 2]],GroupVertices[Vertex],0)),1,1,"")</f>
        <v>2</v>
      </c>
      <c r="BF60" s="48">
        <v>0</v>
      </c>
      <c r="BG60" s="49">
        <v>0</v>
      </c>
      <c r="BH60" s="48">
        <v>0</v>
      </c>
      <c r="BI60" s="49">
        <v>0</v>
      </c>
      <c r="BJ60" s="48">
        <v>0</v>
      </c>
      <c r="BK60" s="49">
        <v>0</v>
      </c>
      <c r="BL60" s="48">
        <v>32</v>
      </c>
      <c r="BM60" s="49">
        <v>100</v>
      </c>
      <c r="BN60" s="48">
        <v>32</v>
      </c>
    </row>
    <row r="61" spans="1:66" ht="15">
      <c r="A61" s="66" t="s">
        <v>269</v>
      </c>
      <c r="B61" s="66" t="s">
        <v>313</v>
      </c>
      <c r="C61" s="67" t="s">
        <v>2441</v>
      </c>
      <c r="D61" s="68">
        <v>3</v>
      </c>
      <c r="E61" s="67" t="s">
        <v>132</v>
      </c>
      <c r="F61" s="70">
        <v>32</v>
      </c>
      <c r="G61" s="67"/>
      <c r="H61" s="71"/>
      <c r="I61" s="72"/>
      <c r="J61" s="72"/>
      <c r="K61" s="34" t="s">
        <v>65</v>
      </c>
      <c r="L61" s="73">
        <v>61</v>
      </c>
      <c r="M61" s="73"/>
      <c r="N61" s="74"/>
      <c r="O61" s="80" t="s">
        <v>347</v>
      </c>
      <c r="P61" s="82">
        <v>43919.59935185185</v>
      </c>
      <c r="Q61" s="80" t="s">
        <v>380</v>
      </c>
      <c r="R61" s="80"/>
      <c r="S61" s="80"/>
      <c r="T61" s="80" t="s">
        <v>507</v>
      </c>
      <c r="U61" s="83" t="s">
        <v>567</v>
      </c>
      <c r="V61" s="83" t="s">
        <v>567</v>
      </c>
      <c r="W61" s="82">
        <v>43919.59935185185</v>
      </c>
      <c r="X61" s="86">
        <v>43919</v>
      </c>
      <c r="Y61" s="88" t="s">
        <v>650</v>
      </c>
      <c r="Z61" s="83" t="s">
        <v>743</v>
      </c>
      <c r="AA61" s="80"/>
      <c r="AB61" s="80"/>
      <c r="AC61" s="88" t="s">
        <v>836</v>
      </c>
      <c r="AD61" s="80"/>
      <c r="AE61" s="80" t="b">
        <v>0</v>
      </c>
      <c r="AF61" s="80">
        <v>23</v>
      </c>
      <c r="AG61" s="88" t="s">
        <v>904</v>
      </c>
      <c r="AH61" s="80" t="b">
        <v>0</v>
      </c>
      <c r="AI61" s="80" t="s">
        <v>911</v>
      </c>
      <c r="AJ61" s="80"/>
      <c r="AK61" s="88" t="s">
        <v>904</v>
      </c>
      <c r="AL61" s="80" t="b">
        <v>0</v>
      </c>
      <c r="AM61" s="80">
        <v>4</v>
      </c>
      <c r="AN61" s="88" t="s">
        <v>904</v>
      </c>
      <c r="AO61" s="80" t="s">
        <v>924</v>
      </c>
      <c r="AP61" s="80" t="b">
        <v>0</v>
      </c>
      <c r="AQ61" s="88" t="s">
        <v>836</v>
      </c>
      <c r="AR61" s="80"/>
      <c r="AS61" s="80">
        <v>0</v>
      </c>
      <c r="AT61" s="80">
        <v>0</v>
      </c>
      <c r="AU61" s="80"/>
      <c r="AV61" s="80"/>
      <c r="AW61" s="80"/>
      <c r="AX61" s="80"/>
      <c r="AY61" s="80"/>
      <c r="AZ61" s="80"/>
      <c r="BA61" s="80"/>
      <c r="BB61" s="80"/>
      <c r="BC61">
        <v>1</v>
      </c>
      <c r="BD61" s="79" t="str">
        <f>REPLACE(INDEX(GroupVertices[Group],MATCH(Edges[[#This Row],[Vertex 1]],GroupVertices[Vertex],0)),1,1,"")</f>
        <v>2</v>
      </c>
      <c r="BE61" s="79" t="str">
        <f>REPLACE(INDEX(GroupVertices[Group],MATCH(Edges[[#This Row],[Vertex 2]],GroupVertices[Vertex],0)),1,1,"")</f>
        <v>2</v>
      </c>
      <c r="BF61" s="48">
        <v>2</v>
      </c>
      <c r="BG61" s="49">
        <v>7.142857142857143</v>
      </c>
      <c r="BH61" s="48">
        <v>0</v>
      </c>
      <c r="BI61" s="49">
        <v>0</v>
      </c>
      <c r="BJ61" s="48">
        <v>0</v>
      </c>
      <c r="BK61" s="49">
        <v>0</v>
      </c>
      <c r="BL61" s="48">
        <v>26</v>
      </c>
      <c r="BM61" s="49">
        <v>92.85714285714286</v>
      </c>
      <c r="BN61" s="48">
        <v>28</v>
      </c>
    </row>
    <row r="62" spans="1:66" ht="15">
      <c r="A62" s="66" t="s">
        <v>269</v>
      </c>
      <c r="B62" s="66" t="s">
        <v>287</v>
      </c>
      <c r="C62" s="67" t="s">
        <v>2443</v>
      </c>
      <c r="D62" s="68">
        <v>6.5</v>
      </c>
      <c r="E62" s="67" t="s">
        <v>136</v>
      </c>
      <c r="F62" s="70">
        <v>26.8</v>
      </c>
      <c r="G62" s="67"/>
      <c r="H62" s="71"/>
      <c r="I62" s="72"/>
      <c r="J62" s="72"/>
      <c r="K62" s="34" t="s">
        <v>65</v>
      </c>
      <c r="L62" s="73">
        <v>62</v>
      </c>
      <c r="M62" s="73"/>
      <c r="N62" s="74"/>
      <c r="O62" s="80" t="s">
        <v>347</v>
      </c>
      <c r="P62" s="82">
        <v>43920.624236111114</v>
      </c>
      <c r="Q62" s="80" t="s">
        <v>379</v>
      </c>
      <c r="R62" s="80"/>
      <c r="S62" s="80"/>
      <c r="T62" s="80" t="s">
        <v>506</v>
      </c>
      <c r="U62" s="83" t="s">
        <v>566</v>
      </c>
      <c r="V62" s="83" t="s">
        <v>566</v>
      </c>
      <c r="W62" s="82">
        <v>43920.624236111114</v>
      </c>
      <c r="X62" s="86">
        <v>43920</v>
      </c>
      <c r="Y62" s="88" t="s">
        <v>649</v>
      </c>
      <c r="Z62" s="83" t="s">
        <v>742</v>
      </c>
      <c r="AA62" s="80"/>
      <c r="AB62" s="80"/>
      <c r="AC62" s="88" t="s">
        <v>835</v>
      </c>
      <c r="AD62" s="80"/>
      <c r="AE62" s="80" t="b">
        <v>0</v>
      </c>
      <c r="AF62" s="80">
        <v>4</v>
      </c>
      <c r="AG62" s="88" t="s">
        <v>904</v>
      </c>
      <c r="AH62" s="80" t="b">
        <v>0</v>
      </c>
      <c r="AI62" s="80" t="s">
        <v>911</v>
      </c>
      <c r="AJ62" s="80"/>
      <c r="AK62" s="88" t="s">
        <v>904</v>
      </c>
      <c r="AL62" s="80" t="b">
        <v>0</v>
      </c>
      <c r="AM62" s="80">
        <v>1</v>
      </c>
      <c r="AN62" s="88" t="s">
        <v>904</v>
      </c>
      <c r="AO62" s="80" t="s">
        <v>924</v>
      </c>
      <c r="AP62" s="80" t="b">
        <v>0</v>
      </c>
      <c r="AQ62" s="88" t="s">
        <v>835</v>
      </c>
      <c r="AR62" s="80"/>
      <c r="AS62" s="80">
        <v>0</v>
      </c>
      <c r="AT62" s="80">
        <v>0</v>
      </c>
      <c r="AU62" s="80"/>
      <c r="AV62" s="80"/>
      <c r="AW62" s="80"/>
      <c r="AX62" s="80"/>
      <c r="AY62" s="80"/>
      <c r="AZ62" s="80"/>
      <c r="BA62" s="80"/>
      <c r="BB62" s="80"/>
      <c r="BC62">
        <v>2</v>
      </c>
      <c r="BD62" s="79" t="str">
        <f>REPLACE(INDEX(GroupVertices[Group],MATCH(Edges[[#This Row],[Vertex 1]],GroupVertices[Vertex],0)),1,1,"")</f>
        <v>2</v>
      </c>
      <c r="BE62" s="79" t="str">
        <f>REPLACE(INDEX(GroupVertices[Group],MATCH(Edges[[#This Row],[Vertex 2]],GroupVertices[Vertex],0)),1,1,"")</f>
        <v>2</v>
      </c>
      <c r="BF62" s="48"/>
      <c r="BG62" s="49"/>
      <c r="BH62" s="48"/>
      <c r="BI62" s="49"/>
      <c r="BJ62" s="48"/>
      <c r="BK62" s="49"/>
      <c r="BL62" s="48"/>
      <c r="BM62" s="49"/>
      <c r="BN62" s="48"/>
    </row>
    <row r="63" spans="1:66" ht="15">
      <c r="A63" s="66" t="s">
        <v>269</v>
      </c>
      <c r="B63" s="66" t="s">
        <v>287</v>
      </c>
      <c r="C63" s="67" t="s">
        <v>2443</v>
      </c>
      <c r="D63" s="68">
        <v>6.5</v>
      </c>
      <c r="E63" s="67" t="s">
        <v>136</v>
      </c>
      <c r="F63" s="70">
        <v>26.8</v>
      </c>
      <c r="G63" s="67"/>
      <c r="H63" s="71"/>
      <c r="I63" s="72"/>
      <c r="J63" s="72"/>
      <c r="K63" s="34" t="s">
        <v>65</v>
      </c>
      <c r="L63" s="73">
        <v>63</v>
      </c>
      <c r="M63" s="73"/>
      <c r="N63" s="74"/>
      <c r="O63" s="80" t="s">
        <v>347</v>
      </c>
      <c r="P63" s="82">
        <v>43919.59935185185</v>
      </c>
      <c r="Q63" s="80" t="s">
        <v>380</v>
      </c>
      <c r="R63" s="80"/>
      <c r="S63" s="80"/>
      <c r="T63" s="80" t="s">
        <v>507</v>
      </c>
      <c r="U63" s="83" t="s">
        <v>567</v>
      </c>
      <c r="V63" s="83" t="s">
        <v>567</v>
      </c>
      <c r="W63" s="82">
        <v>43919.59935185185</v>
      </c>
      <c r="X63" s="86">
        <v>43919</v>
      </c>
      <c r="Y63" s="88" t="s">
        <v>650</v>
      </c>
      <c r="Z63" s="83" t="s">
        <v>743</v>
      </c>
      <c r="AA63" s="80"/>
      <c r="AB63" s="80"/>
      <c r="AC63" s="88" t="s">
        <v>836</v>
      </c>
      <c r="AD63" s="80"/>
      <c r="AE63" s="80" t="b">
        <v>0</v>
      </c>
      <c r="AF63" s="80">
        <v>23</v>
      </c>
      <c r="AG63" s="88" t="s">
        <v>904</v>
      </c>
      <c r="AH63" s="80" t="b">
        <v>0</v>
      </c>
      <c r="AI63" s="80" t="s">
        <v>911</v>
      </c>
      <c r="AJ63" s="80"/>
      <c r="AK63" s="88" t="s">
        <v>904</v>
      </c>
      <c r="AL63" s="80" t="b">
        <v>0</v>
      </c>
      <c r="AM63" s="80">
        <v>4</v>
      </c>
      <c r="AN63" s="88" t="s">
        <v>904</v>
      </c>
      <c r="AO63" s="80" t="s">
        <v>924</v>
      </c>
      <c r="AP63" s="80" t="b">
        <v>0</v>
      </c>
      <c r="AQ63" s="88" t="s">
        <v>836</v>
      </c>
      <c r="AR63" s="80"/>
      <c r="AS63" s="80">
        <v>0</v>
      </c>
      <c r="AT63" s="80">
        <v>0</v>
      </c>
      <c r="AU63" s="80"/>
      <c r="AV63" s="80"/>
      <c r="AW63" s="80"/>
      <c r="AX63" s="80"/>
      <c r="AY63" s="80"/>
      <c r="AZ63" s="80"/>
      <c r="BA63" s="80"/>
      <c r="BB63" s="80"/>
      <c r="BC63">
        <v>2</v>
      </c>
      <c r="BD63" s="79" t="str">
        <f>REPLACE(INDEX(GroupVertices[Group],MATCH(Edges[[#This Row],[Vertex 1]],GroupVertices[Vertex],0)),1,1,"")</f>
        <v>2</v>
      </c>
      <c r="BE63" s="79" t="str">
        <f>REPLACE(INDEX(GroupVertices[Group],MATCH(Edges[[#This Row],[Vertex 2]],GroupVertices[Vertex],0)),1,1,"")</f>
        <v>2</v>
      </c>
      <c r="BF63" s="48"/>
      <c r="BG63" s="49"/>
      <c r="BH63" s="48"/>
      <c r="BI63" s="49"/>
      <c r="BJ63" s="48"/>
      <c r="BK63" s="49"/>
      <c r="BL63" s="48"/>
      <c r="BM63" s="49"/>
      <c r="BN63" s="48"/>
    </row>
    <row r="64" spans="1:66" ht="15">
      <c r="A64" s="66" t="s">
        <v>270</v>
      </c>
      <c r="B64" s="66" t="s">
        <v>314</v>
      </c>
      <c r="C64" s="67" t="s">
        <v>2441</v>
      </c>
      <c r="D64" s="68">
        <v>3</v>
      </c>
      <c r="E64" s="67" t="s">
        <v>132</v>
      </c>
      <c r="F64" s="70">
        <v>32</v>
      </c>
      <c r="G64" s="67"/>
      <c r="H64" s="71"/>
      <c r="I64" s="72"/>
      <c r="J64" s="72"/>
      <c r="K64" s="34" t="s">
        <v>65</v>
      </c>
      <c r="L64" s="73">
        <v>64</v>
      </c>
      <c r="M64" s="73"/>
      <c r="N64" s="74"/>
      <c r="O64" s="80" t="s">
        <v>347</v>
      </c>
      <c r="P64" s="82">
        <v>43918.62443287037</v>
      </c>
      <c r="Q64" s="80" t="s">
        <v>381</v>
      </c>
      <c r="R64" s="80"/>
      <c r="S64" s="80"/>
      <c r="T64" s="80" t="s">
        <v>508</v>
      </c>
      <c r="U64" s="83" t="s">
        <v>568</v>
      </c>
      <c r="V64" s="83" t="s">
        <v>568</v>
      </c>
      <c r="W64" s="82">
        <v>43918.62443287037</v>
      </c>
      <c r="X64" s="86">
        <v>43918</v>
      </c>
      <c r="Y64" s="88" t="s">
        <v>651</v>
      </c>
      <c r="Z64" s="83" t="s">
        <v>744</v>
      </c>
      <c r="AA64" s="80"/>
      <c r="AB64" s="80"/>
      <c r="AC64" s="88" t="s">
        <v>837</v>
      </c>
      <c r="AD64" s="80"/>
      <c r="AE64" s="80" t="b">
        <v>0</v>
      </c>
      <c r="AF64" s="80">
        <v>13</v>
      </c>
      <c r="AG64" s="88" t="s">
        <v>904</v>
      </c>
      <c r="AH64" s="80" t="b">
        <v>0</v>
      </c>
      <c r="AI64" s="80" t="s">
        <v>911</v>
      </c>
      <c r="AJ64" s="80"/>
      <c r="AK64" s="88" t="s">
        <v>904</v>
      </c>
      <c r="AL64" s="80" t="b">
        <v>0</v>
      </c>
      <c r="AM64" s="80">
        <v>3</v>
      </c>
      <c r="AN64" s="88" t="s">
        <v>904</v>
      </c>
      <c r="AO64" s="80" t="s">
        <v>924</v>
      </c>
      <c r="AP64" s="80" t="b">
        <v>0</v>
      </c>
      <c r="AQ64" s="88" t="s">
        <v>837</v>
      </c>
      <c r="AR64" s="80"/>
      <c r="AS64" s="80">
        <v>0</v>
      </c>
      <c r="AT64" s="80">
        <v>0</v>
      </c>
      <c r="AU64" s="80" t="s">
        <v>931</v>
      </c>
      <c r="AV64" s="80" t="s">
        <v>934</v>
      </c>
      <c r="AW64" s="80" t="s">
        <v>935</v>
      </c>
      <c r="AX64" s="80" t="s">
        <v>937</v>
      </c>
      <c r="AY64" s="80" t="s">
        <v>941</v>
      </c>
      <c r="AZ64" s="80" t="s">
        <v>945</v>
      </c>
      <c r="BA64" s="80" t="s">
        <v>949</v>
      </c>
      <c r="BB64" s="83" t="s">
        <v>951</v>
      </c>
      <c r="BC64">
        <v>1</v>
      </c>
      <c r="BD64" s="79" t="str">
        <f>REPLACE(INDEX(GroupVertices[Group],MATCH(Edges[[#This Row],[Vertex 1]],GroupVertices[Vertex],0)),1,1,"")</f>
        <v>4</v>
      </c>
      <c r="BE64" s="79" t="str">
        <f>REPLACE(INDEX(GroupVertices[Group],MATCH(Edges[[#This Row],[Vertex 2]],GroupVertices[Vertex],0)),1,1,"")</f>
        <v>4</v>
      </c>
      <c r="BF64" s="48">
        <v>0</v>
      </c>
      <c r="BG64" s="49">
        <v>0</v>
      </c>
      <c r="BH64" s="48">
        <v>4</v>
      </c>
      <c r="BI64" s="49">
        <v>10.81081081081081</v>
      </c>
      <c r="BJ64" s="48">
        <v>0</v>
      </c>
      <c r="BK64" s="49">
        <v>0</v>
      </c>
      <c r="BL64" s="48">
        <v>33</v>
      </c>
      <c r="BM64" s="49">
        <v>89.1891891891892</v>
      </c>
      <c r="BN64" s="48">
        <v>37</v>
      </c>
    </row>
    <row r="65" spans="1:66" ht="15">
      <c r="A65" s="66" t="s">
        <v>263</v>
      </c>
      <c r="B65" s="66" t="s">
        <v>315</v>
      </c>
      <c r="C65" s="67" t="s">
        <v>2441</v>
      </c>
      <c r="D65" s="68">
        <v>3</v>
      </c>
      <c r="E65" s="67" t="s">
        <v>132</v>
      </c>
      <c r="F65" s="70">
        <v>32</v>
      </c>
      <c r="G65" s="67"/>
      <c r="H65" s="71"/>
      <c r="I65" s="72"/>
      <c r="J65" s="72"/>
      <c r="K65" s="34" t="s">
        <v>65</v>
      </c>
      <c r="L65" s="73">
        <v>65</v>
      </c>
      <c r="M65" s="73"/>
      <c r="N65" s="74"/>
      <c r="O65" s="80" t="s">
        <v>347</v>
      </c>
      <c r="P65" s="82">
        <v>43918.58255787037</v>
      </c>
      <c r="Q65" s="80" t="s">
        <v>367</v>
      </c>
      <c r="R65" s="83" t="s">
        <v>447</v>
      </c>
      <c r="S65" s="80" t="s">
        <v>469</v>
      </c>
      <c r="T65" s="80" t="s">
        <v>496</v>
      </c>
      <c r="U65" s="83" t="s">
        <v>555</v>
      </c>
      <c r="V65" s="83" t="s">
        <v>555</v>
      </c>
      <c r="W65" s="82">
        <v>43918.58255787037</v>
      </c>
      <c r="X65" s="86">
        <v>43918</v>
      </c>
      <c r="Y65" s="88" t="s">
        <v>637</v>
      </c>
      <c r="Z65" s="83" t="s">
        <v>730</v>
      </c>
      <c r="AA65" s="80"/>
      <c r="AB65" s="80"/>
      <c r="AC65" s="88" t="s">
        <v>823</v>
      </c>
      <c r="AD65" s="80"/>
      <c r="AE65" s="80" t="b">
        <v>0</v>
      </c>
      <c r="AF65" s="80">
        <v>16</v>
      </c>
      <c r="AG65" s="88" t="s">
        <v>904</v>
      </c>
      <c r="AH65" s="80" t="b">
        <v>0</v>
      </c>
      <c r="AI65" s="80" t="s">
        <v>911</v>
      </c>
      <c r="AJ65" s="80"/>
      <c r="AK65" s="88" t="s">
        <v>904</v>
      </c>
      <c r="AL65" s="80" t="b">
        <v>0</v>
      </c>
      <c r="AM65" s="80">
        <v>11</v>
      </c>
      <c r="AN65" s="88" t="s">
        <v>904</v>
      </c>
      <c r="AO65" s="80" t="s">
        <v>923</v>
      </c>
      <c r="AP65" s="80" t="b">
        <v>0</v>
      </c>
      <c r="AQ65" s="88" t="s">
        <v>823</v>
      </c>
      <c r="AR65" s="80"/>
      <c r="AS65" s="80">
        <v>0</v>
      </c>
      <c r="AT65" s="80">
        <v>0</v>
      </c>
      <c r="AU65" s="80"/>
      <c r="AV65" s="80"/>
      <c r="AW65" s="80"/>
      <c r="AX65" s="80"/>
      <c r="AY65" s="80"/>
      <c r="AZ65" s="80"/>
      <c r="BA65" s="80"/>
      <c r="BB65" s="80"/>
      <c r="BC65">
        <v>1</v>
      </c>
      <c r="BD65" s="79" t="str">
        <f>REPLACE(INDEX(GroupVertices[Group],MATCH(Edges[[#This Row],[Vertex 1]],GroupVertices[Vertex],0)),1,1,"")</f>
        <v>1</v>
      </c>
      <c r="BE65" s="79" t="str">
        <f>REPLACE(INDEX(GroupVertices[Group],MATCH(Edges[[#This Row],[Vertex 2]],GroupVertices[Vertex],0)),1,1,"")</f>
        <v>1</v>
      </c>
      <c r="BF65" s="48"/>
      <c r="BG65" s="49"/>
      <c r="BH65" s="48"/>
      <c r="BI65" s="49"/>
      <c r="BJ65" s="48"/>
      <c r="BK65" s="49"/>
      <c r="BL65" s="48"/>
      <c r="BM65" s="49"/>
      <c r="BN65" s="48"/>
    </row>
    <row r="66" spans="1:66" ht="15">
      <c r="A66" s="66" t="s">
        <v>263</v>
      </c>
      <c r="B66" s="66" t="s">
        <v>278</v>
      </c>
      <c r="C66" s="67" t="s">
        <v>2441</v>
      </c>
      <c r="D66" s="68">
        <v>3</v>
      </c>
      <c r="E66" s="67" t="s">
        <v>132</v>
      </c>
      <c r="F66" s="70">
        <v>32</v>
      </c>
      <c r="G66" s="67"/>
      <c r="H66" s="71"/>
      <c r="I66" s="72"/>
      <c r="J66" s="72"/>
      <c r="K66" s="34" t="s">
        <v>65</v>
      </c>
      <c r="L66" s="73">
        <v>66</v>
      </c>
      <c r="M66" s="73"/>
      <c r="N66" s="74"/>
      <c r="O66" s="80" t="s">
        <v>347</v>
      </c>
      <c r="P66" s="82">
        <v>43918.58255787037</v>
      </c>
      <c r="Q66" s="80" t="s">
        <v>367</v>
      </c>
      <c r="R66" s="83" t="s">
        <v>447</v>
      </c>
      <c r="S66" s="80" t="s">
        <v>469</v>
      </c>
      <c r="T66" s="80" t="s">
        <v>496</v>
      </c>
      <c r="U66" s="83" t="s">
        <v>555</v>
      </c>
      <c r="V66" s="83" t="s">
        <v>555</v>
      </c>
      <c r="W66" s="82">
        <v>43918.58255787037</v>
      </c>
      <c r="X66" s="86">
        <v>43918</v>
      </c>
      <c r="Y66" s="88" t="s">
        <v>637</v>
      </c>
      <c r="Z66" s="83" t="s">
        <v>730</v>
      </c>
      <c r="AA66" s="80"/>
      <c r="AB66" s="80"/>
      <c r="AC66" s="88" t="s">
        <v>823</v>
      </c>
      <c r="AD66" s="80"/>
      <c r="AE66" s="80" t="b">
        <v>0</v>
      </c>
      <c r="AF66" s="80">
        <v>16</v>
      </c>
      <c r="AG66" s="88" t="s">
        <v>904</v>
      </c>
      <c r="AH66" s="80" t="b">
        <v>0</v>
      </c>
      <c r="AI66" s="80" t="s">
        <v>911</v>
      </c>
      <c r="AJ66" s="80"/>
      <c r="AK66" s="88" t="s">
        <v>904</v>
      </c>
      <c r="AL66" s="80" t="b">
        <v>0</v>
      </c>
      <c r="AM66" s="80">
        <v>11</v>
      </c>
      <c r="AN66" s="88" t="s">
        <v>904</v>
      </c>
      <c r="AO66" s="80" t="s">
        <v>923</v>
      </c>
      <c r="AP66" s="80" t="b">
        <v>0</v>
      </c>
      <c r="AQ66" s="88" t="s">
        <v>823</v>
      </c>
      <c r="AR66" s="80"/>
      <c r="AS66" s="80">
        <v>0</v>
      </c>
      <c r="AT66" s="80">
        <v>0</v>
      </c>
      <c r="AU66" s="80"/>
      <c r="AV66" s="80"/>
      <c r="AW66" s="80"/>
      <c r="AX66" s="80"/>
      <c r="AY66" s="80"/>
      <c r="AZ66" s="80"/>
      <c r="BA66" s="80"/>
      <c r="BB66" s="80"/>
      <c r="BC66">
        <v>1</v>
      </c>
      <c r="BD66" s="79" t="str">
        <f>REPLACE(INDEX(GroupVertices[Group],MATCH(Edges[[#This Row],[Vertex 1]],GroupVertices[Vertex],0)),1,1,"")</f>
        <v>1</v>
      </c>
      <c r="BE66" s="79" t="str">
        <f>REPLACE(INDEX(GroupVertices[Group],MATCH(Edges[[#This Row],[Vertex 2]],GroupVertices[Vertex],0)),1,1,"")</f>
        <v>1</v>
      </c>
      <c r="BF66" s="48">
        <v>0</v>
      </c>
      <c r="BG66" s="49">
        <v>0</v>
      </c>
      <c r="BH66" s="48">
        <v>0</v>
      </c>
      <c r="BI66" s="49">
        <v>0</v>
      </c>
      <c r="BJ66" s="48">
        <v>0</v>
      </c>
      <c r="BK66" s="49">
        <v>0</v>
      </c>
      <c r="BL66" s="48">
        <v>30</v>
      </c>
      <c r="BM66" s="49">
        <v>100</v>
      </c>
      <c r="BN66" s="48">
        <v>30</v>
      </c>
    </row>
    <row r="67" spans="1:66" ht="15">
      <c r="A67" s="66" t="s">
        <v>263</v>
      </c>
      <c r="B67" s="66" t="s">
        <v>287</v>
      </c>
      <c r="C67" s="67" t="s">
        <v>2441</v>
      </c>
      <c r="D67" s="68">
        <v>3</v>
      </c>
      <c r="E67" s="67" t="s">
        <v>132</v>
      </c>
      <c r="F67" s="70">
        <v>32</v>
      </c>
      <c r="G67" s="67"/>
      <c r="H67" s="71"/>
      <c r="I67" s="72"/>
      <c r="J67" s="72"/>
      <c r="K67" s="34" t="s">
        <v>65</v>
      </c>
      <c r="L67" s="73">
        <v>67</v>
      </c>
      <c r="M67" s="73"/>
      <c r="N67" s="74"/>
      <c r="O67" s="80" t="s">
        <v>347</v>
      </c>
      <c r="P67" s="82">
        <v>43918.58255787037</v>
      </c>
      <c r="Q67" s="80" t="s">
        <v>367</v>
      </c>
      <c r="R67" s="83" t="s">
        <v>447</v>
      </c>
      <c r="S67" s="80" t="s">
        <v>469</v>
      </c>
      <c r="T67" s="80" t="s">
        <v>496</v>
      </c>
      <c r="U67" s="83" t="s">
        <v>555</v>
      </c>
      <c r="V67" s="83" t="s">
        <v>555</v>
      </c>
      <c r="W67" s="82">
        <v>43918.58255787037</v>
      </c>
      <c r="X67" s="86">
        <v>43918</v>
      </c>
      <c r="Y67" s="88" t="s">
        <v>637</v>
      </c>
      <c r="Z67" s="83" t="s">
        <v>730</v>
      </c>
      <c r="AA67" s="80"/>
      <c r="AB67" s="80"/>
      <c r="AC67" s="88" t="s">
        <v>823</v>
      </c>
      <c r="AD67" s="80"/>
      <c r="AE67" s="80" t="b">
        <v>0</v>
      </c>
      <c r="AF67" s="80">
        <v>16</v>
      </c>
      <c r="AG67" s="88" t="s">
        <v>904</v>
      </c>
      <c r="AH67" s="80" t="b">
        <v>0</v>
      </c>
      <c r="AI67" s="80" t="s">
        <v>911</v>
      </c>
      <c r="AJ67" s="80"/>
      <c r="AK67" s="88" t="s">
        <v>904</v>
      </c>
      <c r="AL67" s="80" t="b">
        <v>0</v>
      </c>
      <c r="AM67" s="80">
        <v>11</v>
      </c>
      <c r="AN67" s="88" t="s">
        <v>904</v>
      </c>
      <c r="AO67" s="80" t="s">
        <v>923</v>
      </c>
      <c r="AP67" s="80" t="b">
        <v>0</v>
      </c>
      <c r="AQ67" s="88" t="s">
        <v>823</v>
      </c>
      <c r="AR67" s="80"/>
      <c r="AS67" s="80">
        <v>0</v>
      </c>
      <c r="AT67" s="80">
        <v>0</v>
      </c>
      <c r="AU67" s="80"/>
      <c r="AV67" s="80"/>
      <c r="AW67" s="80"/>
      <c r="AX67" s="80"/>
      <c r="AY67" s="80"/>
      <c r="AZ67" s="80"/>
      <c r="BA67" s="80"/>
      <c r="BB67" s="80"/>
      <c r="BC67">
        <v>1</v>
      </c>
      <c r="BD67" s="79" t="str">
        <f>REPLACE(INDEX(GroupVertices[Group],MATCH(Edges[[#This Row],[Vertex 1]],GroupVertices[Vertex],0)),1,1,"")</f>
        <v>1</v>
      </c>
      <c r="BE67" s="79" t="str">
        <f>REPLACE(INDEX(GroupVertices[Group],MATCH(Edges[[#This Row],[Vertex 2]],GroupVertices[Vertex],0)),1,1,"")</f>
        <v>2</v>
      </c>
      <c r="BF67" s="48"/>
      <c r="BG67" s="49"/>
      <c r="BH67" s="48"/>
      <c r="BI67" s="49"/>
      <c r="BJ67" s="48"/>
      <c r="BK67" s="49"/>
      <c r="BL67" s="48"/>
      <c r="BM67" s="49"/>
      <c r="BN67" s="48"/>
    </row>
    <row r="68" spans="1:66" ht="15">
      <c r="A68" s="66" t="s">
        <v>263</v>
      </c>
      <c r="B68" s="66" t="s">
        <v>263</v>
      </c>
      <c r="C68" s="67" t="s">
        <v>2441</v>
      </c>
      <c r="D68" s="68">
        <v>3</v>
      </c>
      <c r="E68" s="67" t="s">
        <v>132</v>
      </c>
      <c r="F68" s="70">
        <v>32</v>
      </c>
      <c r="G68" s="67"/>
      <c r="H68" s="71"/>
      <c r="I68" s="72"/>
      <c r="J68" s="72"/>
      <c r="K68" s="34" t="s">
        <v>65</v>
      </c>
      <c r="L68" s="73">
        <v>68</v>
      </c>
      <c r="M68" s="73"/>
      <c r="N68" s="74"/>
      <c r="O68" s="80" t="s">
        <v>213</v>
      </c>
      <c r="P68" s="82">
        <v>43920.52091435185</v>
      </c>
      <c r="Q68" s="80" t="s">
        <v>382</v>
      </c>
      <c r="R68" s="83" t="s">
        <v>452</v>
      </c>
      <c r="S68" s="80" t="s">
        <v>476</v>
      </c>
      <c r="T68" s="80" t="s">
        <v>509</v>
      </c>
      <c r="U68" s="83" t="s">
        <v>569</v>
      </c>
      <c r="V68" s="83" t="s">
        <v>569</v>
      </c>
      <c r="W68" s="82">
        <v>43920.52091435185</v>
      </c>
      <c r="X68" s="86">
        <v>43920</v>
      </c>
      <c r="Y68" s="88" t="s">
        <v>652</v>
      </c>
      <c r="Z68" s="83" t="s">
        <v>745</v>
      </c>
      <c r="AA68" s="80"/>
      <c r="AB68" s="80"/>
      <c r="AC68" s="88" t="s">
        <v>838</v>
      </c>
      <c r="AD68" s="80"/>
      <c r="AE68" s="80" t="b">
        <v>0</v>
      </c>
      <c r="AF68" s="80">
        <v>6</v>
      </c>
      <c r="AG68" s="88" t="s">
        <v>904</v>
      </c>
      <c r="AH68" s="80" t="b">
        <v>0</v>
      </c>
      <c r="AI68" s="80" t="s">
        <v>911</v>
      </c>
      <c r="AJ68" s="80"/>
      <c r="AK68" s="88" t="s">
        <v>904</v>
      </c>
      <c r="AL68" s="80" t="b">
        <v>0</v>
      </c>
      <c r="AM68" s="80">
        <v>6</v>
      </c>
      <c r="AN68" s="88" t="s">
        <v>904</v>
      </c>
      <c r="AO68" s="80" t="s">
        <v>929</v>
      </c>
      <c r="AP68" s="80" t="b">
        <v>0</v>
      </c>
      <c r="AQ68" s="88" t="s">
        <v>838</v>
      </c>
      <c r="AR68" s="80"/>
      <c r="AS68" s="80">
        <v>0</v>
      </c>
      <c r="AT68" s="80">
        <v>0</v>
      </c>
      <c r="AU68" s="80"/>
      <c r="AV68" s="80"/>
      <c r="AW68" s="80"/>
      <c r="AX68" s="80"/>
      <c r="AY68" s="80"/>
      <c r="AZ68" s="80"/>
      <c r="BA68" s="80"/>
      <c r="BB68" s="80"/>
      <c r="BC68">
        <v>1</v>
      </c>
      <c r="BD68" s="79" t="str">
        <f>REPLACE(INDEX(GroupVertices[Group],MATCH(Edges[[#This Row],[Vertex 1]],GroupVertices[Vertex],0)),1,1,"")</f>
        <v>1</v>
      </c>
      <c r="BE68" s="79" t="str">
        <f>REPLACE(INDEX(GroupVertices[Group],MATCH(Edges[[#This Row],[Vertex 2]],GroupVertices[Vertex],0)),1,1,"")</f>
        <v>1</v>
      </c>
      <c r="BF68" s="48">
        <v>1</v>
      </c>
      <c r="BG68" s="49">
        <v>2.7027027027027026</v>
      </c>
      <c r="BH68" s="48">
        <v>1</v>
      </c>
      <c r="BI68" s="49">
        <v>2.7027027027027026</v>
      </c>
      <c r="BJ68" s="48">
        <v>0</v>
      </c>
      <c r="BK68" s="49">
        <v>0</v>
      </c>
      <c r="BL68" s="48">
        <v>35</v>
      </c>
      <c r="BM68" s="49">
        <v>94.5945945945946</v>
      </c>
      <c r="BN68" s="48">
        <v>37</v>
      </c>
    </row>
    <row r="69" spans="1:66" ht="15">
      <c r="A69" s="66" t="s">
        <v>270</v>
      </c>
      <c r="B69" s="66" t="s">
        <v>263</v>
      </c>
      <c r="C69" s="67" t="s">
        <v>2441</v>
      </c>
      <c r="D69" s="68">
        <v>3</v>
      </c>
      <c r="E69" s="67" t="s">
        <v>132</v>
      </c>
      <c r="F69" s="70">
        <v>32</v>
      </c>
      <c r="G69" s="67"/>
      <c r="H69" s="71"/>
      <c r="I69" s="72"/>
      <c r="J69" s="72"/>
      <c r="K69" s="34" t="s">
        <v>65</v>
      </c>
      <c r="L69" s="73">
        <v>69</v>
      </c>
      <c r="M69" s="73"/>
      <c r="N69" s="74"/>
      <c r="O69" s="80" t="s">
        <v>347</v>
      </c>
      <c r="P69" s="82">
        <v>43919.576145833336</v>
      </c>
      <c r="Q69" s="80" t="s">
        <v>383</v>
      </c>
      <c r="R69" s="80"/>
      <c r="S69" s="80"/>
      <c r="T69" s="80" t="s">
        <v>484</v>
      </c>
      <c r="U69" s="83" t="s">
        <v>570</v>
      </c>
      <c r="V69" s="83" t="s">
        <v>570</v>
      </c>
      <c r="W69" s="82">
        <v>43919.576145833336</v>
      </c>
      <c r="X69" s="86">
        <v>43919</v>
      </c>
      <c r="Y69" s="88" t="s">
        <v>653</v>
      </c>
      <c r="Z69" s="83" t="s">
        <v>746</v>
      </c>
      <c r="AA69" s="80"/>
      <c r="AB69" s="80"/>
      <c r="AC69" s="88" t="s">
        <v>839</v>
      </c>
      <c r="AD69" s="80"/>
      <c r="AE69" s="80" t="b">
        <v>0</v>
      </c>
      <c r="AF69" s="80">
        <v>18</v>
      </c>
      <c r="AG69" s="88" t="s">
        <v>904</v>
      </c>
      <c r="AH69" s="80" t="b">
        <v>0</v>
      </c>
      <c r="AI69" s="80" t="s">
        <v>911</v>
      </c>
      <c r="AJ69" s="80"/>
      <c r="AK69" s="88" t="s">
        <v>904</v>
      </c>
      <c r="AL69" s="80" t="b">
        <v>0</v>
      </c>
      <c r="AM69" s="80">
        <v>8</v>
      </c>
      <c r="AN69" s="88" t="s">
        <v>904</v>
      </c>
      <c r="AO69" s="80" t="s">
        <v>924</v>
      </c>
      <c r="AP69" s="80" t="b">
        <v>0</v>
      </c>
      <c r="AQ69" s="88" t="s">
        <v>839</v>
      </c>
      <c r="AR69" s="80"/>
      <c r="AS69" s="80">
        <v>0</v>
      </c>
      <c r="AT69" s="80">
        <v>0</v>
      </c>
      <c r="AU69" s="80" t="s">
        <v>931</v>
      </c>
      <c r="AV69" s="80" t="s">
        <v>934</v>
      </c>
      <c r="AW69" s="80" t="s">
        <v>935</v>
      </c>
      <c r="AX69" s="80" t="s">
        <v>937</v>
      </c>
      <c r="AY69" s="80" t="s">
        <v>941</v>
      </c>
      <c r="AZ69" s="80" t="s">
        <v>945</v>
      </c>
      <c r="BA69" s="80" t="s">
        <v>949</v>
      </c>
      <c r="BB69" s="83" t="s">
        <v>951</v>
      </c>
      <c r="BC69">
        <v>1</v>
      </c>
      <c r="BD69" s="79" t="str">
        <f>REPLACE(INDEX(GroupVertices[Group],MATCH(Edges[[#This Row],[Vertex 1]],GroupVertices[Vertex],0)),1,1,"")</f>
        <v>4</v>
      </c>
      <c r="BE69" s="79" t="str">
        <f>REPLACE(INDEX(GroupVertices[Group],MATCH(Edges[[#This Row],[Vertex 2]],GroupVertices[Vertex],0)),1,1,"")</f>
        <v>1</v>
      </c>
      <c r="BF69" s="48"/>
      <c r="BG69" s="49"/>
      <c r="BH69" s="48"/>
      <c r="BI69" s="49"/>
      <c r="BJ69" s="48"/>
      <c r="BK69" s="49"/>
      <c r="BL69" s="48"/>
      <c r="BM69" s="49"/>
      <c r="BN69" s="48"/>
    </row>
    <row r="70" spans="1:66" ht="15">
      <c r="A70" s="66" t="s">
        <v>270</v>
      </c>
      <c r="B70" s="66" t="s">
        <v>316</v>
      </c>
      <c r="C70" s="67" t="s">
        <v>2441</v>
      </c>
      <c r="D70" s="68">
        <v>3</v>
      </c>
      <c r="E70" s="67" t="s">
        <v>132</v>
      </c>
      <c r="F70" s="70">
        <v>32</v>
      </c>
      <c r="G70" s="67"/>
      <c r="H70" s="71"/>
      <c r="I70" s="72"/>
      <c r="J70" s="72"/>
      <c r="K70" s="34" t="s">
        <v>65</v>
      </c>
      <c r="L70" s="73">
        <v>70</v>
      </c>
      <c r="M70" s="73"/>
      <c r="N70" s="74"/>
      <c r="O70" s="80" t="s">
        <v>347</v>
      </c>
      <c r="P70" s="82">
        <v>43919.576145833336</v>
      </c>
      <c r="Q70" s="80" t="s">
        <v>383</v>
      </c>
      <c r="R70" s="80"/>
      <c r="S70" s="80"/>
      <c r="T70" s="80" t="s">
        <v>484</v>
      </c>
      <c r="U70" s="83" t="s">
        <v>570</v>
      </c>
      <c r="V70" s="83" t="s">
        <v>570</v>
      </c>
      <c r="W70" s="82">
        <v>43919.576145833336</v>
      </c>
      <c r="X70" s="86">
        <v>43919</v>
      </c>
      <c r="Y70" s="88" t="s">
        <v>653</v>
      </c>
      <c r="Z70" s="83" t="s">
        <v>746</v>
      </c>
      <c r="AA70" s="80"/>
      <c r="AB70" s="80"/>
      <c r="AC70" s="88" t="s">
        <v>839</v>
      </c>
      <c r="AD70" s="80"/>
      <c r="AE70" s="80" t="b">
        <v>0</v>
      </c>
      <c r="AF70" s="80">
        <v>18</v>
      </c>
      <c r="AG70" s="88" t="s">
        <v>904</v>
      </c>
      <c r="AH70" s="80" t="b">
        <v>0</v>
      </c>
      <c r="AI70" s="80" t="s">
        <v>911</v>
      </c>
      <c r="AJ70" s="80"/>
      <c r="AK70" s="88" t="s">
        <v>904</v>
      </c>
      <c r="AL70" s="80" t="b">
        <v>0</v>
      </c>
      <c r="AM70" s="80">
        <v>8</v>
      </c>
      <c r="AN70" s="88" t="s">
        <v>904</v>
      </c>
      <c r="AO70" s="80" t="s">
        <v>924</v>
      </c>
      <c r="AP70" s="80" t="b">
        <v>0</v>
      </c>
      <c r="AQ70" s="88" t="s">
        <v>839</v>
      </c>
      <c r="AR70" s="80"/>
      <c r="AS70" s="80">
        <v>0</v>
      </c>
      <c r="AT70" s="80">
        <v>0</v>
      </c>
      <c r="AU70" s="80" t="s">
        <v>931</v>
      </c>
      <c r="AV70" s="80" t="s">
        <v>934</v>
      </c>
      <c r="AW70" s="80" t="s">
        <v>935</v>
      </c>
      <c r="AX70" s="80" t="s">
        <v>937</v>
      </c>
      <c r="AY70" s="80" t="s">
        <v>941</v>
      </c>
      <c r="AZ70" s="80" t="s">
        <v>945</v>
      </c>
      <c r="BA70" s="80" t="s">
        <v>949</v>
      </c>
      <c r="BB70" s="83" t="s">
        <v>951</v>
      </c>
      <c r="BC70">
        <v>1</v>
      </c>
      <c r="BD70" s="79" t="str">
        <f>REPLACE(INDEX(GroupVertices[Group],MATCH(Edges[[#This Row],[Vertex 1]],GroupVertices[Vertex],0)),1,1,"")</f>
        <v>4</v>
      </c>
      <c r="BE70" s="79" t="str">
        <f>REPLACE(INDEX(GroupVertices[Group],MATCH(Edges[[#This Row],[Vertex 2]],GroupVertices[Vertex],0)),1,1,"")</f>
        <v>4</v>
      </c>
      <c r="BF70" s="48">
        <v>2</v>
      </c>
      <c r="BG70" s="49">
        <v>4.651162790697675</v>
      </c>
      <c r="BH70" s="48">
        <v>2</v>
      </c>
      <c r="BI70" s="49">
        <v>4.651162790697675</v>
      </c>
      <c r="BJ70" s="48">
        <v>0</v>
      </c>
      <c r="BK70" s="49">
        <v>0</v>
      </c>
      <c r="BL70" s="48">
        <v>39</v>
      </c>
      <c r="BM70" s="49">
        <v>90.69767441860465</v>
      </c>
      <c r="BN70" s="48">
        <v>43</v>
      </c>
    </row>
    <row r="71" spans="1:66" ht="15">
      <c r="A71" s="66" t="s">
        <v>270</v>
      </c>
      <c r="B71" s="66" t="s">
        <v>317</v>
      </c>
      <c r="C71" s="67" t="s">
        <v>2441</v>
      </c>
      <c r="D71" s="68">
        <v>3</v>
      </c>
      <c r="E71" s="67" t="s">
        <v>132</v>
      </c>
      <c r="F71" s="70">
        <v>32</v>
      </c>
      <c r="G71" s="67"/>
      <c r="H71" s="71"/>
      <c r="I71" s="72"/>
      <c r="J71" s="72"/>
      <c r="K71" s="34" t="s">
        <v>65</v>
      </c>
      <c r="L71" s="73">
        <v>71</v>
      </c>
      <c r="M71" s="73"/>
      <c r="N71" s="74"/>
      <c r="O71" s="80" t="s">
        <v>347</v>
      </c>
      <c r="P71" s="82">
        <v>43920.57608796296</v>
      </c>
      <c r="Q71" s="80" t="s">
        <v>384</v>
      </c>
      <c r="R71" s="80"/>
      <c r="S71" s="80"/>
      <c r="T71" s="80" t="s">
        <v>510</v>
      </c>
      <c r="U71" s="83" t="s">
        <v>571</v>
      </c>
      <c r="V71" s="83" t="s">
        <v>571</v>
      </c>
      <c r="W71" s="82">
        <v>43920.57608796296</v>
      </c>
      <c r="X71" s="86">
        <v>43920</v>
      </c>
      <c r="Y71" s="88" t="s">
        <v>654</v>
      </c>
      <c r="Z71" s="83" t="s">
        <v>747</v>
      </c>
      <c r="AA71" s="80"/>
      <c r="AB71" s="80"/>
      <c r="AC71" s="88" t="s">
        <v>840</v>
      </c>
      <c r="AD71" s="88" t="s">
        <v>901</v>
      </c>
      <c r="AE71" s="80" t="b">
        <v>0</v>
      </c>
      <c r="AF71" s="80">
        <v>14</v>
      </c>
      <c r="AG71" s="88" t="s">
        <v>908</v>
      </c>
      <c r="AH71" s="80" t="b">
        <v>0</v>
      </c>
      <c r="AI71" s="80" t="s">
        <v>911</v>
      </c>
      <c r="AJ71" s="80"/>
      <c r="AK71" s="88" t="s">
        <v>904</v>
      </c>
      <c r="AL71" s="80" t="b">
        <v>0</v>
      </c>
      <c r="AM71" s="80">
        <v>6</v>
      </c>
      <c r="AN71" s="88" t="s">
        <v>904</v>
      </c>
      <c r="AO71" s="80" t="s">
        <v>924</v>
      </c>
      <c r="AP71" s="80" t="b">
        <v>0</v>
      </c>
      <c r="AQ71" s="88" t="s">
        <v>901</v>
      </c>
      <c r="AR71" s="80"/>
      <c r="AS71" s="80">
        <v>0</v>
      </c>
      <c r="AT71" s="80">
        <v>0</v>
      </c>
      <c r="AU71" s="80" t="s">
        <v>931</v>
      </c>
      <c r="AV71" s="80" t="s">
        <v>934</v>
      </c>
      <c r="AW71" s="80" t="s">
        <v>935</v>
      </c>
      <c r="AX71" s="80" t="s">
        <v>937</v>
      </c>
      <c r="AY71" s="80" t="s">
        <v>941</v>
      </c>
      <c r="AZ71" s="80" t="s">
        <v>945</v>
      </c>
      <c r="BA71" s="80" t="s">
        <v>949</v>
      </c>
      <c r="BB71" s="83" t="s">
        <v>951</v>
      </c>
      <c r="BC71">
        <v>1</v>
      </c>
      <c r="BD71" s="79" t="str">
        <f>REPLACE(INDEX(GroupVertices[Group],MATCH(Edges[[#This Row],[Vertex 1]],GroupVertices[Vertex],0)),1,1,"")</f>
        <v>4</v>
      </c>
      <c r="BE71" s="79" t="str">
        <f>REPLACE(INDEX(GroupVertices[Group],MATCH(Edges[[#This Row],[Vertex 2]],GroupVertices[Vertex],0)),1,1,"")</f>
        <v>4</v>
      </c>
      <c r="BF71" s="48">
        <v>1</v>
      </c>
      <c r="BG71" s="49">
        <v>3.7037037037037037</v>
      </c>
      <c r="BH71" s="48">
        <v>0</v>
      </c>
      <c r="BI71" s="49">
        <v>0</v>
      </c>
      <c r="BJ71" s="48">
        <v>0</v>
      </c>
      <c r="BK71" s="49">
        <v>0</v>
      </c>
      <c r="BL71" s="48">
        <v>26</v>
      </c>
      <c r="BM71" s="49">
        <v>96.29629629629629</v>
      </c>
      <c r="BN71" s="48">
        <v>27</v>
      </c>
    </row>
    <row r="72" spans="1:66" ht="15">
      <c r="A72" s="66" t="s">
        <v>270</v>
      </c>
      <c r="B72" s="66" t="s">
        <v>287</v>
      </c>
      <c r="C72" s="67" t="s">
        <v>2444</v>
      </c>
      <c r="D72" s="68">
        <v>10</v>
      </c>
      <c r="E72" s="67" t="s">
        <v>136</v>
      </c>
      <c r="F72" s="70">
        <v>11.2</v>
      </c>
      <c r="G72" s="67"/>
      <c r="H72" s="71"/>
      <c r="I72" s="72"/>
      <c r="J72" s="72"/>
      <c r="K72" s="34" t="s">
        <v>65</v>
      </c>
      <c r="L72" s="73">
        <v>72</v>
      </c>
      <c r="M72" s="73"/>
      <c r="N72" s="74"/>
      <c r="O72" s="80" t="s">
        <v>347</v>
      </c>
      <c r="P72" s="82">
        <v>43918.62443287037</v>
      </c>
      <c r="Q72" s="80" t="s">
        <v>381</v>
      </c>
      <c r="R72" s="80"/>
      <c r="S72" s="80"/>
      <c r="T72" s="80" t="s">
        <v>508</v>
      </c>
      <c r="U72" s="83" t="s">
        <v>568</v>
      </c>
      <c r="V72" s="83" t="s">
        <v>568</v>
      </c>
      <c r="W72" s="82">
        <v>43918.62443287037</v>
      </c>
      <c r="X72" s="86">
        <v>43918</v>
      </c>
      <c r="Y72" s="88" t="s">
        <v>651</v>
      </c>
      <c r="Z72" s="83" t="s">
        <v>744</v>
      </c>
      <c r="AA72" s="80"/>
      <c r="AB72" s="80"/>
      <c r="AC72" s="88" t="s">
        <v>837</v>
      </c>
      <c r="AD72" s="80"/>
      <c r="AE72" s="80" t="b">
        <v>0</v>
      </c>
      <c r="AF72" s="80">
        <v>13</v>
      </c>
      <c r="AG72" s="88" t="s">
        <v>904</v>
      </c>
      <c r="AH72" s="80" t="b">
        <v>0</v>
      </c>
      <c r="AI72" s="80" t="s">
        <v>911</v>
      </c>
      <c r="AJ72" s="80"/>
      <c r="AK72" s="88" t="s">
        <v>904</v>
      </c>
      <c r="AL72" s="80" t="b">
        <v>0</v>
      </c>
      <c r="AM72" s="80">
        <v>3</v>
      </c>
      <c r="AN72" s="88" t="s">
        <v>904</v>
      </c>
      <c r="AO72" s="80" t="s">
        <v>924</v>
      </c>
      <c r="AP72" s="80" t="b">
        <v>0</v>
      </c>
      <c r="AQ72" s="88" t="s">
        <v>837</v>
      </c>
      <c r="AR72" s="80"/>
      <c r="AS72" s="80">
        <v>0</v>
      </c>
      <c r="AT72" s="80">
        <v>0</v>
      </c>
      <c r="AU72" s="80" t="s">
        <v>931</v>
      </c>
      <c r="AV72" s="80" t="s">
        <v>934</v>
      </c>
      <c r="AW72" s="80" t="s">
        <v>935</v>
      </c>
      <c r="AX72" s="80" t="s">
        <v>937</v>
      </c>
      <c r="AY72" s="80" t="s">
        <v>941</v>
      </c>
      <c r="AZ72" s="80" t="s">
        <v>945</v>
      </c>
      <c r="BA72" s="80" t="s">
        <v>949</v>
      </c>
      <c r="BB72" s="83" t="s">
        <v>951</v>
      </c>
      <c r="BC72">
        <v>5</v>
      </c>
      <c r="BD72" s="79" t="str">
        <f>REPLACE(INDEX(GroupVertices[Group],MATCH(Edges[[#This Row],[Vertex 1]],GroupVertices[Vertex],0)),1,1,"")</f>
        <v>4</v>
      </c>
      <c r="BE72" s="79" t="str">
        <f>REPLACE(INDEX(GroupVertices[Group],MATCH(Edges[[#This Row],[Vertex 2]],GroupVertices[Vertex],0)),1,1,"")</f>
        <v>2</v>
      </c>
      <c r="BF72" s="48"/>
      <c r="BG72" s="49"/>
      <c r="BH72" s="48"/>
      <c r="BI72" s="49"/>
      <c r="BJ72" s="48"/>
      <c r="BK72" s="49"/>
      <c r="BL72" s="48"/>
      <c r="BM72" s="49"/>
      <c r="BN72" s="48"/>
    </row>
    <row r="73" spans="1:66" ht="15">
      <c r="A73" s="66" t="s">
        <v>270</v>
      </c>
      <c r="B73" s="66" t="s">
        <v>287</v>
      </c>
      <c r="C73" s="67" t="s">
        <v>2444</v>
      </c>
      <c r="D73" s="68">
        <v>10</v>
      </c>
      <c r="E73" s="67" t="s">
        <v>136</v>
      </c>
      <c r="F73" s="70">
        <v>11.2</v>
      </c>
      <c r="G73" s="67"/>
      <c r="H73" s="71"/>
      <c r="I73" s="72"/>
      <c r="J73" s="72"/>
      <c r="K73" s="34" t="s">
        <v>65</v>
      </c>
      <c r="L73" s="73">
        <v>73</v>
      </c>
      <c r="M73" s="73"/>
      <c r="N73" s="74"/>
      <c r="O73" s="80" t="s">
        <v>347</v>
      </c>
      <c r="P73" s="82">
        <v>43919.576145833336</v>
      </c>
      <c r="Q73" s="80" t="s">
        <v>383</v>
      </c>
      <c r="R73" s="80"/>
      <c r="S73" s="80"/>
      <c r="T73" s="80" t="s">
        <v>484</v>
      </c>
      <c r="U73" s="83" t="s">
        <v>570</v>
      </c>
      <c r="V73" s="83" t="s">
        <v>570</v>
      </c>
      <c r="W73" s="82">
        <v>43919.576145833336</v>
      </c>
      <c r="X73" s="86">
        <v>43919</v>
      </c>
      <c r="Y73" s="88" t="s">
        <v>653</v>
      </c>
      <c r="Z73" s="83" t="s">
        <v>746</v>
      </c>
      <c r="AA73" s="80"/>
      <c r="AB73" s="80"/>
      <c r="AC73" s="88" t="s">
        <v>839</v>
      </c>
      <c r="AD73" s="80"/>
      <c r="AE73" s="80" t="b">
        <v>0</v>
      </c>
      <c r="AF73" s="80">
        <v>18</v>
      </c>
      <c r="AG73" s="88" t="s">
        <v>904</v>
      </c>
      <c r="AH73" s="80" t="b">
        <v>0</v>
      </c>
      <c r="AI73" s="80" t="s">
        <v>911</v>
      </c>
      <c r="AJ73" s="80"/>
      <c r="AK73" s="88" t="s">
        <v>904</v>
      </c>
      <c r="AL73" s="80" t="b">
        <v>0</v>
      </c>
      <c r="AM73" s="80">
        <v>8</v>
      </c>
      <c r="AN73" s="88" t="s">
        <v>904</v>
      </c>
      <c r="AO73" s="80" t="s">
        <v>924</v>
      </c>
      <c r="AP73" s="80" t="b">
        <v>0</v>
      </c>
      <c r="AQ73" s="88" t="s">
        <v>839</v>
      </c>
      <c r="AR73" s="80"/>
      <c r="AS73" s="80">
        <v>0</v>
      </c>
      <c r="AT73" s="80">
        <v>0</v>
      </c>
      <c r="AU73" s="80" t="s">
        <v>931</v>
      </c>
      <c r="AV73" s="80" t="s">
        <v>934</v>
      </c>
      <c r="AW73" s="80" t="s">
        <v>935</v>
      </c>
      <c r="AX73" s="80" t="s">
        <v>937</v>
      </c>
      <c r="AY73" s="80" t="s">
        <v>941</v>
      </c>
      <c r="AZ73" s="80" t="s">
        <v>945</v>
      </c>
      <c r="BA73" s="80" t="s">
        <v>949</v>
      </c>
      <c r="BB73" s="83" t="s">
        <v>951</v>
      </c>
      <c r="BC73">
        <v>5</v>
      </c>
      <c r="BD73" s="79" t="str">
        <f>REPLACE(INDEX(GroupVertices[Group],MATCH(Edges[[#This Row],[Vertex 1]],GroupVertices[Vertex],0)),1,1,"")</f>
        <v>4</v>
      </c>
      <c r="BE73" s="79" t="str">
        <f>REPLACE(INDEX(GroupVertices[Group],MATCH(Edges[[#This Row],[Vertex 2]],GroupVertices[Vertex],0)),1,1,"")</f>
        <v>2</v>
      </c>
      <c r="BF73" s="48"/>
      <c r="BG73" s="49"/>
      <c r="BH73" s="48"/>
      <c r="BI73" s="49"/>
      <c r="BJ73" s="48"/>
      <c r="BK73" s="49"/>
      <c r="BL73" s="48"/>
      <c r="BM73" s="49"/>
      <c r="BN73" s="48"/>
    </row>
    <row r="74" spans="1:66" ht="15">
      <c r="A74" s="66" t="s">
        <v>270</v>
      </c>
      <c r="B74" s="66" t="s">
        <v>287</v>
      </c>
      <c r="C74" s="67" t="s">
        <v>2444</v>
      </c>
      <c r="D74" s="68">
        <v>10</v>
      </c>
      <c r="E74" s="67" t="s">
        <v>136</v>
      </c>
      <c r="F74" s="70">
        <v>11.2</v>
      </c>
      <c r="G74" s="67"/>
      <c r="H74" s="71"/>
      <c r="I74" s="72"/>
      <c r="J74" s="72"/>
      <c r="K74" s="34" t="s">
        <v>65</v>
      </c>
      <c r="L74" s="73">
        <v>74</v>
      </c>
      <c r="M74" s="73"/>
      <c r="N74" s="74"/>
      <c r="O74" s="80" t="s">
        <v>347</v>
      </c>
      <c r="P74" s="82">
        <v>43918.60212962963</v>
      </c>
      <c r="Q74" s="80" t="s">
        <v>385</v>
      </c>
      <c r="R74" s="80"/>
      <c r="S74" s="80"/>
      <c r="T74" s="80" t="s">
        <v>511</v>
      </c>
      <c r="U74" s="83" t="s">
        <v>572</v>
      </c>
      <c r="V74" s="83" t="s">
        <v>572</v>
      </c>
      <c r="W74" s="82">
        <v>43918.60212962963</v>
      </c>
      <c r="X74" s="86">
        <v>43918</v>
      </c>
      <c r="Y74" s="88" t="s">
        <v>655</v>
      </c>
      <c r="Z74" s="83" t="s">
        <v>748</v>
      </c>
      <c r="AA74" s="80"/>
      <c r="AB74" s="80"/>
      <c r="AC74" s="88" t="s">
        <v>841</v>
      </c>
      <c r="AD74" s="88" t="s">
        <v>902</v>
      </c>
      <c r="AE74" s="80" t="b">
        <v>0</v>
      </c>
      <c r="AF74" s="80">
        <v>19</v>
      </c>
      <c r="AG74" s="88" t="s">
        <v>908</v>
      </c>
      <c r="AH74" s="80" t="b">
        <v>0</v>
      </c>
      <c r="AI74" s="80" t="s">
        <v>911</v>
      </c>
      <c r="AJ74" s="80"/>
      <c r="AK74" s="88" t="s">
        <v>904</v>
      </c>
      <c r="AL74" s="80" t="b">
        <v>0</v>
      </c>
      <c r="AM74" s="80">
        <v>11</v>
      </c>
      <c r="AN74" s="88" t="s">
        <v>904</v>
      </c>
      <c r="AO74" s="80" t="s">
        <v>924</v>
      </c>
      <c r="AP74" s="80" t="b">
        <v>0</v>
      </c>
      <c r="AQ74" s="88" t="s">
        <v>902</v>
      </c>
      <c r="AR74" s="80"/>
      <c r="AS74" s="80">
        <v>0</v>
      </c>
      <c r="AT74" s="80">
        <v>0</v>
      </c>
      <c r="AU74" s="80" t="s">
        <v>931</v>
      </c>
      <c r="AV74" s="80" t="s">
        <v>934</v>
      </c>
      <c r="AW74" s="80" t="s">
        <v>935</v>
      </c>
      <c r="AX74" s="80" t="s">
        <v>937</v>
      </c>
      <c r="AY74" s="80" t="s">
        <v>941</v>
      </c>
      <c r="AZ74" s="80" t="s">
        <v>945</v>
      </c>
      <c r="BA74" s="80" t="s">
        <v>949</v>
      </c>
      <c r="BB74" s="83" t="s">
        <v>951</v>
      </c>
      <c r="BC74">
        <v>5</v>
      </c>
      <c r="BD74" s="79" t="str">
        <f>REPLACE(INDEX(GroupVertices[Group],MATCH(Edges[[#This Row],[Vertex 1]],GroupVertices[Vertex],0)),1,1,"")</f>
        <v>4</v>
      </c>
      <c r="BE74" s="79" t="str">
        <f>REPLACE(INDEX(GroupVertices[Group],MATCH(Edges[[#This Row],[Vertex 2]],GroupVertices[Vertex],0)),1,1,"")</f>
        <v>2</v>
      </c>
      <c r="BF74" s="48">
        <v>3</v>
      </c>
      <c r="BG74" s="49">
        <v>7.5</v>
      </c>
      <c r="BH74" s="48">
        <v>2</v>
      </c>
      <c r="BI74" s="49">
        <v>5</v>
      </c>
      <c r="BJ74" s="48">
        <v>0</v>
      </c>
      <c r="BK74" s="49">
        <v>0</v>
      </c>
      <c r="BL74" s="48">
        <v>35</v>
      </c>
      <c r="BM74" s="49">
        <v>87.5</v>
      </c>
      <c r="BN74" s="48">
        <v>40</v>
      </c>
    </row>
    <row r="75" spans="1:66" ht="15">
      <c r="A75" s="66" t="s">
        <v>270</v>
      </c>
      <c r="B75" s="66" t="s">
        <v>287</v>
      </c>
      <c r="C75" s="67" t="s">
        <v>2444</v>
      </c>
      <c r="D75" s="68">
        <v>10</v>
      </c>
      <c r="E75" s="67" t="s">
        <v>136</v>
      </c>
      <c r="F75" s="70">
        <v>11.2</v>
      </c>
      <c r="G75" s="67"/>
      <c r="H75" s="71"/>
      <c r="I75" s="72"/>
      <c r="J75" s="72"/>
      <c r="K75" s="34" t="s">
        <v>65</v>
      </c>
      <c r="L75" s="73">
        <v>75</v>
      </c>
      <c r="M75" s="73"/>
      <c r="N75" s="74"/>
      <c r="O75" s="80" t="s">
        <v>347</v>
      </c>
      <c r="P75" s="82">
        <v>43919.608564814815</v>
      </c>
      <c r="Q75" s="80" t="s">
        <v>386</v>
      </c>
      <c r="R75" s="80"/>
      <c r="S75" s="80"/>
      <c r="T75" s="80" t="s">
        <v>512</v>
      </c>
      <c r="U75" s="83" t="s">
        <v>573</v>
      </c>
      <c r="V75" s="83" t="s">
        <v>573</v>
      </c>
      <c r="W75" s="82">
        <v>43919.608564814815</v>
      </c>
      <c r="X75" s="86">
        <v>43919</v>
      </c>
      <c r="Y75" s="88" t="s">
        <v>656</v>
      </c>
      <c r="Z75" s="83" t="s">
        <v>749</v>
      </c>
      <c r="AA75" s="80"/>
      <c r="AB75" s="80"/>
      <c r="AC75" s="88" t="s">
        <v>842</v>
      </c>
      <c r="AD75" s="80"/>
      <c r="AE75" s="80" t="b">
        <v>0</v>
      </c>
      <c r="AF75" s="80">
        <v>7</v>
      </c>
      <c r="AG75" s="88" t="s">
        <v>904</v>
      </c>
      <c r="AH75" s="80" t="b">
        <v>0</v>
      </c>
      <c r="AI75" s="80" t="s">
        <v>911</v>
      </c>
      <c r="AJ75" s="80"/>
      <c r="AK75" s="88" t="s">
        <v>904</v>
      </c>
      <c r="AL75" s="80" t="b">
        <v>0</v>
      </c>
      <c r="AM75" s="80">
        <v>4</v>
      </c>
      <c r="AN75" s="88" t="s">
        <v>904</v>
      </c>
      <c r="AO75" s="80" t="s">
        <v>924</v>
      </c>
      <c r="AP75" s="80" t="b">
        <v>0</v>
      </c>
      <c r="AQ75" s="88" t="s">
        <v>842</v>
      </c>
      <c r="AR75" s="80"/>
      <c r="AS75" s="80">
        <v>0</v>
      </c>
      <c r="AT75" s="80">
        <v>0</v>
      </c>
      <c r="AU75" s="80" t="s">
        <v>931</v>
      </c>
      <c r="AV75" s="80" t="s">
        <v>934</v>
      </c>
      <c r="AW75" s="80" t="s">
        <v>935</v>
      </c>
      <c r="AX75" s="80" t="s">
        <v>937</v>
      </c>
      <c r="AY75" s="80" t="s">
        <v>941</v>
      </c>
      <c r="AZ75" s="80" t="s">
        <v>945</v>
      </c>
      <c r="BA75" s="80" t="s">
        <v>949</v>
      </c>
      <c r="BB75" s="83" t="s">
        <v>951</v>
      </c>
      <c r="BC75">
        <v>5</v>
      </c>
      <c r="BD75" s="79" t="str">
        <f>REPLACE(INDEX(GroupVertices[Group],MATCH(Edges[[#This Row],[Vertex 1]],GroupVertices[Vertex],0)),1,1,"")</f>
        <v>4</v>
      </c>
      <c r="BE75" s="79" t="str">
        <f>REPLACE(INDEX(GroupVertices[Group],MATCH(Edges[[#This Row],[Vertex 2]],GroupVertices[Vertex],0)),1,1,"")</f>
        <v>2</v>
      </c>
      <c r="BF75" s="48">
        <v>1</v>
      </c>
      <c r="BG75" s="49">
        <v>2.127659574468085</v>
      </c>
      <c r="BH75" s="48">
        <v>2</v>
      </c>
      <c r="BI75" s="49">
        <v>4.25531914893617</v>
      </c>
      <c r="BJ75" s="48">
        <v>0</v>
      </c>
      <c r="BK75" s="49">
        <v>0</v>
      </c>
      <c r="BL75" s="48">
        <v>44</v>
      </c>
      <c r="BM75" s="49">
        <v>93.61702127659575</v>
      </c>
      <c r="BN75" s="48">
        <v>47</v>
      </c>
    </row>
    <row r="76" spans="1:66" ht="15">
      <c r="A76" s="66" t="s">
        <v>270</v>
      </c>
      <c r="B76" s="66" t="s">
        <v>281</v>
      </c>
      <c r="C76" s="67" t="s">
        <v>2441</v>
      </c>
      <c r="D76" s="68">
        <v>3</v>
      </c>
      <c r="E76" s="67" t="s">
        <v>132</v>
      </c>
      <c r="F76" s="70">
        <v>32</v>
      </c>
      <c r="G76" s="67"/>
      <c r="H76" s="71"/>
      <c r="I76" s="72"/>
      <c r="J76" s="72"/>
      <c r="K76" s="34" t="s">
        <v>65</v>
      </c>
      <c r="L76" s="73">
        <v>76</v>
      </c>
      <c r="M76" s="73"/>
      <c r="N76" s="74"/>
      <c r="O76" s="80" t="s">
        <v>347</v>
      </c>
      <c r="P76" s="82">
        <v>43920.55045138889</v>
      </c>
      <c r="Q76" s="80" t="s">
        <v>387</v>
      </c>
      <c r="R76" s="80"/>
      <c r="S76" s="80"/>
      <c r="T76" s="80" t="s">
        <v>513</v>
      </c>
      <c r="U76" s="83" t="s">
        <v>574</v>
      </c>
      <c r="V76" s="83" t="s">
        <v>574</v>
      </c>
      <c r="W76" s="82">
        <v>43920.55045138889</v>
      </c>
      <c r="X76" s="86">
        <v>43920</v>
      </c>
      <c r="Y76" s="88" t="s">
        <v>657</v>
      </c>
      <c r="Z76" s="83" t="s">
        <v>750</v>
      </c>
      <c r="AA76" s="80"/>
      <c r="AB76" s="80"/>
      <c r="AC76" s="88" t="s">
        <v>843</v>
      </c>
      <c r="AD76" s="80"/>
      <c r="AE76" s="80" t="b">
        <v>0</v>
      </c>
      <c r="AF76" s="80">
        <v>23</v>
      </c>
      <c r="AG76" s="88" t="s">
        <v>904</v>
      </c>
      <c r="AH76" s="80" t="b">
        <v>0</v>
      </c>
      <c r="AI76" s="80" t="s">
        <v>911</v>
      </c>
      <c r="AJ76" s="80"/>
      <c r="AK76" s="88" t="s">
        <v>904</v>
      </c>
      <c r="AL76" s="80" t="b">
        <v>0</v>
      </c>
      <c r="AM76" s="80">
        <v>7</v>
      </c>
      <c r="AN76" s="88" t="s">
        <v>904</v>
      </c>
      <c r="AO76" s="80" t="s">
        <v>928</v>
      </c>
      <c r="AP76" s="80" t="b">
        <v>0</v>
      </c>
      <c r="AQ76" s="88" t="s">
        <v>843</v>
      </c>
      <c r="AR76" s="80"/>
      <c r="AS76" s="80">
        <v>0</v>
      </c>
      <c r="AT76" s="80">
        <v>0</v>
      </c>
      <c r="AU76" s="80"/>
      <c r="AV76" s="80"/>
      <c r="AW76" s="80"/>
      <c r="AX76" s="80"/>
      <c r="AY76" s="80"/>
      <c r="AZ76" s="80"/>
      <c r="BA76" s="80"/>
      <c r="BB76" s="80"/>
      <c r="BC76">
        <v>1</v>
      </c>
      <c r="BD76" s="79" t="str">
        <f>REPLACE(INDEX(GroupVertices[Group],MATCH(Edges[[#This Row],[Vertex 1]],GroupVertices[Vertex],0)),1,1,"")</f>
        <v>4</v>
      </c>
      <c r="BE76" s="79" t="str">
        <f>REPLACE(INDEX(GroupVertices[Group],MATCH(Edges[[#This Row],[Vertex 2]],GroupVertices[Vertex],0)),1,1,"")</f>
        <v>4</v>
      </c>
      <c r="BF76" s="48">
        <v>0</v>
      </c>
      <c r="BG76" s="49">
        <v>0</v>
      </c>
      <c r="BH76" s="48">
        <v>0</v>
      </c>
      <c r="BI76" s="49">
        <v>0</v>
      </c>
      <c r="BJ76" s="48">
        <v>0</v>
      </c>
      <c r="BK76" s="49">
        <v>0</v>
      </c>
      <c r="BL76" s="48">
        <v>41</v>
      </c>
      <c r="BM76" s="49">
        <v>100</v>
      </c>
      <c r="BN76" s="48">
        <v>41</v>
      </c>
    </row>
    <row r="77" spans="1:66" ht="15">
      <c r="A77" s="66" t="s">
        <v>270</v>
      </c>
      <c r="B77" s="66" t="s">
        <v>287</v>
      </c>
      <c r="C77" s="67" t="s">
        <v>2444</v>
      </c>
      <c r="D77" s="68">
        <v>10</v>
      </c>
      <c r="E77" s="67" t="s">
        <v>136</v>
      </c>
      <c r="F77" s="70">
        <v>11.2</v>
      </c>
      <c r="G77" s="67"/>
      <c r="H77" s="71"/>
      <c r="I77" s="72"/>
      <c r="J77" s="72"/>
      <c r="K77" s="34" t="s">
        <v>65</v>
      </c>
      <c r="L77" s="73">
        <v>77</v>
      </c>
      <c r="M77" s="73"/>
      <c r="N77" s="74"/>
      <c r="O77" s="80" t="s">
        <v>347</v>
      </c>
      <c r="P77" s="82">
        <v>43920.55045138889</v>
      </c>
      <c r="Q77" s="80" t="s">
        <v>387</v>
      </c>
      <c r="R77" s="80"/>
      <c r="S77" s="80"/>
      <c r="T77" s="80" t="s">
        <v>513</v>
      </c>
      <c r="U77" s="83" t="s">
        <v>574</v>
      </c>
      <c r="V77" s="83" t="s">
        <v>574</v>
      </c>
      <c r="W77" s="82">
        <v>43920.55045138889</v>
      </c>
      <c r="X77" s="86">
        <v>43920</v>
      </c>
      <c r="Y77" s="88" t="s">
        <v>657</v>
      </c>
      <c r="Z77" s="83" t="s">
        <v>750</v>
      </c>
      <c r="AA77" s="80"/>
      <c r="AB77" s="80"/>
      <c r="AC77" s="88" t="s">
        <v>843</v>
      </c>
      <c r="AD77" s="80"/>
      <c r="AE77" s="80" t="b">
        <v>0</v>
      </c>
      <c r="AF77" s="80">
        <v>23</v>
      </c>
      <c r="AG77" s="88" t="s">
        <v>904</v>
      </c>
      <c r="AH77" s="80" t="b">
        <v>0</v>
      </c>
      <c r="AI77" s="80" t="s">
        <v>911</v>
      </c>
      <c r="AJ77" s="80"/>
      <c r="AK77" s="88" t="s">
        <v>904</v>
      </c>
      <c r="AL77" s="80" t="b">
        <v>0</v>
      </c>
      <c r="AM77" s="80">
        <v>7</v>
      </c>
      <c r="AN77" s="88" t="s">
        <v>904</v>
      </c>
      <c r="AO77" s="80" t="s">
        <v>928</v>
      </c>
      <c r="AP77" s="80" t="b">
        <v>0</v>
      </c>
      <c r="AQ77" s="88" t="s">
        <v>843</v>
      </c>
      <c r="AR77" s="80"/>
      <c r="AS77" s="80">
        <v>0</v>
      </c>
      <c r="AT77" s="80">
        <v>0</v>
      </c>
      <c r="AU77" s="80"/>
      <c r="AV77" s="80"/>
      <c r="AW77" s="80"/>
      <c r="AX77" s="80"/>
      <c r="AY77" s="80"/>
      <c r="AZ77" s="80"/>
      <c r="BA77" s="80"/>
      <c r="BB77" s="80"/>
      <c r="BC77">
        <v>5</v>
      </c>
      <c r="BD77" s="79" t="str">
        <f>REPLACE(INDEX(GroupVertices[Group],MATCH(Edges[[#This Row],[Vertex 1]],GroupVertices[Vertex],0)),1,1,"")</f>
        <v>4</v>
      </c>
      <c r="BE77" s="79" t="str">
        <f>REPLACE(INDEX(GroupVertices[Group],MATCH(Edges[[#This Row],[Vertex 2]],GroupVertices[Vertex],0)),1,1,"")</f>
        <v>2</v>
      </c>
      <c r="BF77" s="48"/>
      <c r="BG77" s="49"/>
      <c r="BH77" s="48"/>
      <c r="BI77" s="49"/>
      <c r="BJ77" s="48"/>
      <c r="BK77" s="49"/>
      <c r="BL77" s="48"/>
      <c r="BM77" s="49"/>
      <c r="BN77" s="48"/>
    </row>
    <row r="78" spans="1:66" ht="15">
      <c r="A78" s="66" t="s">
        <v>271</v>
      </c>
      <c r="B78" s="66" t="s">
        <v>318</v>
      </c>
      <c r="C78" s="67" t="s">
        <v>2441</v>
      </c>
      <c r="D78" s="68">
        <v>3</v>
      </c>
      <c r="E78" s="67" t="s">
        <v>132</v>
      </c>
      <c r="F78" s="70">
        <v>32</v>
      </c>
      <c r="G78" s="67"/>
      <c r="H78" s="71"/>
      <c r="I78" s="72"/>
      <c r="J78" s="72"/>
      <c r="K78" s="34" t="s">
        <v>65</v>
      </c>
      <c r="L78" s="73">
        <v>78</v>
      </c>
      <c r="M78" s="73"/>
      <c r="N78" s="74"/>
      <c r="O78" s="80" t="s">
        <v>347</v>
      </c>
      <c r="P78" s="82">
        <v>43918.634247685186</v>
      </c>
      <c r="Q78" s="80" t="s">
        <v>388</v>
      </c>
      <c r="R78" s="80"/>
      <c r="S78" s="80"/>
      <c r="T78" s="80" t="s">
        <v>514</v>
      </c>
      <c r="U78" s="83" t="s">
        <v>575</v>
      </c>
      <c r="V78" s="83" t="s">
        <v>575</v>
      </c>
      <c r="W78" s="82">
        <v>43918.634247685186</v>
      </c>
      <c r="X78" s="86">
        <v>43918</v>
      </c>
      <c r="Y78" s="88" t="s">
        <v>658</v>
      </c>
      <c r="Z78" s="83" t="s">
        <v>751</v>
      </c>
      <c r="AA78" s="80"/>
      <c r="AB78" s="80"/>
      <c r="AC78" s="88" t="s">
        <v>844</v>
      </c>
      <c r="AD78" s="80"/>
      <c r="AE78" s="80" t="b">
        <v>0</v>
      </c>
      <c r="AF78" s="80">
        <v>21</v>
      </c>
      <c r="AG78" s="88" t="s">
        <v>904</v>
      </c>
      <c r="AH78" s="80" t="b">
        <v>0</v>
      </c>
      <c r="AI78" s="80" t="s">
        <v>911</v>
      </c>
      <c r="AJ78" s="80"/>
      <c r="AK78" s="88" t="s">
        <v>904</v>
      </c>
      <c r="AL78" s="80" t="b">
        <v>0</v>
      </c>
      <c r="AM78" s="80">
        <v>6</v>
      </c>
      <c r="AN78" s="88" t="s">
        <v>904</v>
      </c>
      <c r="AO78" s="80" t="s">
        <v>924</v>
      </c>
      <c r="AP78" s="80" t="b">
        <v>0</v>
      </c>
      <c r="AQ78" s="88" t="s">
        <v>844</v>
      </c>
      <c r="AR78" s="80"/>
      <c r="AS78" s="80">
        <v>0</v>
      </c>
      <c r="AT78" s="80">
        <v>0</v>
      </c>
      <c r="AU78" s="80"/>
      <c r="AV78" s="80"/>
      <c r="AW78" s="80"/>
      <c r="AX78" s="80"/>
      <c r="AY78" s="80"/>
      <c r="AZ78" s="80"/>
      <c r="BA78" s="80"/>
      <c r="BB78" s="80"/>
      <c r="BC78">
        <v>1</v>
      </c>
      <c r="BD78" s="79" t="str">
        <f>REPLACE(INDEX(GroupVertices[Group],MATCH(Edges[[#This Row],[Vertex 1]],GroupVertices[Vertex],0)),1,1,"")</f>
        <v>3</v>
      </c>
      <c r="BE78" s="79" t="str">
        <f>REPLACE(INDEX(GroupVertices[Group],MATCH(Edges[[#This Row],[Vertex 2]],GroupVertices[Vertex],0)),1,1,"")</f>
        <v>3</v>
      </c>
      <c r="BF78" s="48"/>
      <c r="BG78" s="49"/>
      <c r="BH78" s="48"/>
      <c r="BI78" s="49"/>
      <c r="BJ78" s="48"/>
      <c r="BK78" s="49"/>
      <c r="BL78" s="48"/>
      <c r="BM78" s="49"/>
      <c r="BN78" s="48"/>
    </row>
    <row r="79" spans="1:66" ht="15">
      <c r="A79" s="66" t="s">
        <v>271</v>
      </c>
      <c r="B79" s="66" t="s">
        <v>264</v>
      </c>
      <c r="C79" s="67" t="s">
        <v>2443</v>
      </c>
      <c r="D79" s="68">
        <v>6.5</v>
      </c>
      <c r="E79" s="67" t="s">
        <v>136</v>
      </c>
      <c r="F79" s="70">
        <v>26.8</v>
      </c>
      <c r="G79" s="67"/>
      <c r="H79" s="71"/>
      <c r="I79" s="72"/>
      <c r="J79" s="72"/>
      <c r="K79" s="34" t="s">
        <v>65</v>
      </c>
      <c r="L79" s="73">
        <v>79</v>
      </c>
      <c r="M79" s="73"/>
      <c r="N79" s="74"/>
      <c r="O79" s="80" t="s">
        <v>347</v>
      </c>
      <c r="P79" s="82">
        <v>43918.635983796295</v>
      </c>
      <c r="Q79" s="80" t="s">
        <v>389</v>
      </c>
      <c r="R79" s="83" t="s">
        <v>453</v>
      </c>
      <c r="S79" s="80" t="s">
        <v>475</v>
      </c>
      <c r="T79" s="80"/>
      <c r="U79" s="80"/>
      <c r="V79" s="83" t="s">
        <v>611</v>
      </c>
      <c r="W79" s="82">
        <v>43918.635983796295</v>
      </c>
      <c r="X79" s="86">
        <v>43918</v>
      </c>
      <c r="Y79" s="88" t="s">
        <v>659</v>
      </c>
      <c r="Z79" s="83" t="s">
        <v>752</v>
      </c>
      <c r="AA79" s="80"/>
      <c r="AB79" s="80"/>
      <c r="AC79" s="88" t="s">
        <v>845</v>
      </c>
      <c r="AD79" s="80"/>
      <c r="AE79" s="80" t="b">
        <v>0</v>
      </c>
      <c r="AF79" s="80">
        <v>5</v>
      </c>
      <c r="AG79" s="88" t="s">
        <v>904</v>
      </c>
      <c r="AH79" s="80" t="b">
        <v>1</v>
      </c>
      <c r="AI79" s="80" t="s">
        <v>911</v>
      </c>
      <c r="AJ79" s="80"/>
      <c r="AK79" s="88" t="s">
        <v>913</v>
      </c>
      <c r="AL79" s="80" t="b">
        <v>0</v>
      </c>
      <c r="AM79" s="80">
        <v>1</v>
      </c>
      <c r="AN79" s="88" t="s">
        <v>904</v>
      </c>
      <c r="AO79" s="80" t="s">
        <v>924</v>
      </c>
      <c r="AP79" s="80" t="b">
        <v>0</v>
      </c>
      <c r="AQ79" s="88" t="s">
        <v>845</v>
      </c>
      <c r="AR79" s="80"/>
      <c r="AS79" s="80">
        <v>0</v>
      </c>
      <c r="AT79" s="80">
        <v>0</v>
      </c>
      <c r="AU79" s="80"/>
      <c r="AV79" s="80"/>
      <c r="AW79" s="80"/>
      <c r="AX79" s="80"/>
      <c r="AY79" s="80"/>
      <c r="AZ79" s="80"/>
      <c r="BA79" s="80"/>
      <c r="BB79" s="80"/>
      <c r="BC79">
        <v>2</v>
      </c>
      <c r="BD79" s="79" t="str">
        <f>REPLACE(INDEX(GroupVertices[Group],MATCH(Edges[[#This Row],[Vertex 1]],GroupVertices[Vertex],0)),1,1,"")</f>
        <v>3</v>
      </c>
      <c r="BE79" s="79" t="str">
        <f>REPLACE(INDEX(GroupVertices[Group],MATCH(Edges[[#This Row],[Vertex 2]],GroupVertices[Vertex],0)),1,1,"")</f>
        <v>3</v>
      </c>
      <c r="BF79" s="48">
        <v>1</v>
      </c>
      <c r="BG79" s="49">
        <v>25</v>
      </c>
      <c r="BH79" s="48">
        <v>0</v>
      </c>
      <c r="BI79" s="49">
        <v>0</v>
      </c>
      <c r="BJ79" s="48">
        <v>0</v>
      </c>
      <c r="BK79" s="49">
        <v>0</v>
      </c>
      <c r="BL79" s="48">
        <v>3</v>
      </c>
      <c r="BM79" s="49">
        <v>75</v>
      </c>
      <c r="BN79" s="48">
        <v>4</v>
      </c>
    </row>
    <row r="80" spans="1:66" ht="15">
      <c r="A80" s="66" t="s">
        <v>271</v>
      </c>
      <c r="B80" s="66" t="s">
        <v>319</v>
      </c>
      <c r="C80" s="67" t="s">
        <v>2441</v>
      </c>
      <c r="D80" s="68">
        <v>3</v>
      </c>
      <c r="E80" s="67" t="s">
        <v>132</v>
      </c>
      <c r="F80" s="70">
        <v>32</v>
      </c>
      <c r="G80" s="67"/>
      <c r="H80" s="71"/>
      <c r="I80" s="72"/>
      <c r="J80" s="72"/>
      <c r="K80" s="34" t="s">
        <v>65</v>
      </c>
      <c r="L80" s="73">
        <v>80</v>
      </c>
      <c r="M80" s="73"/>
      <c r="N80" s="74"/>
      <c r="O80" s="80" t="s">
        <v>347</v>
      </c>
      <c r="P80" s="82">
        <v>43918.634247685186</v>
      </c>
      <c r="Q80" s="80" t="s">
        <v>388</v>
      </c>
      <c r="R80" s="80"/>
      <c r="S80" s="80"/>
      <c r="T80" s="80" t="s">
        <v>514</v>
      </c>
      <c r="U80" s="83" t="s">
        <v>575</v>
      </c>
      <c r="V80" s="83" t="s">
        <v>575</v>
      </c>
      <c r="W80" s="82">
        <v>43918.634247685186</v>
      </c>
      <c r="X80" s="86">
        <v>43918</v>
      </c>
      <c r="Y80" s="88" t="s">
        <v>658</v>
      </c>
      <c r="Z80" s="83" t="s">
        <v>751</v>
      </c>
      <c r="AA80" s="80"/>
      <c r="AB80" s="80"/>
      <c r="AC80" s="88" t="s">
        <v>844</v>
      </c>
      <c r="AD80" s="80"/>
      <c r="AE80" s="80" t="b">
        <v>0</v>
      </c>
      <c r="AF80" s="80">
        <v>21</v>
      </c>
      <c r="AG80" s="88" t="s">
        <v>904</v>
      </c>
      <c r="AH80" s="80" t="b">
        <v>0</v>
      </c>
      <c r="AI80" s="80" t="s">
        <v>911</v>
      </c>
      <c r="AJ80" s="80"/>
      <c r="AK80" s="88" t="s">
        <v>904</v>
      </c>
      <c r="AL80" s="80" t="b">
        <v>0</v>
      </c>
      <c r="AM80" s="80">
        <v>6</v>
      </c>
      <c r="AN80" s="88" t="s">
        <v>904</v>
      </c>
      <c r="AO80" s="80" t="s">
        <v>924</v>
      </c>
      <c r="AP80" s="80" t="b">
        <v>0</v>
      </c>
      <c r="AQ80" s="88" t="s">
        <v>844</v>
      </c>
      <c r="AR80" s="80"/>
      <c r="AS80" s="80">
        <v>0</v>
      </c>
      <c r="AT80" s="80">
        <v>0</v>
      </c>
      <c r="AU80" s="80"/>
      <c r="AV80" s="80"/>
      <c r="AW80" s="80"/>
      <c r="AX80" s="80"/>
      <c r="AY80" s="80"/>
      <c r="AZ80" s="80"/>
      <c r="BA80" s="80"/>
      <c r="BB80" s="80"/>
      <c r="BC80">
        <v>1</v>
      </c>
      <c r="BD80" s="79" t="str">
        <f>REPLACE(INDEX(GroupVertices[Group],MATCH(Edges[[#This Row],[Vertex 1]],GroupVertices[Vertex],0)),1,1,"")</f>
        <v>3</v>
      </c>
      <c r="BE80" s="79" t="str">
        <f>REPLACE(INDEX(GroupVertices[Group],MATCH(Edges[[#This Row],[Vertex 2]],GroupVertices[Vertex],0)),1,1,"")</f>
        <v>3</v>
      </c>
      <c r="BF80" s="48">
        <v>0</v>
      </c>
      <c r="BG80" s="49">
        <v>0</v>
      </c>
      <c r="BH80" s="48">
        <v>1</v>
      </c>
      <c r="BI80" s="49">
        <v>6.666666666666667</v>
      </c>
      <c r="BJ80" s="48">
        <v>0</v>
      </c>
      <c r="BK80" s="49">
        <v>0</v>
      </c>
      <c r="BL80" s="48">
        <v>14</v>
      </c>
      <c r="BM80" s="49">
        <v>93.33333333333333</v>
      </c>
      <c r="BN80" s="48">
        <v>15</v>
      </c>
    </row>
    <row r="81" spans="1:66" ht="15">
      <c r="A81" s="66" t="s">
        <v>271</v>
      </c>
      <c r="B81" s="66" t="s">
        <v>264</v>
      </c>
      <c r="C81" s="67" t="s">
        <v>2443</v>
      </c>
      <c r="D81" s="68">
        <v>6.5</v>
      </c>
      <c r="E81" s="67" t="s">
        <v>136</v>
      </c>
      <c r="F81" s="70">
        <v>26.8</v>
      </c>
      <c r="G81" s="67"/>
      <c r="H81" s="71"/>
      <c r="I81" s="72"/>
      <c r="J81" s="72"/>
      <c r="K81" s="34" t="s">
        <v>65</v>
      </c>
      <c r="L81" s="73">
        <v>81</v>
      </c>
      <c r="M81" s="73"/>
      <c r="N81" s="74"/>
      <c r="O81" s="80" t="s">
        <v>347</v>
      </c>
      <c r="P81" s="82">
        <v>43918.634247685186</v>
      </c>
      <c r="Q81" s="80" t="s">
        <v>388</v>
      </c>
      <c r="R81" s="80"/>
      <c r="S81" s="80"/>
      <c r="T81" s="80" t="s">
        <v>514</v>
      </c>
      <c r="U81" s="83" t="s">
        <v>575</v>
      </c>
      <c r="V81" s="83" t="s">
        <v>575</v>
      </c>
      <c r="W81" s="82">
        <v>43918.634247685186</v>
      </c>
      <c r="X81" s="86">
        <v>43918</v>
      </c>
      <c r="Y81" s="88" t="s">
        <v>658</v>
      </c>
      <c r="Z81" s="83" t="s">
        <v>751</v>
      </c>
      <c r="AA81" s="80"/>
      <c r="AB81" s="80"/>
      <c r="AC81" s="88" t="s">
        <v>844</v>
      </c>
      <c r="AD81" s="80"/>
      <c r="AE81" s="80" t="b">
        <v>0</v>
      </c>
      <c r="AF81" s="80">
        <v>21</v>
      </c>
      <c r="AG81" s="88" t="s">
        <v>904</v>
      </c>
      <c r="AH81" s="80" t="b">
        <v>0</v>
      </c>
      <c r="AI81" s="80" t="s">
        <v>911</v>
      </c>
      <c r="AJ81" s="80"/>
      <c r="AK81" s="88" t="s">
        <v>904</v>
      </c>
      <c r="AL81" s="80" t="b">
        <v>0</v>
      </c>
      <c r="AM81" s="80">
        <v>6</v>
      </c>
      <c r="AN81" s="88" t="s">
        <v>904</v>
      </c>
      <c r="AO81" s="80" t="s">
        <v>924</v>
      </c>
      <c r="AP81" s="80" t="b">
        <v>0</v>
      </c>
      <c r="AQ81" s="88" t="s">
        <v>844</v>
      </c>
      <c r="AR81" s="80"/>
      <c r="AS81" s="80">
        <v>0</v>
      </c>
      <c r="AT81" s="80">
        <v>0</v>
      </c>
      <c r="AU81" s="80"/>
      <c r="AV81" s="80"/>
      <c r="AW81" s="80"/>
      <c r="AX81" s="80"/>
      <c r="AY81" s="80"/>
      <c r="AZ81" s="80"/>
      <c r="BA81" s="80"/>
      <c r="BB81" s="80"/>
      <c r="BC81">
        <v>2</v>
      </c>
      <c r="BD81" s="79" t="str">
        <f>REPLACE(INDEX(GroupVertices[Group],MATCH(Edges[[#This Row],[Vertex 1]],GroupVertices[Vertex],0)),1,1,"")</f>
        <v>3</v>
      </c>
      <c r="BE81" s="79" t="str">
        <f>REPLACE(INDEX(GroupVertices[Group],MATCH(Edges[[#This Row],[Vertex 2]],GroupVertices[Vertex],0)),1,1,"")</f>
        <v>3</v>
      </c>
      <c r="BF81" s="48"/>
      <c r="BG81" s="49"/>
      <c r="BH81" s="48"/>
      <c r="BI81" s="49"/>
      <c r="BJ81" s="48"/>
      <c r="BK81" s="49"/>
      <c r="BL81" s="48"/>
      <c r="BM81" s="49"/>
      <c r="BN81" s="48"/>
    </row>
    <row r="82" spans="1:66" ht="15">
      <c r="A82" s="66" t="s">
        <v>271</v>
      </c>
      <c r="B82" s="66" t="s">
        <v>287</v>
      </c>
      <c r="C82" s="67" t="s">
        <v>2441</v>
      </c>
      <c r="D82" s="68">
        <v>3</v>
      </c>
      <c r="E82" s="67" t="s">
        <v>132</v>
      </c>
      <c r="F82" s="70">
        <v>32</v>
      </c>
      <c r="G82" s="67"/>
      <c r="H82" s="71"/>
      <c r="I82" s="72"/>
      <c r="J82" s="72"/>
      <c r="K82" s="34" t="s">
        <v>65</v>
      </c>
      <c r="L82" s="73">
        <v>82</v>
      </c>
      <c r="M82" s="73"/>
      <c r="N82" s="74"/>
      <c r="O82" s="80" t="s">
        <v>347</v>
      </c>
      <c r="P82" s="82">
        <v>43918.634247685186</v>
      </c>
      <c r="Q82" s="80" t="s">
        <v>388</v>
      </c>
      <c r="R82" s="80"/>
      <c r="S82" s="80"/>
      <c r="T82" s="80" t="s">
        <v>514</v>
      </c>
      <c r="U82" s="83" t="s">
        <v>575</v>
      </c>
      <c r="V82" s="83" t="s">
        <v>575</v>
      </c>
      <c r="W82" s="82">
        <v>43918.634247685186</v>
      </c>
      <c r="X82" s="86">
        <v>43918</v>
      </c>
      <c r="Y82" s="88" t="s">
        <v>658</v>
      </c>
      <c r="Z82" s="83" t="s">
        <v>751</v>
      </c>
      <c r="AA82" s="80"/>
      <c r="AB82" s="80"/>
      <c r="AC82" s="88" t="s">
        <v>844</v>
      </c>
      <c r="AD82" s="80"/>
      <c r="AE82" s="80" t="b">
        <v>0</v>
      </c>
      <c r="AF82" s="80">
        <v>21</v>
      </c>
      <c r="AG82" s="88" t="s">
        <v>904</v>
      </c>
      <c r="AH82" s="80" t="b">
        <v>0</v>
      </c>
      <c r="AI82" s="80" t="s">
        <v>911</v>
      </c>
      <c r="AJ82" s="80"/>
      <c r="AK82" s="88" t="s">
        <v>904</v>
      </c>
      <c r="AL82" s="80" t="b">
        <v>0</v>
      </c>
      <c r="AM82" s="80">
        <v>6</v>
      </c>
      <c r="AN82" s="88" t="s">
        <v>904</v>
      </c>
      <c r="AO82" s="80" t="s">
        <v>924</v>
      </c>
      <c r="AP82" s="80" t="b">
        <v>0</v>
      </c>
      <c r="AQ82" s="88" t="s">
        <v>844</v>
      </c>
      <c r="AR82" s="80"/>
      <c r="AS82" s="80">
        <v>0</v>
      </c>
      <c r="AT82" s="80">
        <v>0</v>
      </c>
      <c r="AU82" s="80"/>
      <c r="AV82" s="80"/>
      <c r="AW82" s="80"/>
      <c r="AX82" s="80"/>
      <c r="AY82" s="80"/>
      <c r="AZ82" s="80"/>
      <c r="BA82" s="80"/>
      <c r="BB82" s="80"/>
      <c r="BC82">
        <v>1</v>
      </c>
      <c r="BD82" s="79" t="str">
        <f>REPLACE(INDEX(GroupVertices[Group],MATCH(Edges[[#This Row],[Vertex 1]],GroupVertices[Vertex],0)),1,1,"")</f>
        <v>3</v>
      </c>
      <c r="BE82" s="79" t="str">
        <f>REPLACE(INDEX(GroupVertices[Group],MATCH(Edges[[#This Row],[Vertex 2]],GroupVertices[Vertex],0)),1,1,"")</f>
        <v>2</v>
      </c>
      <c r="BF82" s="48"/>
      <c r="BG82" s="49"/>
      <c r="BH82" s="48"/>
      <c r="BI82" s="49"/>
      <c r="BJ82" s="48"/>
      <c r="BK82" s="49"/>
      <c r="BL82" s="48"/>
      <c r="BM82" s="49"/>
      <c r="BN82" s="48"/>
    </row>
    <row r="83" spans="1:66" ht="15">
      <c r="A83" s="66" t="s">
        <v>272</v>
      </c>
      <c r="B83" s="66" t="s">
        <v>272</v>
      </c>
      <c r="C83" s="67" t="s">
        <v>2445</v>
      </c>
      <c r="D83" s="68">
        <v>10</v>
      </c>
      <c r="E83" s="67" t="s">
        <v>136</v>
      </c>
      <c r="F83" s="70">
        <v>6</v>
      </c>
      <c r="G83" s="67"/>
      <c r="H83" s="71"/>
      <c r="I83" s="72"/>
      <c r="J83" s="72"/>
      <c r="K83" s="34" t="s">
        <v>65</v>
      </c>
      <c r="L83" s="73">
        <v>83</v>
      </c>
      <c r="M83" s="73"/>
      <c r="N83" s="74"/>
      <c r="O83" s="80" t="s">
        <v>213</v>
      </c>
      <c r="P83" s="82">
        <v>43918.63292824074</v>
      </c>
      <c r="Q83" s="80" t="s">
        <v>390</v>
      </c>
      <c r="R83" s="80"/>
      <c r="S83" s="80"/>
      <c r="T83" s="80" t="s">
        <v>515</v>
      </c>
      <c r="U83" s="80"/>
      <c r="V83" s="83" t="s">
        <v>612</v>
      </c>
      <c r="W83" s="82">
        <v>43918.63292824074</v>
      </c>
      <c r="X83" s="86">
        <v>43918</v>
      </c>
      <c r="Y83" s="88" t="s">
        <v>660</v>
      </c>
      <c r="Z83" s="83" t="s">
        <v>753</v>
      </c>
      <c r="AA83" s="80"/>
      <c r="AB83" s="80"/>
      <c r="AC83" s="88" t="s">
        <v>846</v>
      </c>
      <c r="AD83" s="80"/>
      <c r="AE83" s="80" t="b">
        <v>0</v>
      </c>
      <c r="AF83" s="80">
        <v>2</v>
      </c>
      <c r="AG83" s="88" t="s">
        <v>904</v>
      </c>
      <c r="AH83" s="80" t="b">
        <v>0</v>
      </c>
      <c r="AI83" s="80" t="s">
        <v>911</v>
      </c>
      <c r="AJ83" s="80"/>
      <c r="AK83" s="88" t="s">
        <v>904</v>
      </c>
      <c r="AL83" s="80" t="b">
        <v>0</v>
      </c>
      <c r="AM83" s="80">
        <v>1</v>
      </c>
      <c r="AN83" s="88" t="s">
        <v>904</v>
      </c>
      <c r="AO83" s="80" t="s">
        <v>928</v>
      </c>
      <c r="AP83" s="80" t="b">
        <v>0</v>
      </c>
      <c r="AQ83" s="88" t="s">
        <v>846</v>
      </c>
      <c r="AR83" s="80"/>
      <c r="AS83" s="80">
        <v>0</v>
      </c>
      <c r="AT83" s="80">
        <v>0</v>
      </c>
      <c r="AU83" s="80"/>
      <c r="AV83" s="80"/>
      <c r="AW83" s="80"/>
      <c r="AX83" s="80"/>
      <c r="AY83" s="80"/>
      <c r="AZ83" s="80"/>
      <c r="BA83" s="80"/>
      <c r="BB83" s="80"/>
      <c r="BC83">
        <v>6</v>
      </c>
      <c r="BD83" s="79" t="str">
        <f>REPLACE(INDEX(GroupVertices[Group],MATCH(Edges[[#This Row],[Vertex 1]],GroupVertices[Vertex],0)),1,1,"")</f>
        <v>7</v>
      </c>
      <c r="BE83" s="79" t="str">
        <f>REPLACE(INDEX(GroupVertices[Group],MATCH(Edges[[#This Row],[Vertex 2]],GroupVertices[Vertex],0)),1,1,"")</f>
        <v>7</v>
      </c>
      <c r="BF83" s="48">
        <v>1</v>
      </c>
      <c r="BG83" s="49">
        <v>3.125</v>
      </c>
      <c r="BH83" s="48">
        <v>1</v>
      </c>
      <c r="BI83" s="49">
        <v>3.125</v>
      </c>
      <c r="BJ83" s="48">
        <v>0</v>
      </c>
      <c r="BK83" s="49">
        <v>0</v>
      </c>
      <c r="BL83" s="48">
        <v>30</v>
      </c>
      <c r="BM83" s="49">
        <v>93.75</v>
      </c>
      <c r="BN83" s="48">
        <v>32</v>
      </c>
    </row>
    <row r="84" spans="1:66" ht="15">
      <c r="A84" s="66" t="s">
        <v>272</v>
      </c>
      <c r="B84" s="66" t="s">
        <v>272</v>
      </c>
      <c r="C84" s="67" t="s">
        <v>2445</v>
      </c>
      <c r="D84" s="68">
        <v>10</v>
      </c>
      <c r="E84" s="67" t="s">
        <v>136</v>
      </c>
      <c r="F84" s="70">
        <v>6</v>
      </c>
      <c r="G84" s="67"/>
      <c r="H84" s="71"/>
      <c r="I84" s="72"/>
      <c r="J84" s="72"/>
      <c r="K84" s="34" t="s">
        <v>65</v>
      </c>
      <c r="L84" s="73">
        <v>84</v>
      </c>
      <c r="M84" s="73"/>
      <c r="N84" s="74"/>
      <c r="O84" s="80" t="s">
        <v>213</v>
      </c>
      <c r="P84" s="82">
        <v>43918.60335648148</v>
      </c>
      <c r="Q84" s="80" t="s">
        <v>391</v>
      </c>
      <c r="R84" s="80"/>
      <c r="S84" s="80"/>
      <c r="T84" s="80" t="s">
        <v>515</v>
      </c>
      <c r="U84" s="80"/>
      <c r="V84" s="83" t="s">
        <v>612</v>
      </c>
      <c r="W84" s="82">
        <v>43918.60335648148</v>
      </c>
      <c r="X84" s="86">
        <v>43918</v>
      </c>
      <c r="Y84" s="88" t="s">
        <v>661</v>
      </c>
      <c r="Z84" s="83" t="s">
        <v>754</v>
      </c>
      <c r="AA84" s="80"/>
      <c r="AB84" s="80"/>
      <c r="AC84" s="88" t="s">
        <v>847</v>
      </c>
      <c r="AD84" s="80"/>
      <c r="AE84" s="80" t="b">
        <v>0</v>
      </c>
      <c r="AF84" s="80">
        <v>16</v>
      </c>
      <c r="AG84" s="88" t="s">
        <v>904</v>
      </c>
      <c r="AH84" s="80" t="b">
        <v>0</v>
      </c>
      <c r="AI84" s="80" t="s">
        <v>911</v>
      </c>
      <c r="AJ84" s="80"/>
      <c r="AK84" s="88" t="s">
        <v>904</v>
      </c>
      <c r="AL84" s="80" t="b">
        <v>0</v>
      </c>
      <c r="AM84" s="80">
        <v>2</v>
      </c>
      <c r="AN84" s="88" t="s">
        <v>904</v>
      </c>
      <c r="AO84" s="80" t="s">
        <v>928</v>
      </c>
      <c r="AP84" s="80" t="b">
        <v>0</v>
      </c>
      <c r="AQ84" s="88" t="s">
        <v>847</v>
      </c>
      <c r="AR84" s="80"/>
      <c r="AS84" s="80">
        <v>0</v>
      </c>
      <c r="AT84" s="80">
        <v>0</v>
      </c>
      <c r="AU84" s="80"/>
      <c r="AV84" s="80"/>
      <c r="AW84" s="80"/>
      <c r="AX84" s="80"/>
      <c r="AY84" s="80"/>
      <c r="AZ84" s="80"/>
      <c r="BA84" s="80"/>
      <c r="BB84" s="80"/>
      <c r="BC84">
        <v>6</v>
      </c>
      <c r="BD84" s="79" t="str">
        <f>REPLACE(INDEX(GroupVertices[Group],MATCH(Edges[[#This Row],[Vertex 1]],GroupVertices[Vertex],0)),1,1,"")</f>
        <v>7</v>
      </c>
      <c r="BE84" s="79" t="str">
        <f>REPLACE(INDEX(GroupVertices[Group],MATCH(Edges[[#This Row],[Vertex 2]],GroupVertices[Vertex],0)),1,1,"")</f>
        <v>7</v>
      </c>
      <c r="BF84" s="48">
        <v>1</v>
      </c>
      <c r="BG84" s="49">
        <v>2.272727272727273</v>
      </c>
      <c r="BH84" s="48">
        <v>2</v>
      </c>
      <c r="BI84" s="49">
        <v>4.545454545454546</v>
      </c>
      <c r="BJ84" s="48">
        <v>0</v>
      </c>
      <c r="BK84" s="49">
        <v>0</v>
      </c>
      <c r="BL84" s="48">
        <v>41</v>
      </c>
      <c r="BM84" s="49">
        <v>93.18181818181819</v>
      </c>
      <c r="BN84" s="48">
        <v>44</v>
      </c>
    </row>
    <row r="85" spans="1:66" ht="15">
      <c r="A85" s="66" t="s">
        <v>272</v>
      </c>
      <c r="B85" s="66" t="s">
        <v>272</v>
      </c>
      <c r="C85" s="67" t="s">
        <v>2445</v>
      </c>
      <c r="D85" s="68">
        <v>10</v>
      </c>
      <c r="E85" s="67" t="s">
        <v>136</v>
      </c>
      <c r="F85" s="70">
        <v>6</v>
      </c>
      <c r="G85" s="67"/>
      <c r="H85" s="71"/>
      <c r="I85" s="72"/>
      <c r="J85" s="72"/>
      <c r="K85" s="34" t="s">
        <v>65</v>
      </c>
      <c r="L85" s="73">
        <v>85</v>
      </c>
      <c r="M85" s="73"/>
      <c r="N85" s="74"/>
      <c r="O85" s="80" t="s">
        <v>213</v>
      </c>
      <c r="P85" s="82">
        <v>43919.55533564815</v>
      </c>
      <c r="Q85" s="80" t="s">
        <v>392</v>
      </c>
      <c r="R85" s="80"/>
      <c r="S85" s="80"/>
      <c r="T85" s="80" t="s">
        <v>515</v>
      </c>
      <c r="U85" s="80"/>
      <c r="V85" s="83" t="s">
        <v>612</v>
      </c>
      <c r="W85" s="82">
        <v>43919.55533564815</v>
      </c>
      <c r="X85" s="86">
        <v>43919</v>
      </c>
      <c r="Y85" s="88" t="s">
        <v>662</v>
      </c>
      <c r="Z85" s="83" t="s">
        <v>755</v>
      </c>
      <c r="AA85" s="80"/>
      <c r="AB85" s="80"/>
      <c r="AC85" s="88" t="s">
        <v>848</v>
      </c>
      <c r="AD85" s="80"/>
      <c r="AE85" s="80" t="b">
        <v>0</v>
      </c>
      <c r="AF85" s="80">
        <v>6</v>
      </c>
      <c r="AG85" s="88" t="s">
        <v>904</v>
      </c>
      <c r="AH85" s="80" t="b">
        <v>0</v>
      </c>
      <c r="AI85" s="80" t="s">
        <v>911</v>
      </c>
      <c r="AJ85" s="80"/>
      <c r="AK85" s="88" t="s">
        <v>904</v>
      </c>
      <c r="AL85" s="80" t="b">
        <v>0</v>
      </c>
      <c r="AM85" s="80">
        <v>2</v>
      </c>
      <c r="AN85" s="88" t="s">
        <v>904</v>
      </c>
      <c r="AO85" s="80" t="s">
        <v>923</v>
      </c>
      <c r="AP85" s="80" t="b">
        <v>0</v>
      </c>
      <c r="AQ85" s="88" t="s">
        <v>848</v>
      </c>
      <c r="AR85" s="80"/>
      <c r="AS85" s="80">
        <v>0</v>
      </c>
      <c r="AT85" s="80">
        <v>0</v>
      </c>
      <c r="AU85" s="80"/>
      <c r="AV85" s="80"/>
      <c r="AW85" s="80"/>
      <c r="AX85" s="80"/>
      <c r="AY85" s="80"/>
      <c r="AZ85" s="80"/>
      <c r="BA85" s="80"/>
      <c r="BB85" s="80"/>
      <c r="BC85">
        <v>6</v>
      </c>
      <c r="BD85" s="79" t="str">
        <f>REPLACE(INDEX(GroupVertices[Group],MATCH(Edges[[#This Row],[Vertex 1]],GroupVertices[Vertex],0)),1,1,"")</f>
        <v>7</v>
      </c>
      <c r="BE85" s="79" t="str">
        <f>REPLACE(INDEX(GroupVertices[Group],MATCH(Edges[[#This Row],[Vertex 2]],GroupVertices[Vertex],0)),1,1,"")</f>
        <v>7</v>
      </c>
      <c r="BF85" s="48">
        <v>1</v>
      </c>
      <c r="BG85" s="49">
        <v>2.5</v>
      </c>
      <c r="BH85" s="48">
        <v>1</v>
      </c>
      <c r="BI85" s="49">
        <v>2.5</v>
      </c>
      <c r="BJ85" s="48">
        <v>0</v>
      </c>
      <c r="BK85" s="49">
        <v>0</v>
      </c>
      <c r="BL85" s="48">
        <v>38</v>
      </c>
      <c r="BM85" s="49">
        <v>95</v>
      </c>
      <c r="BN85" s="48">
        <v>40</v>
      </c>
    </row>
    <row r="86" spans="1:66" ht="15">
      <c r="A86" s="66" t="s">
        <v>272</v>
      </c>
      <c r="B86" s="66" t="s">
        <v>272</v>
      </c>
      <c r="C86" s="67" t="s">
        <v>2445</v>
      </c>
      <c r="D86" s="68">
        <v>10</v>
      </c>
      <c r="E86" s="67" t="s">
        <v>136</v>
      </c>
      <c r="F86" s="70">
        <v>6</v>
      </c>
      <c r="G86" s="67"/>
      <c r="H86" s="71"/>
      <c r="I86" s="72"/>
      <c r="J86" s="72"/>
      <c r="K86" s="34" t="s">
        <v>65</v>
      </c>
      <c r="L86" s="73">
        <v>86</v>
      </c>
      <c r="M86" s="73"/>
      <c r="N86" s="74"/>
      <c r="O86" s="80" t="s">
        <v>213</v>
      </c>
      <c r="P86" s="82">
        <v>43919.593136574076</v>
      </c>
      <c r="Q86" s="80" t="s">
        <v>393</v>
      </c>
      <c r="R86" s="80"/>
      <c r="S86" s="80"/>
      <c r="T86" s="80" t="s">
        <v>515</v>
      </c>
      <c r="U86" s="80"/>
      <c r="V86" s="83" t="s">
        <v>612</v>
      </c>
      <c r="W86" s="82">
        <v>43919.593136574076</v>
      </c>
      <c r="X86" s="86">
        <v>43919</v>
      </c>
      <c r="Y86" s="88" t="s">
        <v>663</v>
      </c>
      <c r="Z86" s="83" t="s">
        <v>756</v>
      </c>
      <c r="AA86" s="80"/>
      <c r="AB86" s="80"/>
      <c r="AC86" s="88" t="s">
        <v>849</v>
      </c>
      <c r="AD86" s="80"/>
      <c r="AE86" s="80" t="b">
        <v>0</v>
      </c>
      <c r="AF86" s="80">
        <v>7</v>
      </c>
      <c r="AG86" s="88" t="s">
        <v>904</v>
      </c>
      <c r="AH86" s="80" t="b">
        <v>0</v>
      </c>
      <c r="AI86" s="80" t="s">
        <v>911</v>
      </c>
      <c r="AJ86" s="80"/>
      <c r="AK86" s="88" t="s">
        <v>904</v>
      </c>
      <c r="AL86" s="80" t="b">
        <v>0</v>
      </c>
      <c r="AM86" s="80">
        <v>1</v>
      </c>
      <c r="AN86" s="88" t="s">
        <v>904</v>
      </c>
      <c r="AO86" s="80" t="s">
        <v>923</v>
      </c>
      <c r="AP86" s="80" t="b">
        <v>0</v>
      </c>
      <c r="AQ86" s="88" t="s">
        <v>849</v>
      </c>
      <c r="AR86" s="80"/>
      <c r="AS86" s="80">
        <v>0</v>
      </c>
      <c r="AT86" s="80">
        <v>0</v>
      </c>
      <c r="AU86" s="80"/>
      <c r="AV86" s="80"/>
      <c r="AW86" s="80"/>
      <c r="AX86" s="80"/>
      <c r="AY86" s="80"/>
      <c r="AZ86" s="80"/>
      <c r="BA86" s="80"/>
      <c r="BB86" s="80"/>
      <c r="BC86">
        <v>6</v>
      </c>
      <c r="BD86" s="79" t="str">
        <f>REPLACE(INDEX(GroupVertices[Group],MATCH(Edges[[#This Row],[Vertex 1]],GroupVertices[Vertex],0)),1,1,"")</f>
        <v>7</v>
      </c>
      <c r="BE86" s="79" t="str">
        <f>REPLACE(INDEX(GroupVertices[Group],MATCH(Edges[[#This Row],[Vertex 2]],GroupVertices[Vertex],0)),1,1,"")</f>
        <v>7</v>
      </c>
      <c r="BF86" s="48">
        <v>1</v>
      </c>
      <c r="BG86" s="49">
        <v>2.380952380952381</v>
      </c>
      <c r="BH86" s="48">
        <v>5</v>
      </c>
      <c r="BI86" s="49">
        <v>11.904761904761905</v>
      </c>
      <c r="BJ86" s="48">
        <v>0</v>
      </c>
      <c r="BK86" s="49">
        <v>0</v>
      </c>
      <c r="BL86" s="48">
        <v>36</v>
      </c>
      <c r="BM86" s="49">
        <v>85.71428571428571</v>
      </c>
      <c r="BN86" s="48">
        <v>42</v>
      </c>
    </row>
    <row r="87" spans="1:66" ht="15">
      <c r="A87" s="66" t="s">
        <v>272</v>
      </c>
      <c r="B87" s="66" t="s">
        <v>272</v>
      </c>
      <c r="C87" s="67" t="s">
        <v>2445</v>
      </c>
      <c r="D87" s="68">
        <v>10</v>
      </c>
      <c r="E87" s="67" t="s">
        <v>136</v>
      </c>
      <c r="F87" s="70">
        <v>6</v>
      </c>
      <c r="G87" s="67"/>
      <c r="H87" s="71"/>
      <c r="I87" s="72"/>
      <c r="J87" s="72"/>
      <c r="K87" s="34" t="s">
        <v>65</v>
      </c>
      <c r="L87" s="73">
        <v>87</v>
      </c>
      <c r="M87" s="73"/>
      <c r="N87" s="74"/>
      <c r="O87" s="80" t="s">
        <v>213</v>
      </c>
      <c r="P87" s="82">
        <v>43918.58658564815</v>
      </c>
      <c r="Q87" s="80" t="s">
        <v>394</v>
      </c>
      <c r="R87" s="80"/>
      <c r="S87" s="80"/>
      <c r="T87" s="80" t="s">
        <v>515</v>
      </c>
      <c r="U87" s="80"/>
      <c r="V87" s="83" t="s">
        <v>612</v>
      </c>
      <c r="W87" s="82">
        <v>43918.58658564815</v>
      </c>
      <c r="X87" s="86">
        <v>43918</v>
      </c>
      <c r="Y87" s="88" t="s">
        <v>664</v>
      </c>
      <c r="Z87" s="83" t="s">
        <v>757</v>
      </c>
      <c r="AA87" s="80"/>
      <c r="AB87" s="80"/>
      <c r="AC87" s="88" t="s">
        <v>850</v>
      </c>
      <c r="AD87" s="80"/>
      <c r="AE87" s="80" t="b">
        <v>0</v>
      </c>
      <c r="AF87" s="80">
        <v>12</v>
      </c>
      <c r="AG87" s="88" t="s">
        <v>904</v>
      </c>
      <c r="AH87" s="80" t="b">
        <v>0</v>
      </c>
      <c r="AI87" s="80" t="s">
        <v>911</v>
      </c>
      <c r="AJ87" s="80"/>
      <c r="AK87" s="88" t="s">
        <v>904</v>
      </c>
      <c r="AL87" s="80" t="b">
        <v>0</v>
      </c>
      <c r="AM87" s="80">
        <v>3</v>
      </c>
      <c r="AN87" s="88" t="s">
        <v>904</v>
      </c>
      <c r="AO87" s="80" t="s">
        <v>928</v>
      </c>
      <c r="AP87" s="80" t="b">
        <v>0</v>
      </c>
      <c r="AQ87" s="88" t="s">
        <v>850</v>
      </c>
      <c r="AR87" s="80"/>
      <c r="AS87" s="80">
        <v>0</v>
      </c>
      <c r="AT87" s="80">
        <v>0</v>
      </c>
      <c r="AU87" s="80"/>
      <c r="AV87" s="80"/>
      <c r="AW87" s="80"/>
      <c r="AX87" s="80"/>
      <c r="AY87" s="80"/>
      <c r="AZ87" s="80"/>
      <c r="BA87" s="80"/>
      <c r="BB87" s="80"/>
      <c r="BC87">
        <v>6</v>
      </c>
      <c r="BD87" s="79" t="str">
        <f>REPLACE(INDEX(GroupVertices[Group],MATCH(Edges[[#This Row],[Vertex 1]],GroupVertices[Vertex],0)),1,1,"")</f>
        <v>7</v>
      </c>
      <c r="BE87" s="79" t="str">
        <f>REPLACE(INDEX(GroupVertices[Group],MATCH(Edges[[#This Row],[Vertex 2]],GroupVertices[Vertex],0)),1,1,"")</f>
        <v>7</v>
      </c>
      <c r="BF87" s="48">
        <v>0</v>
      </c>
      <c r="BG87" s="49">
        <v>0</v>
      </c>
      <c r="BH87" s="48">
        <v>0</v>
      </c>
      <c r="BI87" s="49">
        <v>0</v>
      </c>
      <c r="BJ87" s="48">
        <v>0</v>
      </c>
      <c r="BK87" s="49">
        <v>0</v>
      </c>
      <c r="BL87" s="48">
        <v>23</v>
      </c>
      <c r="BM87" s="49">
        <v>100</v>
      </c>
      <c r="BN87" s="48">
        <v>23</v>
      </c>
    </row>
    <row r="88" spans="1:66" ht="15">
      <c r="A88" s="66" t="s">
        <v>272</v>
      </c>
      <c r="B88" s="66" t="s">
        <v>272</v>
      </c>
      <c r="C88" s="67" t="s">
        <v>2445</v>
      </c>
      <c r="D88" s="68">
        <v>10</v>
      </c>
      <c r="E88" s="67" t="s">
        <v>136</v>
      </c>
      <c r="F88" s="70">
        <v>6</v>
      </c>
      <c r="G88" s="67"/>
      <c r="H88" s="71"/>
      <c r="I88" s="72"/>
      <c r="J88" s="72"/>
      <c r="K88" s="34" t="s">
        <v>65</v>
      </c>
      <c r="L88" s="73">
        <v>88</v>
      </c>
      <c r="M88" s="73"/>
      <c r="N88" s="74"/>
      <c r="O88" s="80" t="s">
        <v>213</v>
      </c>
      <c r="P88" s="82">
        <v>43918.61177083333</v>
      </c>
      <c r="Q88" s="80" t="s">
        <v>395</v>
      </c>
      <c r="R88" s="80"/>
      <c r="S88" s="80"/>
      <c r="T88" s="80" t="s">
        <v>515</v>
      </c>
      <c r="U88" s="83" t="s">
        <v>576</v>
      </c>
      <c r="V88" s="83" t="s">
        <v>576</v>
      </c>
      <c r="W88" s="82">
        <v>43918.61177083333</v>
      </c>
      <c r="X88" s="86">
        <v>43918</v>
      </c>
      <c r="Y88" s="88" t="s">
        <v>665</v>
      </c>
      <c r="Z88" s="83" t="s">
        <v>758</v>
      </c>
      <c r="AA88" s="80"/>
      <c r="AB88" s="80"/>
      <c r="AC88" s="88" t="s">
        <v>851</v>
      </c>
      <c r="AD88" s="80"/>
      <c r="AE88" s="80" t="b">
        <v>0</v>
      </c>
      <c r="AF88" s="80">
        <v>35</v>
      </c>
      <c r="AG88" s="88" t="s">
        <v>904</v>
      </c>
      <c r="AH88" s="80" t="b">
        <v>0</v>
      </c>
      <c r="AI88" s="80" t="s">
        <v>911</v>
      </c>
      <c r="AJ88" s="80"/>
      <c r="AK88" s="88" t="s">
        <v>904</v>
      </c>
      <c r="AL88" s="80" t="b">
        <v>0</v>
      </c>
      <c r="AM88" s="80">
        <v>11</v>
      </c>
      <c r="AN88" s="88" t="s">
        <v>904</v>
      </c>
      <c r="AO88" s="80" t="s">
        <v>928</v>
      </c>
      <c r="AP88" s="80" t="b">
        <v>0</v>
      </c>
      <c r="AQ88" s="88" t="s">
        <v>851</v>
      </c>
      <c r="AR88" s="80"/>
      <c r="AS88" s="80">
        <v>0</v>
      </c>
      <c r="AT88" s="80">
        <v>0</v>
      </c>
      <c r="AU88" s="80"/>
      <c r="AV88" s="80"/>
      <c r="AW88" s="80"/>
      <c r="AX88" s="80"/>
      <c r="AY88" s="80"/>
      <c r="AZ88" s="80"/>
      <c r="BA88" s="80"/>
      <c r="BB88" s="80"/>
      <c r="BC88">
        <v>6</v>
      </c>
      <c r="BD88" s="79" t="str">
        <f>REPLACE(INDEX(GroupVertices[Group],MATCH(Edges[[#This Row],[Vertex 1]],GroupVertices[Vertex],0)),1,1,"")</f>
        <v>7</v>
      </c>
      <c r="BE88" s="79" t="str">
        <f>REPLACE(INDEX(GroupVertices[Group],MATCH(Edges[[#This Row],[Vertex 2]],GroupVertices[Vertex],0)),1,1,"")</f>
        <v>7</v>
      </c>
      <c r="BF88" s="48">
        <v>0</v>
      </c>
      <c r="BG88" s="49">
        <v>0</v>
      </c>
      <c r="BH88" s="48">
        <v>2</v>
      </c>
      <c r="BI88" s="49">
        <v>6.25</v>
      </c>
      <c r="BJ88" s="48">
        <v>0</v>
      </c>
      <c r="BK88" s="49">
        <v>0</v>
      </c>
      <c r="BL88" s="48">
        <v>30</v>
      </c>
      <c r="BM88" s="49">
        <v>93.75</v>
      </c>
      <c r="BN88" s="48">
        <v>32</v>
      </c>
    </row>
    <row r="89" spans="1:66" ht="15">
      <c r="A89" s="66" t="s">
        <v>273</v>
      </c>
      <c r="B89" s="66" t="s">
        <v>273</v>
      </c>
      <c r="C89" s="67" t="s">
        <v>2441</v>
      </c>
      <c r="D89" s="68">
        <v>3</v>
      </c>
      <c r="E89" s="67" t="s">
        <v>132</v>
      </c>
      <c r="F89" s="70">
        <v>32</v>
      </c>
      <c r="G89" s="67"/>
      <c r="H89" s="71"/>
      <c r="I89" s="72"/>
      <c r="J89" s="72"/>
      <c r="K89" s="34" t="s">
        <v>65</v>
      </c>
      <c r="L89" s="73">
        <v>89</v>
      </c>
      <c r="M89" s="73"/>
      <c r="N89" s="74"/>
      <c r="O89" s="80" t="s">
        <v>213</v>
      </c>
      <c r="P89" s="82">
        <v>43918.707349537035</v>
      </c>
      <c r="Q89" s="80" t="s">
        <v>396</v>
      </c>
      <c r="R89" s="80"/>
      <c r="S89" s="80"/>
      <c r="T89" s="80" t="s">
        <v>495</v>
      </c>
      <c r="U89" s="83" t="s">
        <v>577</v>
      </c>
      <c r="V89" s="83" t="s">
        <v>577</v>
      </c>
      <c r="W89" s="82">
        <v>43918.707349537035</v>
      </c>
      <c r="X89" s="86">
        <v>43918</v>
      </c>
      <c r="Y89" s="88" t="s">
        <v>666</v>
      </c>
      <c r="Z89" s="83" t="s">
        <v>759</v>
      </c>
      <c r="AA89" s="80"/>
      <c r="AB89" s="80"/>
      <c r="AC89" s="88" t="s">
        <v>852</v>
      </c>
      <c r="AD89" s="80"/>
      <c r="AE89" s="80" t="b">
        <v>0</v>
      </c>
      <c r="AF89" s="80">
        <v>12</v>
      </c>
      <c r="AG89" s="88" t="s">
        <v>904</v>
      </c>
      <c r="AH89" s="80" t="b">
        <v>0</v>
      </c>
      <c r="AI89" s="80" t="s">
        <v>911</v>
      </c>
      <c r="AJ89" s="80"/>
      <c r="AK89" s="88" t="s">
        <v>904</v>
      </c>
      <c r="AL89" s="80" t="b">
        <v>0</v>
      </c>
      <c r="AM89" s="80">
        <v>1</v>
      </c>
      <c r="AN89" s="88" t="s">
        <v>904</v>
      </c>
      <c r="AO89" s="80" t="s">
        <v>924</v>
      </c>
      <c r="AP89" s="80" t="b">
        <v>0</v>
      </c>
      <c r="AQ89" s="88" t="s">
        <v>852</v>
      </c>
      <c r="AR89" s="80"/>
      <c r="AS89" s="80">
        <v>0</v>
      </c>
      <c r="AT89" s="80">
        <v>0</v>
      </c>
      <c r="AU89" s="80"/>
      <c r="AV89" s="80"/>
      <c r="AW89" s="80"/>
      <c r="AX89" s="80"/>
      <c r="AY89" s="80"/>
      <c r="AZ89" s="80"/>
      <c r="BA89" s="80"/>
      <c r="BB89" s="80"/>
      <c r="BC89">
        <v>1</v>
      </c>
      <c r="BD89" s="79" t="str">
        <f>REPLACE(INDEX(GroupVertices[Group],MATCH(Edges[[#This Row],[Vertex 1]],GroupVertices[Vertex],0)),1,1,"")</f>
        <v>7</v>
      </c>
      <c r="BE89" s="79" t="str">
        <f>REPLACE(INDEX(GroupVertices[Group],MATCH(Edges[[#This Row],[Vertex 2]],GroupVertices[Vertex],0)),1,1,"")</f>
        <v>7</v>
      </c>
      <c r="BF89" s="48">
        <v>3</v>
      </c>
      <c r="BG89" s="49">
        <v>17.647058823529413</v>
      </c>
      <c r="BH89" s="48">
        <v>0</v>
      </c>
      <c r="BI89" s="49">
        <v>0</v>
      </c>
      <c r="BJ89" s="48">
        <v>0</v>
      </c>
      <c r="BK89" s="49">
        <v>0</v>
      </c>
      <c r="BL89" s="48">
        <v>14</v>
      </c>
      <c r="BM89" s="49">
        <v>82.3529411764706</v>
      </c>
      <c r="BN89" s="48">
        <v>17</v>
      </c>
    </row>
    <row r="90" spans="1:66" ht="15">
      <c r="A90" s="66" t="s">
        <v>274</v>
      </c>
      <c r="B90" s="66" t="s">
        <v>264</v>
      </c>
      <c r="C90" s="67" t="s">
        <v>2441</v>
      </c>
      <c r="D90" s="68">
        <v>3</v>
      </c>
      <c r="E90" s="67" t="s">
        <v>132</v>
      </c>
      <c r="F90" s="70">
        <v>32</v>
      </c>
      <c r="G90" s="67"/>
      <c r="H90" s="71"/>
      <c r="I90" s="72"/>
      <c r="J90" s="72"/>
      <c r="K90" s="34" t="s">
        <v>65</v>
      </c>
      <c r="L90" s="73">
        <v>90</v>
      </c>
      <c r="M90" s="73"/>
      <c r="N90" s="74"/>
      <c r="O90" s="80" t="s">
        <v>347</v>
      </c>
      <c r="P90" s="82">
        <v>43918.66831018519</v>
      </c>
      <c r="Q90" s="80" t="s">
        <v>397</v>
      </c>
      <c r="R90" s="80"/>
      <c r="S90" s="80"/>
      <c r="T90" s="80" t="s">
        <v>516</v>
      </c>
      <c r="U90" s="83" t="s">
        <v>578</v>
      </c>
      <c r="V90" s="83" t="s">
        <v>578</v>
      </c>
      <c r="W90" s="82">
        <v>43918.66831018519</v>
      </c>
      <c r="X90" s="86">
        <v>43918</v>
      </c>
      <c r="Y90" s="88" t="s">
        <v>667</v>
      </c>
      <c r="Z90" s="83" t="s">
        <v>760</v>
      </c>
      <c r="AA90" s="80"/>
      <c r="AB90" s="80"/>
      <c r="AC90" s="88" t="s">
        <v>853</v>
      </c>
      <c r="AD90" s="80"/>
      <c r="AE90" s="80" t="b">
        <v>0</v>
      </c>
      <c r="AF90" s="80">
        <v>30</v>
      </c>
      <c r="AG90" s="88" t="s">
        <v>904</v>
      </c>
      <c r="AH90" s="80" t="b">
        <v>0</v>
      </c>
      <c r="AI90" s="80" t="s">
        <v>911</v>
      </c>
      <c r="AJ90" s="80"/>
      <c r="AK90" s="88" t="s">
        <v>904</v>
      </c>
      <c r="AL90" s="80" t="b">
        <v>0</v>
      </c>
      <c r="AM90" s="80">
        <v>18</v>
      </c>
      <c r="AN90" s="88" t="s">
        <v>904</v>
      </c>
      <c r="AO90" s="80" t="s">
        <v>924</v>
      </c>
      <c r="AP90" s="80" t="b">
        <v>0</v>
      </c>
      <c r="AQ90" s="88" t="s">
        <v>853</v>
      </c>
      <c r="AR90" s="80"/>
      <c r="AS90" s="80">
        <v>0</v>
      </c>
      <c r="AT90" s="80">
        <v>0</v>
      </c>
      <c r="AU90" s="80"/>
      <c r="AV90" s="80"/>
      <c r="AW90" s="80"/>
      <c r="AX90" s="80"/>
      <c r="AY90" s="80"/>
      <c r="AZ90" s="80"/>
      <c r="BA90" s="80"/>
      <c r="BB90" s="80"/>
      <c r="BC90">
        <v>1</v>
      </c>
      <c r="BD90" s="79" t="str">
        <f>REPLACE(INDEX(GroupVertices[Group],MATCH(Edges[[#This Row],[Vertex 1]],GroupVertices[Vertex],0)),1,1,"")</f>
        <v>3</v>
      </c>
      <c r="BE90" s="79" t="str">
        <f>REPLACE(INDEX(GroupVertices[Group],MATCH(Edges[[#This Row],[Vertex 2]],GroupVertices[Vertex],0)),1,1,"")</f>
        <v>3</v>
      </c>
      <c r="BF90" s="48">
        <v>3</v>
      </c>
      <c r="BG90" s="49">
        <v>9.67741935483871</v>
      </c>
      <c r="BH90" s="48">
        <v>1</v>
      </c>
      <c r="BI90" s="49">
        <v>3.225806451612903</v>
      </c>
      <c r="BJ90" s="48">
        <v>0</v>
      </c>
      <c r="BK90" s="49">
        <v>0</v>
      </c>
      <c r="BL90" s="48">
        <v>27</v>
      </c>
      <c r="BM90" s="49">
        <v>87.09677419354838</v>
      </c>
      <c r="BN90" s="48">
        <v>31</v>
      </c>
    </row>
    <row r="91" spans="1:66" ht="15">
      <c r="A91" s="66" t="s">
        <v>275</v>
      </c>
      <c r="B91" s="66" t="s">
        <v>320</v>
      </c>
      <c r="C91" s="67" t="s">
        <v>2441</v>
      </c>
      <c r="D91" s="68">
        <v>3</v>
      </c>
      <c r="E91" s="67" t="s">
        <v>132</v>
      </c>
      <c r="F91" s="70">
        <v>32</v>
      </c>
      <c r="G91" s="67"/>
      <c r="H91" s="71"/>
      <c r="I91" s="72"/>
      <c r="J91" s="72"/>
      <c r="K91" s="34" t="s">
        <v>65</v>
      </c>
      <c r="L91" s="73">
        <v>91</v>
      </c>
      <c r="M91" s="73"/>
      <c r="N91" s="74"/>
      <c r="O91" s="80" t="s">
        <v>347</v>
      </c>
      <c r="P91" s="82">
        <v>43920.727013888885</v>
      </c>
      <c r="Q91" s="80" t="s">
        <v>398</v>
      </c>
      <c r="R91" s="83" t="s">
        <v>454</v>
      </c>
      <c r="S91" s="80" t="s">
        <v>475</v>
      </c>
      <c r="T91" s="80" t="s">
        <v>517</v>
      </c>
      <c r="U91" s="80"/>
      <c r="V91" s="83" t="s">
        <v>613</v>
      </c>
      <c r="W91" s="82">
        <v>43920.727013888885</v>
      </c>
      <c r="X91" s="86">
        <v>43920</v>
      </c>
      <c r="Y91" s="88" t="s">
        <v>668</v>
      </c>
      <c r="Z91" s="83" t="s">
        <v>761</v>
      </c>
      <c r="AA91" s="80"/>
      <c r="AB91" s="80"/>
      <c r="AC91" s="88" t="s">
        <v>854</v>
      </c>
      <c r="AD91" s="80"/>
      <c r="AE91" s="80" t="b">
        <v>0</v>
      </c>
      <c r="AF91" s="80">
        <v>18</v>
      </c>
      <c r="AG91" s="88" t="s">
        <v>904</v>
      </c>
      <c r="AH91" s="80" t="b">
        <v>1</v>
      </c>
      <c r="AI91" s="80" t="s">
        <v>911</v>
      </c>
      <c r="AJ91" s="80"/>
      <c r="AK91" s="88" t="s">
        <v>914</v>
      </c>
      <c r="AL91" s="80" t="b">
        <v>0</v>
      </c>
      <c r="AM91" s="80">
        <v>10</v>
      </c>
      <c r="AN91" s="88" t="s">
        <v>904</v>
      </c>
      <c r="AO91" s="80" t="s">
        <v>924</v>
      </c>
      <c r="AP91" s="80" t="b">
        <v>0</v>
      </c>
      <c r="AQ91" s="88" t="s">
        <v>854</v>
      </c>
      <c r="AR91" s="80"/>
      <c r="AS91" s="80">
        <v>0</v>
      </c>
      <c r="AT91" s="80">
        <v>0</v>
      </c>
      <c r="AU91" s="80" t="s">
        <v>932</v>
      </c>
      <c r="AV91" s="80" t="s">
        <v>934</v>
      </c>
      <c r="AW91" s="80" t="s">
        <v>935</v>
      </c>
      <c r="AX91" s="80" t="s">
        <v>938</v>
      </c>
      <c r="AY91" s="80" t="s">
        <v>942</v>
      </c>
      <c r="AZ91" s="80" t="s">
        <v>946</v>
      </c>
      <c r="BA91" s="80" t="s">
        <v>949</v>
      </c>
      <c r="BB91" s="83" t="s">
        <v>952</v>
      </c>
      <c r="BC91">
        <v>1</v>
      </c>
      <c r="BD91" s="79" t="str">
        <f>REPLACE(INDEX(GroupVertices[Group],MATCH(Edges[[#This Row],[Vertex 1]],GroupVertices[Vertex],0)),1,1,"")</f>
        <v>1</v>
      </c>
      <c r="BE91" s="79" t="str">
        <f>REPLACE(INDEX(GroupVertices[Group],MATCH(Edges[[#This Row],[Vertex 2]],GroupVertices[Vertex],0)),1,1,"")</f>
        <v>1</v>
      </c>
      <c r="BF91" s="48"/>
      <c r="BG91" s="49"/>
      <c r="BH91" s="48"/>
      <c r="BI91" s="49"/>
      <c r="BJ91" s="48"/>
      <c r="BK91" s="49"/>
      <c r="BL91" s="48"/>
      <c r="BM91" s="49"/>
      <c r="BN91" s="48"/>
    </row>
    <row r="92" spans="1:66" ht="15">
      <c r="A92" s="66" t="s">
        <v>275</v>
      </c>
      <c r="B92" s="66" t="s">
        <v>299</v>
      </c>
      <c r="C92" s="67" t="s">
        <v>2441</v>
      </c>
      <c r="D92" s="68">
        <v>3</v>
      </c>
      <c r="E92" s="67" t="s">
        <v>132</v>
      </c>
      <c r="F92" s="70">
        <v>32</v>
      </c>
      <c r="G92" s="67"/>
      <c r="H92" s="71"/>
      <c r="I92" s="72"/>
      <c r="J92" s="72"/>
      <c r="K92" s="34" t="s">
        <v>65</v>
      </c>
      <c r="L92" s="73">
        <v>92</v>
      </c>
      <c r="M92" s="73"/>
      <c r="N92" s="74"/>
      <c r="O92" s="80" t="s">
        <v>347</v>
      </c>
      <c r="P92" s="82">
        <v>43920.727013888885</v>
      </c>
      <c r="Q92" s="80" t="s">
        <v>398</v>
      </c>
      <c r="R92" s="83" t="s">
        <v>454</v>
      </c>
      <c r="S92" s="80" t="s">
        <v>475</v>
      </c>
      <c r="T92" s="80" t="s">
        <v>517</v>
      </c>
      <c r="U92" s="80"/>
      <c r="V92" s="83" t="s">
        <v>613</v>
      </c>
      <c r="W92" s="82">
        <v>43920.727013888885</v>
      </c>
      <c r="X92" s="86">
        <v>43920</v>
      </c>
      <c r="Y92" s="88" t="s">
        <v>668</v>
      </c>
      <c r="Z92" s="83" t="s">
        <v>761</v>
      </c>
      <c r="AA92" s="80"/>
      <c r="AB92" s="80"/>
      <c r="AC92" s="88" t="s">
        <v>854</v>
      </c>
      <c r="AD92" s="80"/>
      <c r="AE92" s="80" t="b">
        <v>0</v>
      </c>
      <c r="AF92" s="80">
        <v>18</v>
      </c>
      <c r="AG92" s="88" t="s">
        <v>904</v>
      </c>
      <c r="AH92" s="80" t="b">
        <v>1</v>
      </c>
      <c r="AI92" s="80" t="s">
        <v>911</v>
      </c>
      <c r="AJ92" s="80"/>
      <c r="AK92" s="88" t="s">
        <v>914</v>
      </c>
      <c r="AL92" s="80" t="b">
        <v>0</v>
      </c>
      <c r="AM92" s="80">
        <v>10</v>
      </c>
      <c r="AN92" s="88" t="s">
        <v>904</v>
      </c>
      <c r="AO92" s="80" t="s">
        <v>924</v>
      </c>
      <c r="AP92" s="80" t="b">
        <v>0</v>
      </c>
      <c r="AQ92" s="88" t="s">
        <v>854</v>
      </c>
      <c r="AR92" s="80"/>
      <c r="AS92" s="80">
        <v>0</v>
      </c>
      <c r="AT92" s="80">
        <v>0</v>
      </c>
      <c r="AU92" s="80" t="s">
        <v>932</v>
      </c>
      <c r="AV92" s="80" t="s">
        <v>934</v>
      </c>
      <c r="AW92" s="80" t="s">
        <v>935</v>
      </c>
      <c r="AX92" s="80" t="s">
        <v>938</v>
      </c>
      <c r="AY92" s="80" t="s">
        <v>942</v>
      </c>
      <c r="AZ92" s="80" t="s">
        <v>946</v>
      </c>
      <c r="BA92" s="80" t="s">
        <v>949</v>
      </c>
      <c r="BB92" s="83" t="s">
        <v>952</v>
      </c>
      <c r="BC92">
        <v>1</v>
      </c>
      <c r="BD92" s="79" t="str">
        <f>REPLACE(INDEX(GroupVertices[Group],MATCH(Edges[[#This Row],[Vertex 1]],GroupVertices[Vertex],0)),1,1,"")</f>
        <v>1</v>
      </c>
      <c r="BE92" s="79" t="str">
        <f>REPLACE(INDEX(GroupVertices[Group],MATCH(Edges[[#This Row],[Vertex 2]],GroupVertices[Vertex],0)),1,1,"")</f>
        <v>1</v>
      </c>
      <c r="BF92" s="48"/>
      <c r="BG92" s="49"/>
      <c r="BH92" s="48"/>
      <c r="BI92" s="49"/>
      <c r="BJ92" s="48"/>
      <c r="BK92" s="49"/>
      <c r="BL92" s="48"/>
      <c r="BM92" s="49"/>
      <c r="BN92" s="48"/>
    </row>
    <row r="93" spans="1:66" ht="15">
      <c r="A93" s="66" t="s">
        <v>275</v>
      </c>
      <c r="B93" s="66" t="s">
        <v>321</v>
      </c>
      <c r="C93" s="67" t="s">
        <v>2441</v>
      </c>
      <c r="D93" s="68">
        <v>3</v>
      </c>
      <c r="E93" s="67" t="s">
        <v>132</v>
      </c>
      <c r="F93" s="70">
        <v>32</v>
      </c>
      <c r="G93" s="67"/>
      <c r="H93" s="71"/>
      <c r="I93" s="72"/>
      <c r="J93" s="72"/>
      <c r="K93" s="34" t="s">
        <v>65</v>
      </c>
      <c r="L93" s="73">
        <v>93</v>
      </c>
      <c r="M93" s="73"/>
      <c r="N93" s="74"/>
      <c r="O93" s="80" t="s">
        <v>347</v>
      </c>
      <c r="P93" s="82">
        <v>43920.727013888885</v>
      </c>
      <c r="Q93" s="80" t="s">
        <v>398</v>
      </c>
      <c r="R93" s="83" t="s">
        <v>454</v>
      </c>
      <c r="S93" s="80" t="s">
        <v>475</v>
      </c>
      <c r="T93" s="80" t="s">
        <v>517</v>
      </c>
      <c r="U93" s="80"/>
      <c r="V93" s="83" t="s">
        <v>613</v>
      </c>
      <c r="W93" s="82">
        <v>43920.727013888885</v>
      </c>
      <c r="X93" s="86">
        <v>43920</v>
      </c>
      <c r="Y93" s="88" t="s">
        <v>668</v>
      </c>
      <c r="Z93" s="83" t="s">
        <v>761</v>
      </c>
      <c r="AA93" s="80"/>
      <c r="AB93" s="80"/>
      <c r="AC93" s="88" t="s">
        <v>854</v>
      </c>
      <c r="AD93" s="80"/>
      <c r="AE93" s="80" t="b">
        <v>0</v>
      </c>
      <c r="AF93" s="80">
        <v>18</v>
      </c>
      <c r="AG93" s="88" t="s">
        <v>904</v>
      </c>
      <c r="AH93" s="80" t="b">
        <v>1</v>
      </c>
      <c r="AI93" s="80" t="s">
        <v>911</v>
      </c>
      <c r="AJ93" s="80"/>
      <c r="AK93" s="88" t="s">
        <v>914</v>
      </c>
      <c r="AL93" s="80" t="b">
        <v>0</v>
      </c>
      <c r="AM93" s="80">
        <v>10</v>
      </c>
      <c r="AN93" s="88" t="s">
        <v>904</v>
      </c>
      <c r="AO93" s="80" t="s">
        <v>924</v>
      </c>
      <c r="AP93" s="80" t="b">
        <v>0</v>
      </c>
      <c r="AQ93" s="88" t="s">
        <v>854</v>
      </c>
      <c r="AR93" s="80"/>
      <c r="AS93" s="80">
        <v>0</v>
      </c>
      <c r="AT93" s="80">
        <v>0</v>
      </c>
      <c r="AU93" s="80" t="s">
        <v>932</v>
      </c>
      <c r="AV93" s="80" t="s">
        <v>934</v>
      </c>
      <c r="AW93" s="80" t="s">
        <v>935</v>
      </c>
      <c r="AX93" s="80" t="s">
        <v>938</v>
      </c>
      <c r="AY93" s="80" t="s">
        <v>942</v>
      </c>
      <c r="AZ93" s="80" t="s">
        <v>946</v>
      </c>
      <c r="BA93" s="80" t="s">
        <v>949</v>
      </c>
      <c r="BB93" s="83" t="s">
        <v>952</v>
      </c>
      <c r="BC93">
        <v>1</v>
      </c>
      <c r="BD93" s="79" t="str">
        <f>REPLACE(INDEX(GroupVertices[Group],MATCH(Edges[[#This Row],[Vertex 1]],GroupVertices[Vertex],0)),1,1,"")</f>
        <v>1</v>
      </c>
      <c r="BE93" s="79" t="str">
        <f>REPLACE(INDEX(GroupVertices[Group],MATCH(Edges[[#This Row],[Vertex 2]],GroupVertices[Vertex],0)),1,1,"")</f>
        <v>1</v>
      </c>
      <c r="BF93" s="48"/>
      <c r="BG93" s="49"/>
      <c r="BH93" s="48"/>
      <c r="BI93" s="49"/>
      <c r="BJ93" s="48"/>
      <c r="BK93" s="49"/>
      <c r="BL93" s="48"/>
      <c r="BM93" s="49"/>
      <c r="BN93" s="48"/>
    </row>
    <row r="94" spans="1:66" ht="15">
      <c r="A94" s="66" t="s">
        <v>275</v>
      </c>
      <c r="B94" s="66" t="s">
        <v>319</v>
      </c>
      <c r="C94" s="67" t="s">
        <v>2441</v>
      </c>
      <c r="D94" s="68">
        <v>3</v>
      </c>
      <c r="E94" s="67" t="s">
        <v>132</v>
      </c>
      <c r="F94" s="70">
        <v>32</v>
      </c>
      <c r="G94" s="67"/>
      <c r="H94" s="71"/>
      <c r="I94" s="72"/>
      <c r="J94" s="72"/>
      <c r="K94" s="34" t="s">
        <v>65</v>
      </c>
      <c r="L94" s="73">
        <v>94</v>
      </c>
      <c r="M94" s="73"/>
      <c r="N94" s="74"/>
      <c r="O94" s="80" t="s">
        <v>347</v>
      </c>
      <c r="P94" s="82">
        <v>43920.727013888885</v>
      </c>
      <c r="Q94" s="80" t="s">
        <v>398</v>
      </c>
      <c r="R94" s="83" t="s">
        <v>454</v>
      </c>
      <c r="S94" s="80" t="s">
        <v>475</v>
      </c>
      <c r="T94" s="80" t="s">
        <v>517</v>
      </c>
      <c r="U94" s="80"/>
      <c r="V94" s="83" t="s">
        <v>613</v>
      </c>
      <c r="W94" s="82">
        <v>43920.727013888885</v>
      </c>
      <c r="X94" s="86">
        <v>43920</v>
      </c>
      <c r="Y94" s="88" t="s">
        <v>668</v>
      </c>
      <c r="Z94" s="83" t="s">
        <v>761</v>
      </c>
      <c r="AA94" s="80"/>
      <c r="AB94" s="80"/>
      <c r="AC94" s="88" t="s">
        <v>854</v>
      </c>
      <c r="AD94" s="80"/>
      <c r="AE94" s="80" t="b">
        <v>0</v>
      </c>
      <c r="AF94" s="80">
        <v>18</v>
      </c>
      <c r="AG94" s="88" t="s">
        <v>904</v>
      </c>
      <c r="AH94" s="80" t="b">
        <v>1</v>
      </c>
      <c r="AI94" s="80" t="s">
        <v>911</v>
      </c>
      <c r="AJ94" s="80"/>
      <c r="AK94" s="88" t="s">
        <v>914</v>
      </c>
      <c r="AL94" s="80" t="b">
        <v>0</v>
      </c>
      <c r="AM94" s="80">
        <v>10</v>
      </c>
      <c r="AN94" s="88" t="s">
        <v>904</v>
      </c>
      <c r="AO94" s="80" t="s">
        <v>924</v>
      </c>
      <c r="AP94" s="80" t="b">
        <v>0</v>
      </c>
      <c r="AQ94" s="88" t="s">
        <v>854</v>
      </c>
      <c r="AR94" s="80"/>
      <c r="AS94" s="80">
        <v>0</v>
      </c>
      <c r="AT94" s="80">
        <v>0</v>
      </c>
      <c r="AU94" s="80" t="s">
        <v>932</v>
      </c>
      <c r="AV94" s="80" t="s">
        <v>934</v>
      </c>
      <c r="AW94" s="80" t="s">
        <v>935</v>
      </c>
      <c r="AX94" s="80" t="s">
        <v>938</v>
      </c>
      <c r="AY94" s="80" t="s">
        <v>942</v>
      </c>
      <c r="AZ94" s="80" t="s">
        <v>946</v>
      </c>
      <c r="BA94" s="80" t="s">
        <v>949</v>
      </c>
      <c r="BB94" s="83" t="s">
        <v>952</v>
      </c>
      <c r="BC94">
        <v>1</v>
      </c>
      <c r="BD94" s="79" t="str">
        <f>REPLACE(INDEX(GroupVertices[Group],MATCH(Edges[[#This Row],[Vertex 1]],GroupVertices[Vertex],0)),1,1,"")</f>
        <v>1</v>
      </c>
      <c r="BE94" s="79" t="str">
        <f>REPLACE(INDEX(GroupVertices[Group],MATCH(Edges[[#This Row],[Vertex 2]],GroupVertices[Vertex],0)),1,1,"")</f>
        <v>3</v>
      </c>
      <c r="BF94" s="48"/>
      <c r="BG94" s="49"/>
      <c r="BH94" s="48"/>
      <c r="BI94" s="49"/>
      <c r="BJ94" s="48"/>
      <c r="BK94" s="49"/>
      <c r="BL94" s="48"/>
      <c r="BM94" s="49"/>
      <c r="BN94" s="48"/>
    </row>
    <row r="95" spans="1:66" ht="15">
      <c r="A95" s="66" t="s">
        <v>264</v>
      </c>
      <c r="B95" s="66" t="s">
        <v>322</v>
      </c>
      <c r="C95" s="67" t="s">
        <v>2441</v>
      </c>
      <c r="D95" s="68">
        <v>3</v>
      </c>
      <c r="E95" s="67" t="s">
        <v>132</v>
      </c>
      <c r="F95" s="70">
        <v>32</v>
      </c>
      <c r="G95" s="67"/>
      <c r="H95" s="71"/>
      <c r="I95" s="72"/>
      <c r="J95" s="72"/>
      <c r="K95" s="34" t="s">
        <v>65</v>
      </c>
      <c r="L95" s="73">
        <v>95</v>
      </c>
      <c r="M95" s="73"/>
      <c r="N95" s="74"/>
      <c r="O95" s="80" t="s">
        <v>347</v>
      </c>
      <c r="P95" s="82">
        <v>43918.73457175926</v>
      </c>
      <c r="Q95" s="80" t="s">
        <v>368</v>
      </c>
      <c r="R95" s="80"/>
      <c r="S95" s="80"/>
      <c r="T95" s="80" t="s">
        <v>497</v>
      </c>
      <c r="U95" s="83" t="s">
        <v>556</v>
      </c>
      <c r="V95" s="83" t="s">
        <v>556</v>
      </c>
      <c r="W95" s="82">
        <v>43918.73457175926</v>
      </c>
      <c r="X95" s="86">
        <v>43918</v>
      </c>
      <c r="Y95" s="88" t="s">
        <v>638</v>
      </c>
      <c r="Z95" s="83" t="s">
        <v>731</v>
      </c>
      <c r="AA95" s="80"/>
      <c r="AB95" s="80"/>
      <c r="AC95" s="88" t="s">
        <v>824</v>
      </c>
      <c r="AD95" s="80"/>
      <c r="AE95" s="80" t="b">
        <v>0</v>
      </c>
      <c r="AF95" s="80">
        <v>59</v>
      </c>
      <c r="AG95" s="88" t="s">
        <v>904</v>
      </c>
      <c r="AH95" s="80" t="b">
        <v>0</v>
      </c>
      <c r="AI95" s="80" t="s">
        <v>911</v>
      </c>
      <c r="AJ95" s="80"/>
      <c r="AK95" s="88" t="s">
        <v>904</v>
      </c>
      <c r="AL95" s="80" t="b">
        <v>0</v>
      </c>
      <c r="AM95" s="80">
        <v>10</v>
      </c>
      <c r="AN95" s="88" t="s">
        <v>904</v>
      </c>
      <c r="AO95" s="80" t="s">
        <v>923</v>
      </c>
      <c r="AP95" s="80" t="b">
        <v>0</v>
      </c>
      <c r="AQ95" s="88" t="s">
        <v>824</v>
      </c>
      <c r="AR95" s="80"/>
      <c r="AS95" s="80">
        <v>0</v>
      </c>
      <c r="AT95" s="80">
        <v>0</v>
      </c>
      <c r="AU95" s="80"/>
      <c r="AV95" s="80"/>
      <c r="AW95" s="80"/>
      <c r="AX95" s="80"/>
      <c r="AY95" s="80"/>
      <c r="AZ95" s="80"/>
      <c r="BA95" s="80"/>
      <c r="BB95" s="80"/>
      <c r="BC95">
        <v>1</v>
      </c>
      <c r="BD95" s="79" t="str">
        <f>REPLACE(INDEX(GroupVertices[Group],MATCH(Edges[[#This Row],[Vertex 1]],GroupVertices[Vertex],0)),1,1,"")</f>
        <v>3</v>
      </c>
      <c r="BE95" s="79" t="str">
        <f>REPLACE(INDEX(GroupVertices[Group],MATCH(Edges[[#This Row],[Vertex 2]],GroupVertices[Vertex],0)),1,1,"")</f>
        <v>3</v>
      </c>
      <c r="BF95" s="48"/>
      <c r="BG95" s="49"/>
      <c r="BH95" s="48"/>
      <c r="BI95" s="49"/>
      <c r="BJ95" s="48"/>
      <c r="BK95" s="49"/>
      <c r="BL95" s="48"/>
      <c r="BM95" s="49"/>
      <c r="BN95" s="48"/>
    </row>
    <row r="96" spans="1:66" ht="15">
      <c r="A96" s="66" t="s">
        <v>264</v>
      </c>
      <c r="B96" s="66" t="s">
        <v>323</v>
      </c>
      <c r="C96" s="67" t="s">
        <v>2441</v>
      </c>
      <c r="D96" s="68">
        <v>3</v>
      </c>
      <c r="E96" s="67" t="s">
        <v>132</v>
      </c>
      <c r="F96" s="70">
        <v>32</v>
      </c>
      <c r="G96" s="67"/>
      <c r="H96" s="71"/>
      <c r="I96" s="72"/>
      <c r="J96" s="72"/>
      <c r="K96" s="34" t="s">
        <v>65</v>
      </c>
      <c r="L96" s="73">
        <v>96</v>
      </c>
      <c r="M96" s="73"/>
      <c r="N96" s="74"/>
      <c r="O96" s="80" t="s">
        <v>347</v>
      </c>
      <c r="P96" s="82">
        <v>43918.73457175926</v>
      </c>
      <c r="Q96" s="80" t="s">
        <v>368</v>
      </c>
      <c r="R96" s="80"/>
      <c r="S96" s="80"/>
      <c r="T96" s="80" t="s">
        <v>497</v>
      </c>
      <c r="U96" s="83" t="s">
        <v>556</v>
      </c>
      <c r="V96" s="83" t="s">
        <v>556</v>
      </c>
      <c r="W96" s="82">
        <v>43918.73457175926</v>
      </c>
      <c r="X96" s="86">
        <v>43918</v>
      </c>
      <c r="Y96" s="88" t="s">
        <v>638</v>
      </c>
      <c r="Z96" s="83" t="s">
        <v>731</v>
      </c>
      <c r="AA96" s="80"/>
      <c r="AB96" s="80"/>
      <c r="AC96" s="88" t="s">
        <v>824</v>
      </c>
      <c r="AD96" s="80"/>
      <c r="AE96" s="80" t="b">
        <v>0</v>
      </c>
      <c r="AF96" s="80">
        <v>59</v>
      </c>
      <c r="AG96" s="88" t="s">
        <v>904</v>
      </c>
      <c r="AH96" s="80" t="b">
        <v>0</v>
      </c>
      <c r="AI96" s="80" t="s">
        <v>911</v>
      </c>
      <c r="AJ96" s="80"/>
      <c r="AK96" s="88" t="s">
        <v>904</v>
      </c>
      <c r="AL96" s="80" t="b">
        <v>0</v>
      </c>
      <c r="AM96" s="80">
        <v>10</v>
      </c>
      <c r="AN96" s="88" t="s">
        <v>904</v>
      </c>
      <c r="AO96" s="80" t="s">
        <v>923</v>
      </c>
      <c r="AP96" s="80" t="b">
        <v>0</v>
      </c>
      <c r="AQ96" s="88" t="s">
        <v>824</v>
      </c>
      <c r="AR96" s="80"/>
      <c r="AS96" s="80">
        <v>0</v>
      </c>
      <c r="AT96" s="80">
        <v>0</v>
      </c>
      <c r="AU96" s="80"/>
      <c r="AV96" s="80"/>
      <c r="AW96" s="80"/>
      <c r="AX96" s="80"/>
      <c r="AY96" s="80"/>
      <c r="AZ96" s="80"/>
      <c r="BA96" s="80"/>
      <c r="BB96" s="80"/>
      <c r="BC96">
        <v>1</v>
      </c>
      <c r="BD96" s="79" t="str">
        <f>REPLACE(INDEX(GroupVertices[Group],MATCH(Edges[[#This Row],[Vertex 1]],GroupVertices[Vertex],0)),1,1,"")</f>
        <v>3</v>
      </c>
      <c r="BE96" s="79" t="str">
        <f>REPLACE(INDEX(GroupVertices[Group],MATCH(Edges[[#This Row],[Vertex 2]],GroupVertices[Vertex],0)),1,1,"")</f>
        <v>3</v>
      </c>
      <c r="BF96" s="48">
        <v>5</v>
      </c>
      <c r="BG96" s="49">
        <v>14.705882352941176</v>
      </c>
      <c r="BH96" s="48">
        <v>0</v>
      </c>
      <c r="BI96" s="49">
        <v>0</v>
      </c>
      <c r="BJ96" s="48">
        <v>0</v>
      </c>
      <c r="BK96" s="49">
        <v>0</v>
      </c>
      <c r="BL96" s="48">
        <v>29</v>
      </c>
      <c r="BM96" s="49">
        <v>85.29411764705883</v>
      </c>
      <c r="BN96" s="48">
        <v>34</v>
      </c>
    </row>
    <row r="97" spans="1:66" ht="15">
      <c r="A97" s="66" t="s">
        <v>264</v>
      </c>
      <c r="B97" s="66" t="s">
        <v>287</v>
      </c>
      <c r="C97" s="67" t="s">
        <v>2441</v>
      </c>
      <c r="D97" s="68">
        <v>3</v>
      </c>
      <c r="E97" s="67" t="s">
        <v>132</v>
      </c>
      <c r="F97" s="70">
        <v>32</v>
      </c>
      <c r="G97" s="67"/>
      <c r="H97" s="71"/>
      <c r="I97" s="72"/>
      <c r="J97" s="72"/>
      <c r="K97" s="34" t="s">
        <v>65</v>
      </c>
      <c r="L97" s="73">
        <v>97</v>
      </c>
      <c r="M97" s="73"/>
      <c r="N97" s="74"/>
      <c r="O97" s="80" t="s">
        <v>347</v>
      </c>
      <c r="P97" s="82">
        <v>43918.73457175926</v>
      </c>
      <c r="Q97" s="80" t="s">
        <v>368</v>
      </c>
      <c r="R97" s="80"/>
      <c r="S97" s="80"/>
      <c r="T97" s="80" t="s">
        <v>497</v>
      </c>
      <c r="U97" s="83" t="s">
        <v>556</v>
      </c>
      <c r="V97" s="83" t="s">
        <v>556</v>
      </c>
      <c r="W97" s="82">
        <v>43918.73457175926</v>
      </c>
      <c r="X97" s="86">
        <v>43918</v>
      </c>
      <c r="Y97" s="88" t="s">
        <v>638</v>
      </c>
      <c r="Z97" s="83" t="s">
        <v>731</v>
      </c>
      <c r="AA97" s="80"/>
      <c r="AB97" s="80"/>
      <c r="AC97" s="88" t="s">
        <v>824</v>
      </c>
      <c r="AD97" s="80"/>
      <c r="AE97" s="80" t="b">
        <v>0</v>
      </c>
      <c r="AF97" s="80">
        <v>59</v>
      </c>
      <c r="AG97" s="88" t="s">
        <v>904</v>
      </c>
      <c r="AH97" s="80" t="b">
        <v>0</v>
      </c>
      <c r="AI97" s="80" t="s">
        <v>911</v>
      </c>
      <c r="AJ97" s="80"/>
      <c r="AK97" s="88" t="s">
        <v>904</v>
      </c>
      <c r="AL97" s="80" t="b">
        <v>0</v>
      </c>
      <c r="AM97" s="80">
        <v>10</v>
      </c>
      <c r="AN97" s="88" t="s">
        <v>904</v>
      </c>
      <c r="AO97" s="80" t="s">
        <v>923</v>
      </c>
      <c r="AP97" s="80" t="b">
        <v>0</v>
      </c>
      <c r="AQ97" s="88" t="s">
        <v>824</v>
      </c>
      <c r="AR97" s="80"/>
      <c r="AS97" s="80">
        <v>0</v>
      </c>
      <c r="AT97" s="80">
        <v>0</v>
      </c>
      <c r="AU97" s="80"/>
      <c r="AV97" s="80"/>
      <c r="AW97" s="80"/>
      <c r="AX97" s="80"/>
      <c r="AY97" s="80"/>
      <c r="AZ97" s="80"/>
      <c r="BA97" s="80"/>
      <c r="BB97" s="80"/>
      <c r="BC97">
        <v>1</v>
      </c>
      <c r="BD97" s="79" t="str">
        <f>REPLACE(INDEX(GroupVertices[Group],MATCH(Edges[[#This Row],[Vertex 1]],GroupVertices[Vertex],0)),1,1,"")</f>
        <v>3</v>
      </c>
      <c r="BE97" s="79" t="str">
        <f>REPLACE(INDEX(GroupVertices[Group],MATCH(Edges[[#This Row],[Vertex 2]],GroupVertices[Vertex],0)),1,1,"")</f>
        <v>2</v>
      </c>
      <c r="BF97" s="48"/>
      <c r="BG97" s="49"/>
      <c r="BH97" s="48"/>
      <c r="BI97" s="49"/>
      <c r="BJ97" s="48"/>
      <c r="BK97" s="49"/>
      <c r="BL97" s="48"/>
      <c r="BM97" s="49"/>
      <c r="BN97" s="48"/>
    </row>
    <row r="98" spans="1:66" ht="15">
      <c r="A98" s="66" t="s">
        <v>275</v>
      </c>
      <c r="B98" s="66" t="s">
        <v>264</v>
      </c>
      <c r="C98" s="67" t="s">
        <v>2441</v>
      </c>
      <c r="D98" s="68">
        <v>3</v>
      </c>
      <c r="E98" s="67" t="s">
        <v>132</v>
      </c>
      <c r="F98" s="70">
        <v>32</v>
      </c>
      <c r="G98" s="67"/>
      <c r="H98" s="71"/>
      <c r="I98" s="72"/>
      <c r="J98" s="72"/>
      <c r="K98" s="34" t="s">
        <v>65</v>
      </c>
      <c r="L98" s="73">
        <v>98</v>
      </c>
      <c r="M98" s="73"/>
      <c r="N98" s="74"/>
      <c r="O98" s="80" t="s">
        <v>347</v>
      </c>
      <c r="P98" s="82">
        <v>43920.727013888885</v>
      </c>
      <c r="Q98" s="80" t="s">
        <v>398</v>
      </c>
      <c r="R98" s="83" t="s">
        <v>454</v>
      </c>
      <c r="S98" s="80" t="s">
        <v>475</v>
      </c>
      <c r="T98" s="80" t="s">
        <v>517</v>
      </c>
      <c r="U98" s="80"/>
      <c r="V98" s="83" t="s">
        <v>613</v>
      </c>
      <c r="W98" s="82">
        <v>43920.727013888885</v>
      </c>
      <c r="X98" s="86">
        <v>43920</v>
      </c>
      <c r="Y98" s="88" t="s">
        <v>668</v>
      </c>
      <c r="Z98" s="83" t="s">
        <v>761</v>
      </c>
      <c r="AA98" s="80"/>
      <c r="AB98" s="80"/>
      <c r="AC98" s="88" t="s">
        <v>854</v>
      </c>
      <c r="AD98" s="80"/>
      <c r="AE98" s="80" t="b">
        <v>0</v>
      </c>
      <c r="AF98" s="80">
        <v>18</v>
      </c>
      <c r="AG98" s="88" t="s">
        <v>904</v>
      </c>
      <c r="AH98" s="80" t="b">
        <v>1</v>
      </c>
      <c r="AI98" s="80" t="s">
        <v>911</v>
      </c>
      <c r="AJ98" s="80"/>
      <c r="AK98" s="88" t="s">
        <v>914</v>
      </c>
      <c r="AL98" s="80" t="b">
        <v>0</v>
      </c>
      <c r="AM98" s="80">
        <v>10</v>
      </c>
      <c r="AN98" s="88" t="s">
        <v>904</v>
      </c>
      <c r="AO98" s="80" t="s">
        <v>924</v>
      </c>
      <c r="AP98" s="80" t="b">
        <v>0</v>
      </c>
      <c r="AQ98" s="88" t="s">
        <v>854</v>
      </c>
      <c r="AR98" s="80"/>
      <c r="AS98" s="80">
        <v>0</v>
      </c>
      <c r="AT98" s="80">
        <v>0</v>
      </c>
      <c r="AU98" s="80" t="s">
        <v>932</v>
      </c>
      <c r="AV98" s="80" t="s">
        <v>934</v>
      </c>
      <c r="AW98" s="80" t="s">
        <v>935</v>
      </c>
      <c r="AX98" s="80" t="s">
        <v>938</v>
      </c>
      <c r="AY98" s="80" t="s">
        <v>942</v>
      </c>
      <c r="AZ98" s="80" t="s">
        <v>946</v>
      </c>
      <c r="BA98" s="80" t="s">
        <v>949</v>
      </c>
      <c r="BB98" s="83" t="s">
        <v>952</v>
      </c>
      <c r="BC98">
        <v>1</v>
      </c>
      <c r="BD98" s="79" t="str">
        <f>REPLACE(INDEX(GroupVertices[Group],MATCH(Edges[[#This Row],[Vertex 1]],GroupVertices[Vertex],0)),1,1,"")</f>
        <v>1</v>
      </c>
      <c r="BE98" s="79" t="str">
        <f>REPLACE(INDEX(GroupVertices[Group],MATCH(Edges[[#This Row],[Vertex 2]],GroupVertices[Vertex],0)),1,1,"")</f>
        <v>3</v>
      </c>
      <c r="BF98" s="48"/>
      <c r="BG98" s="49"/>
      <c r="BH98" s="48"/>
      <c r="BI98" s="49"/>
      <c r="BJ98" s="48"/>
      <c r="BK98" s="49"/>
      <c r="BL98" s="48"/>
      <c r="BM98" s="49"/>
      <c r="BN98" s="48"/>
    </row>
    <row r="99" spans="1:66" ht="15">
      <c r="A99" s="66" t="s">
        <v>275</v>
      </c>
      <c r="B99" s="66" t="s">
        <v>298</v>
      </c>
      <c r="C99" s="67" t="s">
        <v>2441</v>
      </c>
      <c r="D99" s="68">
        <v>3</v>
      </c>
      <c r="E99" s="67" t="s">
        <v>132</v>
      </c>
      <c r="F99" s="70">
        <v>32</v>
      </c>
      <c r="G99" s="67"/>
      <c r="H99" s="71"/>
      <c r="I99" s="72"/>
      <c r="J99" s="72"/>
      <c r="K99" s="34" t="s">
        <v>65</v>
      </c>
      <c r="L99" s="73">
        <v>99</v>
      </c>
      <c r="M99" s="73"/>
      <c r="N99" s="74"/>
      <c r="O99" s="80" t="s">
        <v>347</v>
      </c>
      <c r="P99" s="82">
        <v>43920.727013888885</v>
      </c>
      <c r="Q99" s="80" t="s">
        <v>398</v>
      </c>
      <c r="R99" s="83" t="s">
        <v>454</v>
      </c>
      <c r="S99" s="80" t="s">
        <v>475</v>
      </c>
      <c r="T99" s="80" t="s">
        <v>517</v>
      </c>
      <c r="U99" s="80"/>
      <c r="V99" s="83" t="s">
        <v>613</v>
      </c>
      <c r="W99" s="82">
        <v>43920.727013888885</v>
      </c>
      <c r="X99" s="86">
        <v>43920</v>
      </c>
      <c r="Y99" s="88" t="s">
        <v>668</v>
      </c>
      <c r="Z99" s="83" t="s">
        <v>761</v>
      </c>
      <c r="AA99" s="80"/>
      <c r="AB99" s="80"/>
      <c r="AC99" s="88" t="s">
        <v>854</v>
      </c>
      <c r="AD99" s="80"/>
      <c r="AE99" s="80" t="b">
        <v>0</v>
      </c>
      <c r="AF99" s="80">
        <v>18</v>
      </c>
      <c r="AG99" s="88" t="s">
        <v>904</v>
      </c>
      <c r="AH99" s="80" t="b">
        <v>1</v>
      </c>
      <c r="AI99" s="80" t="s">
        <v>911</v>
      </c>
      <c r="AJ99" s="80"/>
      <c r="AK99" s="88" t="s">
        <v>914</v>
      </c>
      <c r="AL99" s="80" t="b">
        <v>0</v>
      </c>
      <c r="AM99" s="80">
        <v>10</v>
      </c>
      <c r="AN99" s="88" t="s">
        <v>904</v>
      </c>
      <c r="AO99" s="80" t="s">
        <v>924</v>
      </c>
      <c r="AP99" s="80" t="b">
        <v>0</v>
      </c>
      <c r="AQ99" s="88" t="s">
        <v>854</v>
      </c>
      <c r="AR99" s="80"/>
      <c r="AS99" s="80">
        <v>0</v>
      </c>
      <c r="AT99" s="80">
        <v>0</v>
      </c>
      <c r="AU99" s="80" t="s">
        <v>932</v>
      </c>
      <c r="AV99" s="80" t="s">
        <v>934</v>
      </c>
      <c r="AW99" s="80" t="s">
        <v>935</v>
      </c>
      <c r="AX99" s="80" t="s">
        <v>938</v>
      </c>
      <c r="AY99" s="80" t="s">
        <v>942</v>
      </c>
      <c r="AZ99" s="80" t="s">
        <v>946</v>
      </c>
      <c r="BA99" s="80" t="s">
        <v>949</v>
      </c>
      <c r="BB99" s="83" t="s">
        <v>952</v>
      </c>
      <c r="BC99">
        <v>1</v>
      </c>
      <c r="BD99" s="79" t="str">
        <f>REPLACE(INDEX(GroupVertices[Group],MATCH(Edges[[#This Row],[Vertex 1]],GroupVertices[Vertex],0)),1,1,"")</f>
        <v>1</v>
      </c>
      <c r="BE99" s="79" t="str">
        <f>REPLACE(INDEX(GroupVertices[Group],MATCH(Edges[[#This Row],[Vertex 2]],GroupVertices[Vertex],0)),1,1,"")</f>
        <v>1</v>
      </c>
      <c r="BF99" s="48"/>
      <c r="BG99" s="49"/>
      <c r="BH99" s="48"/>
      <c r="BI99" s="49"/>
      <c r="BJ99" s="48"/>
      <c r="BK99" s="49"/>
      <c r="BL99" s="48"/>
      <c r="BM99" s="49"/>
      <c r="BN99" s="48"/>
    </row>
    <row r="100" spans="1:66" ht="15">
      <c r="A100" s="66" t="s">
        <v>275</v>
      </c>
      <c r="B100" s="66" t="s">
        <v>324</v>
      </c>
      <c r="C100" s="67" t="s">
        <v>2441</v>
      </c>
      <c r="D100" s="68">
        <v>3</v>
      </c>
      <c r="E100" s="67" t="s">
        <v>132</v>
      </c>
      <c r="F100" s="70">
        <v>32</v>
      </c>
      <c r="G100" s="67"/>
      <c r="H100" s="71"/>
      <c r="I100" s="72"/>
      <c r="J100" s="72"/>
      <c r="K100" s="34" t="s">
        <v>65</v>
      </c>
      <c r="L100" s="73">
        <v>100</v>
      </c>
      <c r="M100" s="73"/>
      <c r="N100" s="74"/>
      <c r="O100" s="80" t="s">
        <v>347</v>
      </c>
      <c r="P100" s="82">
        <v>43920.727013888885</v>
      </c>
      <c r="Q100" s="80" t="s">
        <v>398</v>
      </c>
      <c r="R100" s="83" t="s">
        <v>454</v>
      </c>
      <c r="S100" s="80" t="s">
        <v>475</v>
      </c>
      <c r="T100" s="80" t="s">
        <v>517</v>
      </c>
      <c r="U100" s="80"/>
      <c r="V100" s="83" t="s">
        <v>613</v>
      </c>
      <c r="W100" s="82">
        <v>43920.727013888885</v>
      </c>
      <c r="X100" s="86">
        <v>43920</v>
      </c>
      <c r="Y100" s="88" t="s">
        <v>668</v>
      </c>
      <c r="Z100" s="83" t="s">
        <v>761</v>
      </c>
      <c r="AA100" s="80"/>
      <c r="AB100" s="80"/>
      <c r="AC100" s="88" t="s">
        <v>854</v>
      </c>
      <c r="AD100" s="80"/>
      <c r="AE100" s="80" t="b">
        <v>0</v>
      </c>
      <c r="AF100" s="80">
        <v>18</v>
      </c>
      <c r="AG100" s="88" t="s">
        <v>904</v>
      </c>
      <c r="AH100" s="80" t="b">
        <v>1</v>
      </c>
      <c r="AI100" s="80" t="s">
        <v>911</v>
      </c>
      <c r="AJ100" s="80"/>
      <c r="AK100" s="88" t="s">
        <v>914</v>
      </c>
      <c r="AL100" s="80" t="b">
        <v>0</v>
      </c>
      <c r="AM100" s="80">
        <v>10</v>
      </c>
      <c r="AN100" s="88" t="s">
        <v>904</v>
      </c>
      <c r="AO100" s="80" t="s">
        <v>924</v>
      </c>
      <c r="AP100" s="80" t="b">
        <v>0</v>
      </c>
      <c r="AQ100" s="88" t="s">
        <v>854</v>
      </c>
      <c r="AR100" s="80"/>
      <c r="AS100" s="80">
        <v>0</v>
      </c>
      <c r="AT100" s="80">
        <v>0</v>
      </c>
      <c r="AU100" s="80" t="s">
        <v>932</v>
      </c>
      <c r="AV100" s="80" t="s">
        <v>934</v>
      </c>
      <c r="AW100" s="80" t="s">
        <v>935</v>
      </c>
      <c r="AX100" s="80" t="s">
        <v>938</v>
      </c>
      <c r="AY100" s="80" t="s">
        <v>942</v>
      </c>
      <c r="AZ100" s="80" t="s">
        <v>946</v>
      </c>
      <c r="BA100" s="80" t="s">
        <v>949</v>
      </c>
      <c r="BB100" s="83" t="s">
        <v>952</v>
      </c>
      <c r="BC100">
        <v>1</v>
      </c>
      <c r="BD100" s="79" t="str">
        <f>REPLACE(INDEX(GroupVertices[Group],MATCH(Edges[[#This Row],[Vertex 1]],GroupVertices[Vertex],0)),1,1,"")</f>
        <v>1</v>
      </c>
      <c r="BE100" s="79" t="str">
        <f>REPLACE(INDEX(GroupVertices[Group],MATCH(Edges[[#This Row],[Vertex 2]],GroupVertices[Vertex],0)),1,1,"")</f>
        <v>1</v>
      </c>
      <c r="BF100" s="48"/>
      <c r="BG100" s="49"/>
      <c r="BH100" s="48"/>
      <c r="BI100" s="49"/>
      <c r="BJ100" s="48"/>
      <c r="BK100" s="49"/>
      <c r="BL100" s="48"/>
      <c r="BM100" s="49"/>
      <c r="BN100" s="48"/>
    </row>
    <row r="101" spans="1:66" ht="15">
      <c r="A101" s="66" t="s">
        <v>275</v>
      </c>
      <c r="B101" s="66" t="s">
        <v>325</v>
      </c>
      <c r="C101" s="67" t="s">
        <v>2441</v>
      </c>
      <c r="D101" s="68">
        <v>3</v>
      </c>
      <c r="E101" s="67" t="s">
        <v>132</v>
      </c>
      <c r="F101" s="70">
        <v>32</v>
      </c>
      <c r="G101" s="67"/>
      <c r="H101" s="71"/>
      <c r="I101" s="72"/>
      <c r="J101" s="72"/>
      <c r="K101" s="34" t="s">
        <v>65</v>
      </c>
      <c r="L101" s="73">
        <v>101</v>
      </c>
      <c r="M101" s="73"/>
      <c r="N101" s="74"/>
      <c r="O101" s="80" t="s">
        <v>347</v>
      </c>
      <c r="P101" s="82">
        <v>43920.727013888885</v>
      </c>
      <c r="Q101" s="80" t="s">
        <v>398</v>
      </c>
      <c r="R101" s="83" t="s">
        <v>454</v>
      </c>
      <c r="S101" s="80" t="s">
        <v>475</v>
      </c>
      <c r="T101" s="80" t="s">
        <v>517</v>
      </c>
      <c r="U101" s="80"/>
      <c r="V101" s="83" t="s">
        <v>613</v>
      </c>
      <c r="W101" s="82">
        <v>43920.727013888885</v>
      </c>
      <c r="X101" s="86">
        <v>43920</v>
      </c>
      <c r="Y101" s="88" t="s">
        <v>668</v>
      </c>
      <c r="Z101" s="83" t="s">
        <v>761</v>
      </c>
      <c r="AA101" s="80"/>
      <c r="AB101" s="80"/>
      <c r="AC101" s="88" t="s">
        <v>854</v>
      </c>
      <c r="AD101" s="80"/>
      <c r="AE101" s="80" t="b">
        <v>0</v>
      </c>
      <c r="AF101" s="80">
        <v>18</v>
      </c>
      <c r="AG101" s="88" t="s">
        <v>904</v>
      </c>
      <c r="AH101" s="80" t="b">
        <v>1</v>
      </c>
      <c r="AI101" s="80" t="s">
        <v>911</v>
      </c>
      <c r="AJ101" s="80"/>
      <c r="AK101" s="88" t="s">
        <v>914</v>
      </c>
      <c r="AL101" s="80" t="b">
        <v>0</v>
      </c>
      <c r="AM101" s="80">
        <v>10</v>
      </c>
      <c r="AN101" s="88" t="s">
        <v>904</v>
      </c>
      <c r="AO101" s="80" t="s">
        <v>924</v>
      </c>
      <c r="AP101" s="80" t="b">
        <v>0</v>
      </c>
      <c r="AQ101" s="88" t="s">
        <v>854</v>
      </c>
      <c r="AR101" s="80"/>
      <c r="AS101" s="80">
        <v>0</v>
      </c>
      <c r="AT101" s="80">
        <v>0</v>
      </c>
      <c r="AU101" s="80" t="s">
        <v>932</v>
      </c>
      <c r="AV101" s="80" t="s">
        <v>934</v>
      </c>
      <c r="AW101" s="80" t="s">
        <v>935</v>
      </c>
      <c r="AX101" s="80" t="s">
        <v>938</v>
      </c>
      <c r="AY101" s="80" t="s">
        <v>942</v>
      </c>
      <c r="AZ101" s="80" t="s">
        <v>946</v>
      </c>
      <c r="BA101" s="80" t="s">
        <v>949</v>
      </c>
      <c r="BB101" s="83" t="s">
        <v>952</v>
      </c>
      <c r="BC101">
        <v>1</v>
      </c>
      <c r="BD101" s="79" t="str">
        <f>REPLACE(INDEX(GroupVertices[Group],MATCH(Edges[[#This Row],[Vertex 1]],GroupVertices[Vertex],0)),1,1,"")</f>
        <v>1</v>
      </c>
      <c r="BE101" s="79" t="str">
        <f>REPLACE(INDEX(GroupVertices[Group],MATCH(Edges[[#This Row],[Vertex 2]],GroupVertices[Vertex],0)),1,1,"")</f>
        <v>1</v>
      </c>
      <c r="BF101" s="48"/>
      <c r="BG101" s="49"/>
      <c r="BH101" s="48"/>
      <c r="BI101" s="49"/>
      <c r="BJ101" s="48"/>
      <c r="BK101" s="49"/>
      <c r="BL101" s="48"/>
      <c r="BM101" s="49"/>
      <c r="BN101" s="48"/>
    </row>
    <row r="102" spans="1:66" ht="15">
      <c r="A102" s="66" t="s">
        <v>275</v>
      </c>
      <c r="B102" s="66" t="s">
        <v>285</v>
      </c>
      <c r="C102" s="67" t="s">
        <v>2441</v>
      </c>
      <c r="D102" s="68">
        <v>3</v>
      </c>
      <c r="E102" s="67" t="s">
        <v>132</v>
      </c>
      <c r="F102" s="70">
        <v>32</v>
      </c>
      <c r="G102" s="67"/>
      <c r="H102" s="71"/>
      <c r="I102" s="72"/>
      <c r="J102" s="72"/>
      <c r="K102" s="34" t="s">
        <v>65</v>
      </c>
      <c r="L102" s="73">
        <v>102</v>
      </c>
      <c r="M102" s="73"/>
      <c r="N102" s="74"/>
      <c r="O102" s="80" t="s">
        <v>347</v>
      </c>
      <c r="P102" s="82">
        <v>43920.727013888885</v>
      </c>
      <c r="Q102" s="80" t="s">
        <v>398</v>
      </c>
      <c r="R102" s="83" t="s">
        <v>454</v>
      </c>
      <c r="S102" s="80" t="s">
        <v>475</v>
      </c>
      <c r="T102" s="80" t="s">
        <v>517</v>
      </c>
      <c r="U102" s="80"/>
      <c r="V102" s="83" t="s">
        <v>613</v>
      </c>
      <c r="W102" s="82">
        <v>43920.727013888885</v>
      </c>
      <c r="X102" s="86">
        <v>43920</v>
      </c>
      <c r="Y102" s="88" t="s">
        <v>668</v>
      </c>
      <c r="Z102" s="83" t="s">
        <v>761</v>
      </c>
      <c r="AA102" s="80"/>
      <c r="AB102" s="80"/>
      <c r="AC102" s="88" t="s">
        <v>854</v>
      </c>
      <c r="AD102" s="80"/>
      <c r="AE102" s="80" t="b">
        <v>0</v>
      </c>
      <c r="AF102" s="80">
        <v>18</v>
      </c>
      <c r="AG102" s="88" t="s">
        <v>904</v>
      </c>
      <c r="AH102" s="80" t="b">
        <v>1</v>
      </c>
      <c r="AI102" s="80" t="s">
        <v>911</v>
      </c>
      <c r="AJ102" s="80"/>
      <c r="AK102" s="88" t="s">
        <v>914</v>
      </c>
      <c r="AL102" s="80" t="b">
        <v>0</v>
      </c>
      <c r="AM102" s="80">
        <v>10</v>
      </c>
      <c r="AN102" s="88" t="s">
        <v>904</v>
      </c>
      <c r="AO102" s="80" t="s">
        <v>924</v>
      </c>
      <c r="AP102" s="80" t="b">
        <v>0</v>
      </c>
      <c r="AQ102" s="88" t="s">
        <v>854</v>
      </c>
      <c r="AR102" s="80"/>
      <c r="AS102" s="80">
        <v>0</v>
      </c>
      <c r="AT102" s="80">
        <v>0</v>
      </c>
      <c r="AU102" s="80" t="s">
        <v>932</v>
      </c>
      <c r="AV102" s="80" t="s">
        <v>934</v>
      </c>
      <c r="AW102" s="80" t="s">
        <v>935</v>
      </c>
      <c r="AX102" s="80" t="s">
        <v>938</v>
      </c>
      <c r="AY102" s="80" t="s">
        <v>942</v>
      </c>
      <c r="AZ102" s="80" t="s">
        <v>946</v>
      </c>
      <c r="BA102" s="80" t="s">
        <v>949</v>
      </c>
      <c r="BB102" s="83" t="s">
        <v>952</v>
      </c>
      <c r="BC102">
        <v>1</v>
      </c>
      <c r="BD102" s="79" t="str">
        <f>REPLACE(INDEX(GroupVertices[Group],MATCH(Edges[[#This Row],[Vertex 1]],GroupVertices[Vertex],0)),1,1,"")</f>
        <v>1</v>
      </c>
      <c r="BE102" s="79" t="str">
        <f>REPLACE(INDEX(GroupVertices[Group],MATCH(Edges[[#This Row],[Vertex 2]],GroupVertices[Vertex],0)),1,1,"")</f>
        <v>1</v>
      </c>
      <c r="BF102" s="48"/>
      <c r="BG102" s="49"/>
      <c r="BH102" s="48"/>
      <c r="BI102" s="49"/>
      <c r="BJ102" s="48"/>
      <c r="BK102" s="49"/>
      <c r="BL102" s="48"/>
      <c r="BM102" s="49"/>
      <c r="BN102" s="48"/>
    </row>
    <row r="103" spans="1:66" ht="15">
      <c r="A103" s="66" t="s">
        <v>275</v>
      </c>
      <c r="B103" s="66" t="s">
        <v>300</v>
      </c>
      <c r="C103" s="67" t="s">
        <v>2441</v>
      </c>
      <c r="D103" s="68">
        <v>3</v>
      </c>
      <c r="E103" s="67" t="s">
        <v>132</v>
      </c>
      <c r="F103" s="70">
        <v>32</v>
      </c>
      <c r="G103" s="67"/>
      <c r="H103" s="71"/>
      <c r="I103" s="72"/>
      <c r="J103" s="72"/>
      <c r="K103" s="34" t="s">
        <v>65</v>
      </c>
      <c r="L103" s="73">
        <v>103</v>
      </c>
      <c r="M103" s="73"/>
      <c r="N103" s="74"/>
      <c r="O103" s="80" t="s">
        <v>347</v>
      </c>
      <c r="P103" s="82">
        <v>43920.727013888885</v>
      </c>
      <c r="Q103" s="80" t="s">
        <v>398</v>
      </c>
      <c r="R103" s="83" t="s">
        <v>454</v>
      </c>
      <c r="S103" s="80" t="s">
        <v>475</v>
      </c>
      <c r="T103" s="80" t="s">
        <v>517</v>
      </c>
      <c r="U103" s="80"/>
      <c r="V103" s="83" t="s">
        <v>613</v>
      </c>
      <c r="W103" s="82">
        <v>43920.727013888885</v>
      </c>
      <c r="X103" s="86">
        <v>43920</v>
      </c>
      <c r="Y103" s="88" t="s">
        <v>668</v>
      </c>
      <c r="Z103" s="83" t="s">
        <v>761</v>
      </c>
      <c r="AA103" s="80"/>
      <c r="AB103" s="80"/>
      <c r="AC103" s="88" t="s">
        <v>854</v>
      </c>
      <c r="AD103" s="80"/>
      <c r="AE103" s="80" t="b">
        <v>0</v>
      </c>
      <c r="AF103" s="80">
        <v>18</v>
      </c>
      <c r="AG103" s="88" t="s">
        <v>904</v>
      </c>
      <c r="AH103" s="80" t="b">
        <v>1</v>
      </c>
      <c r="AI103" s="80" t="s">
        <v>911</v>
      </c>
      <c r="AJ103" s="80"/>
      <c r="AK103" s="88" t="s">
        <v>914</v>
      </c>
      <c r="AL103" s="80" t="b">
        <v>0</v>
      </c>
      <c r="AM103" s="80">
        <v>10</v>
      </c>
      <c r="AN103" s="88" t="s">
        <v>904</v>
      </c>
      <c r="AO103" s="80" t="s">
        <v>924</v>
      </c>
      <c r="AP103" s="80" t="b">
        <v>0</v>
      </c>
      <c r="AQ103" s="88" t="s">
        <v>854</v>
      </c>
      <c r="AR103" s="80"/>
      <c r="AS103" s="80">
        <v>0</v>
      </c>
      <c r="AT103" s="80">
        <v>0</v>
      </c>
      <c r="AU103" s="80" t="s">
        <v>932</v>
      </c>
      <c r="AV103" s="80" t="s">
        <v>934</v>
      </c>
      <c r="AW103" s="80" t="s">
        <v>935</v>
      </c>
      <c r="AX103" s="80" t="s">
        <v>938</v>
      </c>
      <c r="AY103" s="80" t="s">
        <v>942</v>
      </c>
      <c r="AZ103" s="80" t="s">
        <v>946</v>
      </c>
      <c r="BA103" s="80" t="s">
        <v>949</v>
      </c>
      <c r="BB103" s="83" t="s">
        <v>952</v>
      </c>
      <c r="BC103">
        <v>1</v>
      </c>
      <c r="BD103" s="79" t="str">
        <f>REPLACE(INDEX(GroupVertices[Group],MATCH(Edges[[#This Row],[Vertex 1]],GroupVertices[Vertex],0)),1,1,"")</f>
        <v>1</v>
      </c>
      <c r="BE103" s="79" t="str">
        <f>REPLACE(INDEX(GroupVertices[Group],MATCH(Edges[[#This Row],[Vertex 2]],GroupVertices[Vertex],0)),1,1,"")</f>
        <v>1</v>
      </c>
      <c r="BF103" s="48"/>
      <c r="BG103" s="49"/>
      <c r="BH103" s="48"/>
      <c r="BI103" s="49"/>
      <c r="BJ103" s="48"/>
      <c r="BK103" s="49"/>
      <c r="BL103" s="48"/>
      <c r="BM103" s="49"/>
      <c r="BN103" s="48"/>
    </row>
    <row r="104" spans="1:66" ht="15">
      <c r="A104" s="66" t="s">
        <v>275</v>
      </c>
      <c r="B104" s="66" t="s">
        <v>326</v>
      </c>
      <c r="C104" s="67" t="s">
        <v>2441</v>
      </c>
      <c r="D104" s="68">
        <v>3</v>
      </c>
      <c r="E104" s="67" t="s">
        <v>132</v>
      </c>
      <c r="F104" s="70">
        <v>32</v>
      </c>
      <c r="G104" s="67"/>
      <c r="H104" s="71"/>
      <c r="I104" s="72"/>
      <c r="J104" s="72"/>
      <c r="K104" s="34" t="s">
        <v>65</v>
      </c>
      <c r="L104" s="73">
        <v>104</v>
      </c>
      <c r="M104" s="73"/>
      <c r="N104" s="74"/>
      <c r="O104" s="80" t="s">
        <v>347</v>
      </c>
      <c r="P104" s="82">
        <v>43920.727013888885</v>
      </c>
      <c r="Q104" s="80" t="s">
        <v>398</v>
      </c>
      <c r="R104" s="83" t="s">
        <v>454</v>
      </c>
      <c r="S104" s="80" t="s">
        <v>475</v>
      </c>
      <c r="T104" s="80" t="s">
        <v>517</v>
      </c>
      <c r="U104" s="80"/>
      <c r="V104" s="83" t="s">
        <v>613</v>
      </c>
      <c r="W104" s="82">
        <v>43920.727013888885</v>
      </c>
      <c r="X104" s="86">
        <v>43920</v>
      </c>
      <c r="Y104" s="88" t="s">
        <v>668</v>
      </c>
      <c r="Z104" s="83" t="s">
        <v>761</v>
      </c>
      <c r="AA104" s="80"/>
      <c r="AB104" s="80"/>
      <c r="AC104" s="88" t="s">
        <v>854</v>
      </c>
      <c r="AD104" s="80"/>
      <c r="AE104" s="80" t="b">
        <v>0</v>
      </c>
      <c r="AF104" s="80">
        <v>18</v>
      </c>
      <c r="AG104" s="88" t="s">
        <v>904</v>
      </c>
      <c r="AH104" s="80" t="b">
        <v>1</v>
      </c>
      <c r="AI104" s="80" t="s">
        <v>911</v>
      </c>
      <c r="AJ104" s="80"/>
      <c r="AK104" s="88" t="s">
        <v>914</v>
      </c>
      <c r="AL104" s="80" t="b">
        <v>0</v>
      </c>
      <c r="AM104" s="80">
        <v>10</v>
      </c>
      <c r="AN104" s="88" t="s">
        <v>904</v>
      </c>
      <c r="AO104" s="80" t="s">
        <v>924</v>
      </c>
      <c r="AP104" s="80" t="b">
        <v>0</v>
      </c>
      <c r="AQ104" s="88" t="s">
        <v>854</v>
      </c>
      <c r="AR104" s="80"/>
      <c r="AS104" s="80">
        <v>0</v>
      </c>
      <c r="AT104" s="80">
        <v>0</v>
      </c>
      <c r="AU104" s="80" t="s">
        <v>932</v>
      </c>
      <c r="AV104" s="80" t="s">
        <v>934</v>
      </c>
      <c r="AW104" s="80" t="s">
        <v>935</v>
      </c>
      <c r="AX104" s="80" t="s">
        <v>938</v>
      </c>
      <c r="AY104" s="80" t="s">
        <v>942</v>
      </c>
      <c r="AZ104" s="80" t="s">
        <v>946</v>
      </c>
      <c r="BA104" s="80" t="s">
        <v>949</v>
      </c>
      <c r="BB104" s="83" t="s">
        <v>952</v>
      </c>
      <c r="BC104">
        <v>1</v>
      </c>
      <c r="BD104" s="79" t="str">
        <f>REPLACE(INDEX(GroupVertices[Group],MATCH(Edges[[#This Row],[Vertex 1]],GroupVertices[Vertex],0)),1,1,"")</f>
        <v>1</v>
      </c>
      <c r="BE104" s="79" t="str">
        <f>REPLACE(INDEX(GroupVertices[Group],MATCH(Edges[[#This Row],[Vertex 2]],GroupVertices[Vertex],0)),1,1,"")</f>
        <v>1</v>
      </c>
      <c r="BF104" s="48">
        <v>1</v>
      </c>
      <c r="BG104" s="49">
        <v>3.5714285714285716</v>
      </c>
      <c r="BH104" s="48">
        <v>0</v>
      </c>
      <c r="BI104" s="49">
        <v>0</v>
      </c>
      <c r="BJ104" s="48">
        <v>0</v>
      </c>
      <c r="BK104" s="49">
        <v>0</v>
      </c>
      <c r="BL104" s="48">
        <v>27</v>
      </c>
      <c r="BM104" s="49">
        <v>96.42857142857143</v>
      </c>
      <c r="BN104" s="48">
        <v>28</v>
      </c>
    </row>
    <row r="105" spans="1:66" ht="15">
      <c r="A105" s="66" t="s">
        <v>275</v>
      </c>
      <c r="B105" s="66" t="s">
        <v>278</v>
      </c>
      <c r="C105" s="67" t="s">
        <v>2441</v>
      </c>
      <c r="D105" s="68">
        <v>3</v>
      </c>
      <c r="E105" s="67" t="s">
        <v>132</v>
      </c>
      <c r="F105" s="70">
        <v>32</v>
      </c>
      <c r="G105" s="67"/>
      <c r="H105" s="71"/>
      <c r="I105" s="72"/>
      <c r="J105" s="72"/>
      <c r="K105" s="34" t="s">
        <v>65</v>
      </c>
      <c r="L105" s="73">
        <v>105</v>
      </c>
      <c r="M105" s="73"/>
      <c r="N105" s="74"/>
      <c r="O105" s="80" t="s">
        <v>347</v>
      </c>
      <c r="P105" s="82">
        <v>43920.727013888885</v>
      </c>
      <c r="Q105" s="80" t="s">
        <v>398</v>
      </c>
      <c r="R105" s="83" t="s">
        <v>454</v>
      </c>
      <c r="S105" s="80" t="s">
        <v>475</v>
      </c>
      <c r="T105" s="80" t="s">
        <v>517</v>
      </c>
      <c r="U105" s="80"/>
      <c r="V105" s="83" t="s">
        <v>613</v>
      </c>
      <c r="W105" s="82">
        <v>43920.727013888885</v>
      </c>
      <c r="X105" s="86">
        <v>43920</v>
      </c>
      <c r="Y105" s="88" t="s">
        <v>668</v>
      </c>
      <c r="Z105" s="83" t="s">
        <v>761</v>
      </c>
      <c r="AA105" s="80"/>
      <c r="AB105" s="80"/>
      <c r="AC105" s="88" t="s">
        <v>854</v>
      </c>
      <c r="AD105" s="80"/>
      <c r="AE105" s="80" t="b">
        <v>0</v>
      </c>
      <c r="AF105" s="80">
        <v>18</v>
      </c>
      <c r="AG105" s="88" t="s">
        <v>904</v>
      </c>
      <c r="AH105" s="80" t="b">
        <v>1</v>
      </c>
      <c r="AI105" s="80" t="s">
        <v>911</v>
      </c>
      <c r="AJ105" s="80"/>
      <c r="AK105" s="88" t="s">
        <v>914</v>
      </c>
      <c r="AL105" s="80" t="b">
        <v>0</v>
      </c>
      <c r="AM105" s="80">
        <v>10</v>
      </c>
      <c r="AN105" s="88" t="s">
        <v>904</v>
      </c>
      <c r="AO105" s="80" t="s">
        <v>924</v>
      </c>
      <c r="AP105" s="80" t="b">
        <v>0</v>
      </c>
      <c r="AQ105" s="88" t="s">
        <v>854</v>
      </c>
      <c r="AR105" s="80"/>
      <c r="AS105" s="80">
        <v>0</v>
      </c>
      <c r="AT105" s="80">
        <v>0</v>
      </c>
      <c r="AU105" s="80" t="s">
        <v>932</v>
      </c>
      <c r="AV105" s="80" t="s">
        <v>934</v>
      </c>
      <c r="AW105" s="80" t="s">
        <v>935</v>
      </c>
      <c r="AX105" s="80" t="s">
        <v>938</v>
      </c>
      <c r="AY105" s="80" t="s">
        <v>942</v>
      </c>
      <c r="AZ105" s="80" t="s">
        <v>946</v>
      </c>
      <c r="BA105" s="80" t="s">
        <v>949</v>
      </c>
      <c r="BB105" s="83" t="s">
        <v>952</v>
      </c>
      <c r="BC105">
        <v>1</v>
      </c>
      <c r="BD105" s="79" t="str">
        <f>REPLACE(INDEX(GroupVertices[Group],MATCH(Edges[[#This Row],[Vertex 1]],GroupVertices[Vertex],0)),1,1,"")</f>
        <v>1</v>
      </c>
      <c r="BE105" s="79" t="str">
        <f>REPLACE(INDEX(GroupVertices[Group],MATCH(Edges[[#This Row],[Vertex 2]],GroupVertices[Vertex],0)),1,1,"")</f>
        <v>1</v>
      </c>
      <c r="BF105" s="48"/>
      <c r="BG105" s="49"/>
      <c r="BH105" s="48"/>
      <c r="BI105" s="49"/>
      <c r="BJ105" s="48"/>
      <c r="BK105" s="49"/>
      <c r="BL105" s="48"/>
      <c r="BM105" s="49"/>
      <c r="BN105" s="48"/>
    </row>
    <row r="106" spans="1:66" ht="15">
      <c r="A106" s="66" t="s">
        <v>276</v>
      </c>
      <c r="B106" s="66" t="s">
        <v>309</v>
      </c>
      <c r="C106" s="67" t="s">
        <v>2442</v>
      </c>
      <c r="D106" s="68">
        <v>10</v>
      </c>
      <c r="E106" s="67" t="s">
        <v>136</v>
      </c>
      <c r="F106" s="70">
        <v>21.6</v>
      </c>
      <c r="G106" s="67"/>
      <c r="H106" s="71"/>
      <c r="I106" s="72"/>
      <c r="J106" s="72"/>
      <c r="K106" s="34" t="s">
        <v>65</v>
      </c>
      <c r="L106" s="73">
        <v>106</v>
      </c>
      <c r="M106" s="73"/>
      <c r="N106" s="74"/>
      <c r="O106" s="80" t="s">
        <v>347</v>
      </c>
      <c r="P106" s="82">
        <v>43918.61315972222</v>
      </c>
      <c r="Q106" s="80" t="s">
        <v>399</v>
      </c>
      <c r="R106" s="83" t="s">
        <v>455</v>
      </c>
      <c r="S106" s="80" t="s">
        <v>475</v>
      </c>
      <c r="T106" s="80" t="s">
        <v>518</v>
      </c>
      <c r="U106" s="80"/>
      <c r="V106" s="83" t="s">
        <v>614</v>
      </c>
      <c r="W106" s="82">
        <v>43918.61315972222</v>
      </c>
      <c r="X106" s="86">
        <v>43918</v>
      </c>
      <c r="Y106" s="88" t="s">
        <v>669</v>
      </c>
      <c r="Z106" s="83" t="s">
        <v>762</v>
      </c>
      <c r="AA106" s="80"/>
      <c r="AB106" s="80"/>
      <c r="AC106" s="88" t="s">
        <v>855</v>
      </c>
      <c r="AD106" s="80"/>
      <c r="AE106" s="80" t="b">
        <v>0</v>
      </c>
      <c r="AF106" s="80">
        <v>16</v>
      </c>
      <c r="AG106" s="88" t="s">
        <v>904</v>
      </c>
      <c r="AH106" s="80" t="b">
        <v>1</v>
      </c>
      <c r="AI106" s="80" t="s">
        <v>911</v>
      </c>
      <c r="AJ106" s="80"/>
      <c r="AK106" s="88" t="s">
        <v>915</v>
      </c>
      <c r="AL106" s="80" t="b">
        <v>0</v>
      </c>
      <c r="AM106" s="80">
        <v>5</v>
      </c>
      <c r="AN106" s="88" t="s">
        <v>904</v>
      </c>
      <c r="AO106" s="80" t="s">
        <v>924</v>
      </c>
      <c r="AP106" s="80" t="b">
        <v>0</v>
      </c>
      <c r="AQ106" s="88" t="s">
        <v>855</v>
      </c>
      <c r="AR106" s="80"/>
      <c r="AS106" s="80">
        <v>0</v>
      </c>
      <c r="AT106" s="80">
        <v>0</v>
      </c>
      <c r="AU106" s="80"/>
      <c r="AV106" s="80"/>
      <c r="AW106" s="80"/>
      <c r="AX106" s="80"/>
      <c r="AY106" s="80"/>
      <c r="AZ106" s="80"/>
      <c r="BA106" s="80"/>
      <c r="BB106" s="80"/>
      <c r="BC106">
        <v>3</v>
      </c>
      <c r="BD106" s="79" t="str">
        <f>REPLACE(INDEX(GroupVertices[Group],MATCH(Edges[[#This Row],[Vertex 1]],GroupVertices[Vertex],0)),1,1,"")</f>
        <v>6</v>
      </c>
      <c r="BE106" s="79" t="str">
        <f>REPLACE(INDEX(GroupVertices[Group],MATCH(Edges[[#This Row],[Vertex 2]],GroupVertices[Vertex],0)),1,1,"")</f>
        <v>6</v>
      </c>
      <c r="BF106" s="48"/>
      <c r="BG106" s="49"/>
      <c r="BH106" s="48"/>
      <c r="BI106" s="49"/>
      <c r="BJ106" s="48"/>
      <c r="BK106" s="49"/>
      <c r="BL106" s="48"/>
      <c r="BM106" s="49"/>
      <c r="BN106" s="48"/>
    </row>
    <row r="107" spans="1:66" ht="15">
      <c r="A107" s="66" t="s">
        <v>276</v>
      </c>
      <c r="B107" s="66" t="s">
        <v>309</v>
      </c>
      <c r="C107" s="67" t="s">
        <v>2442</v>
      </c>
      <c r="D107" s="68">
        <v>10</v>
      </c>
      <c r="E107" s="67" t="s">
        <v>136</v>
      </c>
      <c r="F107" s="70">
        <v>21.6</v>
      </c>
      <c r="G107" s="67"/>
      <c r="H107" s="71"/>
      <c r="I107" s="72"/>
      <c r="J107" s="72"/>
      <c r="K107" s="34" t="s">
        <v>65</v>
      </c>
      <c r="L107" s="73">
        <v>107</v>
      </c>
      <c r="M107" s="73"/>
      <c r="N107" s="74"/>
      <c r="O107" s="80" t="s">
        <v>347</v>
      </c>
      <c r="P107" s="82">
        <v>43920.633784722224</v>
      </c>
      <c r="Q107" s="80" t="s">
        <v>400</v>
      </c>
      <c r="R107" s="80"/>
      <c r="S107" s="80"/>
      <c r="T107" s="80" t="s">
        <v>519</v>
      </c>
      <c r="U107" s="80"/>
      <c r="V107" s="83" t="s">
        <v>614</v>
      </c>
      <c r="W107" s="82">
        <v>43920.633784722224</v>
      </c>
      <c r="X107" s="86">
        <v>43920</v>
      </c>
      <c r="Y107" s="88" t="s">
        <v>670</v>
      </c>
      <c r="Z107" s="83" t="s">
        <v>763</v>
      </c>
      <c r="AA107" s="80"/>
      <c r="AB107" s="80"/>
      <c r="AC107" s="88" t="s">
        <v>856</v>
      </c>
      <c r="AD107" s="80"/>
      <c r="AE107" s="80" t="b">
        <v>0</v>
      </c>
      <c r="AF107" s="80">
        <v>24</v>
      </c>
      <c r="AG107" s="88" t="s">
        <v>904</v>
      </c>
      <c r="AH107" s="80" t="b">
        <v>0</v>
      </c>
      <c r="AI107" s="80" t="s">
        <v>911</v>
      </c>
      <c r="AJ107" s="80"/>
      <c r="AK107" s="88" t="s">
        <v>904</v>
      </c>
      <c r="AL107" s="80" t="b">
        <v>0</v>
      </c>
      <c r="AM107" s="80">
        <v>8</v>
      </c>
      <c r="AN107" s="88" t="s">
        <v>904</v>
      </c>
      <c r="AO107" s="80" t="s">
        <v>924</v>
      </c>
      <c r="AP107" s="80" t="b">
        <v>0</v>
      </c>
      <c r="AQ107" s="88" t="s">
        <v>856</v>
      </c>
      <c r="AR107" s="80"/>
      <c r="AS107" s="80">
        <v>0</v>
      </c>
      <c r="AT107" s="80">
        <v>0</v>
      </c>
      <c r="AU107" s="80"/>
      <c r="AV107" s="80"/>
      <c r="AW107" s="80"/>
      <c r="AX107" s="80"/>
      <c r="AY107" s="80"/>
      <c r="AZ107" s="80"/>
      <c r="BA107" s="80"/>
      <c r="BB107" s="80"/>
      <c r="BC107">
        <v>3</v>
      </c>
      <c r="BD107" s="79" t="str">
        <f>REPLACE(INDEX(GroupVertices[Group],MATCH(Edges[[#This Row],[Vertex 1]],GroupVertices[Vertex],0)),1,1,"")</f>
        <v>6</v>
      </c>
      <c r="BE107" s="79" t="str">
        <f>REPLACE(INDEX(GroupVertices[Group],MATCH(Edges[[#This Row],[Vertex 2]],GroupVertices[Vertex],0)),1,1,"")</f>
        <v>6</v>
      </c>
      <c r="BF107" s="48"/>
      <c r="BG107" s="49"/>
      <c r="BH107" s="48"/>
      <c r="BI107" s="49"/>
      <c r="BJ107" s="48"/>
      <c r="BK107" s="49"/>
      <c r="BL107" s="48"/>
      <c r="BM107" s="49"/>
      <c r="BN107" s="48"/>
    </row>
    <row r="108" spans="1:66" ht="15">
      <c r="A108" s="66" t="s">
        <v>276</v>
      </c>
      <c r="B108" s="66" t="s">
        <v>309</v>
      </c>
      <c r="C108" s="67" t="s">
        <v>2442</v>
      </c>
      <c r="D108" s="68">
        <v>10</v>
      </c>
      <c r="E108" s="67" t="s">
        <v>136</v>
      </c>
      <c r="F108" s="70">
        <v>21.6</v>
      </c>
      <c r="G108" s="67"/>
      <c r="H108" s="71"/>
      <c r="I108" s="72"/>
      <c r="J108" s="72"/>
      <c r="K108" s="34" t="s">
        <v>65</v>
      </c>
      <c r="L108" s="73">
        <v>108</v>
      </c>
      <c r="M108" s="73"/>
      <c r="N108" s="74"/>
      <c r="O108" s="80" t="s">
        <v>347</v>
      </c>
      <c r="P108" s="82">
        <v>43919.680625</v>
      </c>
      <c r="Q108" s="80" t="s">
        <v>401</v>
      </c>
      <c r="R108" s="83" t="s">
        <v>456</v>
      </c>
      <c r="S108" s="80" t="s">
        <v>475</v>
      </c>
      <c r="T108" s="80" t="s">
        <v>520</v>
      </c>
      <c r="U108" s="80"/>
      <c r="V108" s="83" t="s">
        <v>614</v>
      </c>
      <c r="W108" s="82">
        <v>43919.680625</v>
      </c>
      <c r="X108" s="86">
        <v>43919</v>
      </c>
      <c r="Y108" s="88" t="s">
        <v>671</v>
      </c>
      <c r="Z108" s="83" t="s">
        <v>764</v>
      </c>
      <c r="AA108" s="80"/>
      <c r="AB108" s="80"/>
      <c r="AC108" s="88" t="s">
        <v>857</v>
      </c>
      <c r="AD108" s="80"/>
      <c r="AE108" s="80" t="b">
        <v>0</v>
      </c>
      <c r="AF108" s="80">
        <v>5</v>
      </c>
      <c r="AG108" s="88" t="s">
        <v>904</v>
      </c>
      <c r="AH108" s="80" t="b">
        <v>1</v>
      </c>
      <c r="AI108" s="80" t="s">
        <v>911</v>
      </c>
      <c r="AJ108" s="80"/>
      <c r="AK108" s="88" t="s">
        <v>916</v>
      </c>
      <c r="AL108" s="80" t="b">
        <v>0</v>
      </c>
      <c r="AM108" s="80">
        <v>3</v>
      </c>
      <c r="AN108" s="88" t="s">
        <v>904</v>
      </c>
      <c r="AO108" s="80" t="s">
        <v>924</v>
      </c>
      <c r="AP108" s="80" t="b">
        <v>0</v>
      </c>
      <c r="AQ108" s="88" t="s">
        <v>857</v>
      </c>
      <c r="AR108" s="80"/>
      <c r="AS108" s="80">
        <v>0</v>
      </c>
      <c r="AT108" s="80">
        <v>0</v>
      </c>
      <c r="AU108" s="80"/>
      <c r="AV108" s="80"/>
      <c r="AW108" s="80"/>
      <c r="AX108" s="80"/>
      <c r="AY108" s="80"/>
      <c r="AZ108" s="80"/>
      <c r="BA108" s="80"/>
      <c r="BB108" s="80"/>
      <c r="BC108">
        <v>3</v>
      </c>
      <c r="BD108" s="79" t="str">
        <f>REPLACE(INDEX(GroupVertices[Group],MATCH(Edges[[#This Row],[Vertex 1]],GroupVertices[Vertex],0)),1,1,"")</f>
        <v>6</v>
      </c>
      <c r="BE108" s="79" t="str">
        <f>REPLACE(INDEX(GroupVertices[Group],MATCH(Edges[[#This Row],[Vertex 2]],GroupVertices[Vertex],0)),1,1,"")</f>
        <v>6</v>
      </c>
      <c r="BF108" s="48"/>
      <c r="BG108" s="49"/>
      <c r="BH108" s="48"/>
      <c r="BI108" s="49"/>
      <c r="BJ108" s="48"/>
      <c r="BK108" s="49"/>
      <c r="BL108" s="48"/>
      <c r="BM108" s="49"/>
      <c r="BN108" s="48"/>
    </row>
    <row r="109" spans="1:66" ht="15">
      <c r="A109" s="66" t="s">
        <v>276</v>
      </c>
      <c r="B109" s="66" t="s">
        <v>327</v>
      </c>
      <c r="C109" s="67" t="s">
        <v>2441</v>
      </c>
      <c r="D109" s="68">
        <v>3</v>
      </c>
      <c r="E109" s="67" t="s">
        <v>132</v>
      </c>
      <c r="F109" s="70">
        <v>32</v>
      </c>
      <c r="G109" s="67"/>
      <c r="H109" s="71"/>
      <c r="I109" s="72"/>
      <c r="J109" s="72"/>
      <c r="K109" s="34" t="s">
        <v>65</v>
      </c>
      <c r="L109" s="73">
        <v>109</v>
      </c>
      <c r="M109" s="73"/>
      <c r="N109" s="74"/>
      <c r="O109" s="80" t="s">
        <v>347</v>
      </c>
      <c r="P109" s="82">
        <v>43919.59960648148</v>
      </c>
      <c r="Q109" s="80" t="s">
        <v>402</v>
      </c>
      <c r="R109" s="83" t="s">
        <v>457</v>
      </c>
      <c r="S109" s="80" t="s">
        <v>475</v>
      </c>
      <c r="T109" s="80" t="s">
        <v>483</v>
      </c>
      <c r="U109" s="80"/>
      <c r="V109" s="83" t="s">
        <v>614</v>
      </c>
      <c r="W109" s="82">
        <v>43919.59960648148</v>
      </c>
      <c r="X109" s="86">
        <v>43919</v>
      </c>
      <c r="Y109" s="88" t="s">
        <v>672</v>
      </c>
      <c r="Z109" s="83" t="s">
        <v>765</v>
      </c>
      <c r="AA109" s="80"/>
      <c r="AB109" s="80"/>
      <c r="AC109" s="88" t="s">
        <v>858</v>
      </c>
      <c r="AD109" s="80"/>
      <c r="AE109" s="80" t="b">
        <v>0</v>
      </c>
      <c r="AF109" s="80">
        <v>12</v>
      </c>
      <c r="AG109" s="88" t="s">
        <v>904</v>
      </c>
      <c r="AH109" s="80" t="b">
        <v>1</v>
      </c>
      <c r="AI109" s="80" t="s">
        <v>911</v>
      </c>
      <c r="AJ109" s="80"/>
      <c r="AK109" s="88" t="s">
        <v>917</v>
      </c>
      <c r="AL109" s="80" t="b">
        <v>0</v>
      </c>
      <c r="AM109" s="80">
        <v>5</v>
      </c>
      <c r="AN109" s="88" t="s">
        <v>904</v>
      </c>
      <c r="AO109" s="80" t="s">
        <v>924</v>
      </c>
      <c r="AP109" s="80" t="b">
        <v>0</v>
      </c>
      <c r="AQ109" s="88" t="s">
        <v>858</v>
      </c>
      <c r="AR109" s="80"/>
      <c r="AS109" s="80">
        <v>0</v>
      </c>
      <c r="AT109" s="80">
        <v>0</v>
      </c>
      <c r="AU109" s="80"/>
      <c r="AV109" s="80"/>
      <c r="AW109" s="80"/>
      <c r="AX109" s="80"/>
      <c r="AY109" s="80"/>
      <c r="AZ109" s="80"/>
      <c r="BA109" s="80"/>
      <c r="BB109" s="80"/>
      <c r="BC109">
        <v>1</v>
      </c>
      <c r="BD109" s="79" t="str">
        <f>REPLACE(INDEX(GroupVertices[Group],MATCH(Edges[[#This Row],[Vertex 1]],GroupVertices[Vertex],0)),1,1,"")</f>
        <v>6</v>
      </c>
      <c r="BE109" s="79" t="str">
        <f>REPLACE(INDEX(GroupVertices[Group],MATCH(Edges[[#This Row],[Vertex 2]],GroupVertices[Vertex],0)),1,1,"")</f>
        <v>6</v>
      </c>
      <c r="BF109" s="48"/>
      <c r="BG109" s="49"/>
      <c r="BH109" s="48"/>
      <c r="BI109" s="49"/>
      <c r="BJ109" s="48"/>
      <c r="BK109" s="49"/>
      <c r="BL109" s="48"/>
      <c r="BM109" s="49"/>
      <c r="BN109" s="48"/>
    </row>
    <row r="110" spans="1:66" ht="15">
      <c r="A110" s="66" t="s">
        <v>276</v>
      </c>
      <c r="B110" s="66" t="s">
        <v>328</v>
      </c>
      <c r="C110" s="67" t="s">
        <v>2443</v>
      </c>
      <c r="D110" s="68">
        <v>6.5</v>
      </c>
      <c r="E110" s="67" t="s">
        <v>136</v>
      </c>
      <c r="F110" s="70">
        <v>26.8</v>
      </c>
      <c r="G110" s="67"/>
      <c r="H110" s="71"/>
      <c r="I110" s="72"/>
      <c r="J110" s="72"/>
      <c r="K110" s="34" t="s">
        <v>65</v>
      </c>
      <c r="L110" s="73">
        <v>110</v>
      </c>
      <c r="M110" s="73"/>
      <c r="N110" s="74"/>
      <c r="O110" s="80" t="s">
        <v>347</v>
      </c>
      <c r="P110" s="82">
        <v>43920.633784722224</v>
      </c>
      <c r="Q110" s="80" t="s">
        <v>400</v>
      </c>
      <c r="R110" s="80"/>
      <c r="S110" s="80"/>
      <c r="T110" s="80" t="s">
        <v>519</v>
      </c>
      <c r="U110" s="80"/>
      <c r="V110" s="83" t="s">
        <v>614</v>
      </c>
      <c r="W110" s="82">
        <v>43920.633784722224</v>
      </c>
      <c r="X110" s="86">
        <v>43920</v>
      </c>
      <c r="Y110" s="88" t="s">
        <v>670</v>
      </c>
      <c r="Z110" s="83" t="s">
        <v>763</v>
      </c>
      <c r="AA110" s="80"/>
      <c r="AB110" s="80"/>
      <c r="AC110" s="88" t="s">
        <v>856</v>
      </c>
      <c r="AD110" s="80"/>
      <c r="AE110" s="80" t="b">
        <v>0</v>
      </c>
      <c r="AF110" s="80">
        <v>24</v>
      </c>
      <c r="AG110" s="88" t="s">
        <v>904</v>
      </c>
      <c r="AH110" s="80" t="b">
        <v>0</v>
      </c>
      <c r="AI110" s="80" t="s">
        <v>911</v>
      </c>
      <c r="AJ110" s="80"/>
      <c r="AK110" s="88" t="s">
        <v>904</v>
      </c>
      <c r="AL110" s="80" t="b">
        <v>0</v>
      </c>
      <c r="AM110" s="80">
        <v>8</v>
      </c>
      <c r="AN110" s="88" t="s">
        <v>904</v>
      </c>
      <c r="AO110" s="80" t="s">
        <v>924</v>
      </c>
      <c r="AP110" s="80" t="b">
        <v>0</v>
      </c>
      <c r="AQ110" s="88" t="s">
        <v>856</v>
      </c>
      <c r="AR110" s="80"/>
      <c r="AS110" s="80">
        <v>0</v>
      </c>
      <c r="AT110" s="80">
        <v>0</v>
      </c>
      <c r="AU110" s="80"/>
      <c r="AV110" s="80"/>
      <c r="AW110" s="80"/>
      <c r="AX110" s="80"/>
      <c r="AY110" s="80"/>
      <c r="AZ110" s="80"/>
      <c r="BA110" s="80"/>
      <c r="BB110" s="80"/>
      <c r="BC110">
        <v>2</v>
      </c>
      <c r="BD110" s="79" t="str">
        <f>REPLACE(INDEX(GroupVertices[Group],MATCH(Edges[[#This Row],[Vertex 1]],GroupVertices[Vertex],0)),1,1,"")</f>
        <v>6</v>
      </c>
      <c r="BE110" s="79" t="str">
        <f>REPLACE(INDEX(GroupVertices[Group],MATCH(Edges[[#This Row],[Vertex 2]],GroupVertices[Vertex],0)),1,1,"")</f>
        <v>6</v>
      </c>
      <c r="BF110" s="48">
        <v>2</v>
      </c>
      <c r="BG110" s="49">
        <v>6.0606060606060606</v>
      </c>
      <c r="BH110" s="48">
        <v>0</v>
      </c>
      <c r="BI110" s="49">
        <v>0</v>
      </c>
      <c r="BJ110" s="48">
        <v>0</v>
      </c>
      <c r="BK110" s="49">
        <v>0</v>
      </c>
      <c r="BL110" s="48">
        <v>31</v>
      </c>
      <c r="BM110" s="49">
        <v>93.93939393939394</v>
      </c>
      <c r="BN110" s="48">
        <v>33</v>
      </c>
    </row>
    <row r="111" spans="1:66" ht="15">
      <c r="A111" s="66" t="s">
        <v>276</v>
      </c>
      <c r="B111" s="66" t="s">
        <v>328</v>
      </c>
      <c r="C111" s="67" t="s">
        <v>2443</v>
      </c>
      <c r="D111" s="68">
        <v>6.5</v>
      </c>
      <c r="E111" s="67" t="s">
        <v>136</v>
      </c>
      <c r="F111" s="70">
        <v>26.8</v>
      </c>
      <c r="G111" s="67"/>
      <c r="H111" s="71"/>
      <c r="I111" s="72"/>
      <c r="J111" s="72"/>
      <c r="K111" s="34" t="s">
        <v>65</v>
      </c>
      <c r="L111" s="73">
        <v>111</v>
      </c>
      <c r="M111" s="73"/>
      <c r="N111" s="74"/>
      <c r="O111" s="80" t="s">
        <v>347</v>
      </c>
      <c r="P111" s="82">
        <v>43919.59960648148</v>
      </c>
      <c r="Q111" s="80" t="s">
        <v>402</v>
      </c>
      <c r="R111" s="83" t="s">
        <v>457</v>
      </c>
      <c r="S111" s="80" t="s">
        <v>475</v>
      </c>
      <c r="T111" s="80" t="s">
        <v>483</v>
      </c>
      <c r="U111" s="80"/>
      <c r="V111" s="83" t="s">
        <v>614</v>
      </c>
      <c r="W111" s="82">
        <v>43919.59960648148</v>
      </c>
      <c r="X111" s="86">
        <v>43919</v>
      </c>
      <c r="Y111" s="88" t="s">
        <v>672</v>
      </c>
      <c r="Z111" s="83" t="s">
        <v>765</v>
      </c>
      <c r="AA111" s="80"/>
      <c r="AB111" s="80"/>
      <c r="AC111" s="88" t="s">
        <v>858</v>
      </c>
      <c r="AD111" s="80"/>
      <c r="AE111" s="80" t="b">
        <v>0</v>
      </c>
      <c r="AF111" s="80">
        <v>12</v>
      </c>
      <c r="AG111" s="88" t="s">
        <v>904</v>
      </c>
      <c r="AH111" s="80" t="b">
        <v>1</v>
      </c>
      <c r="AI111" s="80" t="s">
        <v>911</v>
      </c>
      <c r="AJ111" s="80"/>
      <c r="AK111" s="88" t="s">
        <v>917</v>
      </c>
      <c r="AL111" s="80" t="b">
        <v>0</v>
      </c>
      <c r="AM111" s="80">
        <v>5</v>
      </c>
      <c r="AN111" s="88" t="s">
        <v>904</v>
      </c>
      <c r="AO111" s="80" t="s">
        <v>924</v>
      </c>
      <c r="AP111" s="80" t="b">
        <v>0</v>
      </c>
      <c r="AQ111" s="88" t="s">
        <v>858</v>
      </c>
      <c r="AR111" s="80"/>
      <c r="AS111" s="80">
        <v>0</v>
      </c>
      <c r="AT111" s="80">
        <v>0</v>
      </c>
      <c r="AU111" s="80"/>
      <c r="AV111" s="80"/>
      <c r="AW111" s="80"/>
      <c r="AX111" s="80"/>
      <c r="AY111" s="80"/>
      <c r="AZ111" s="80"/>
      <c r="BA111" s="80"/>
      <c r="BB111" s="80"/>
      <c r="BC111">
        <v>2</v>
      </c>
      <c r="BD111" s="79" t="str">
        <f>REPLACE(INDEX(GroupVertices[Group],MATCH(Edges[[#This Row],[Vertex 1]],GroupVertices[Vertex],0)),1,1,"")</f>
        <v>6</v>
      </c>
      <c r="BE111" s="79" t="str">
        <f>REPLACE(INDEX(GroupVertices[Group],MATCH(Edges[[#This Row],[Vertex 2]],GroupVertices[Vertex],0)),1,1,"")</f>
        <v>6</v>
      </c>
      <c r="BF111" s="48"/>
      <c r="BG111" s="49"/>
      <c r="BH111" s="48"/>
      <c r="BI111" s="49"/>
      <c r="BJ111" s="48"/>
      <c r="BK111" s="49"/>
      <c r="BL111" s="48"/>
      <c r="BM111" s="49"/>
      <c r="BN111" s="48"/>
    </row>
    <row r="112" spans="1:66" ht="15">
      <c r="A112" s="66" t="s">
        <v>276</v>
      </c>
      <c r="B112" s="66" t="s">
        <v>329</v>
      </c>
      <c r="C112" s="67" t="s">
        <v>2443</v>
      </c>
      <c r="D112" s="68">
        <v>6.5</v>
      </c>
      <c r="E112" s="67" t="s">
        <v>136</v>
      </c>
      <c r="F112" s="70">
        <v>26.8</v>
      </c>
      <c r="G112" s="67"/>
      <c r="H112" s="71"/>
      <c r="I112" s="72"/>
      <c r="J112" s="72"/>
      <c r="K112" s="34" t="s">
        <v>65</v>
      </c>
      <c r="L112" s="73">
        <v>112</v>
      </c>
      <c r="M112" s="73"/>
      <c r="N112" s="74"/>
      <c r="O112" s="80" t="s">
        <v>347</v>
      </c>
      <c r="P112" s="82">
        <v>43919.680625</v>
      </c>
      <c r="Q112" s="80" t="s">
        <v>401</v>
      </c>
      <c r="R112" s="83" t="s">
        <v>456</v>
      </c>
      <c r="S112" s="80" t="s">
        <v>475</v>
      </c>
      <c r="T112" s="80" t="s">
        <v>520</v>
      </c>
      <c r="U112" s="80"/>
      <c r="V112" s="83" t="s">
        <v>614</v>
      </c>
      <c r="W112" s="82">
        <v>43919.680625</v>
      </c>
      <c r="X112" s="86">
        <v>43919</v>
      </c>
      <c r="Y112" s="88" t="s">
        <v>671</v>
      </c>
      <c r="Z112" s="83" t="s">
        <v>764</v>
      </c>
      <c r="AA112" s="80"/>
      <c r="AB112" s="80"/>
      <c r="AC112" s="88" t="s">
        <v>857</v>
      </c>
      <c r="AD112" s="80"/>
      <c r="AE112" s="80" t="b">
        <v>0</v>
      </c>
      <c r="AF112" s="80">
        <v>5</v>
      </c>
      <c r="AG112" s="88" t="s">
        <v>904</v>
      </c>
      <c r="AH112" s="80" t="b">
        <v>1</v>
      </c>
      <c r="AI112" s="80" t="s">
        <v>911</v>
      </c>
      <c r="AJ112" s="80"/>
      <c r="AK112" s="88" t="s">
        <v>916</v>
      </c>
      <c r="AL112" s="80" t="b">
        <v>0</v>
      </c>
      <c r="AM112" s="80">
        <v>3</v>
      </c>
      <c r="AN112" s="88" t="s">
        <v>904</v>
      </c>
      <c r="AO112" s="80" t="s">
        <v>924</v>
      </c>
      <c r="AP112" s="80" t="b">
        <v>0</v>
      </c>
      <c r="AQ112" s="88" t="s">
        <v>857</v>
      </c>
      <c r="AR112" s="80"/>
      <c r="AS112" s="80">
        <v>0</v>
      </c>
      <c r="AT112" s="80">
        <v>0</v>
      </c>
      <c r="AU112" s="80"/>
      <c r="AV112" s="80"/>
      <c r="AW112" s="80"/>
      <c r="AX112" s="80"/>
      <c r="AY112" s="80"/>
      <c r="AZ112" s="80"/>
      <c r="BA112" s="80"/>
      <c r="BB112" s="80"/>
      <c r="BC112">
        <v>2</v>
      </c>
      <c r="BD112" s="79" t="str">
        <f>REPLACE(INDEX(GroupVertices[Group],MATCH(Edges[[#This Row],[Vertex 1]],GroupVertices[Vertex],0)),1,1,"")</f>
        <v>6</v>
      </c>
      <c r="BE112" s="79" t="str">
        <f>REPLACE(INDEX(GroupVertices[Group],MATCH(Edges[[#This Row],[Vertex 2]],GroupVertices[Vertex],0)),1,1,"")</f>
        <v>6</v>
      </c>
      <c r="BF112" s="48">
        <v>2</v>
      </c>
      <c r="BG112" s="49">
        <v>6.25</v>
      </c>
      <c r="BH112" s="48">
        <v>1</v>
      </c>
      <c r="BI112" s="49">
        <v>3.125</v>
      </c>
      <c r="BJ112" s="48">
        <v>0</v>
      </c>
      <c r="BK112" s="49">
        <v>0</v>
      </c>
      <c r="BL112" s="48">
        <v>29</v>
      </c>
      <c r="BM112" s="49">
        <v>90.625</v>
      </c>
      <c r="BN112" s="48">
        <v>32</v>
      </c>
    </row>
    <row r="113" spans="1:66" ht="15">
      <c r="A113" s="66" t="s">
        <v>276</v>
      </c>
      <c r="B113" s="66" t="s">
        <v>329</v>
      </c>
      <c r="C113" s="67" t="s">
        <v>2443</v>
      </c>
      <c r="D113" s="68">
        <v>6.5</v>
      </c>
      <c r="E113" s="67" t="s">
        <v>136</v>
      </c>
      <c r="F113" s="70">
        <v>26.8</v>
      </c>
      <c r="G113" s="67"/>
      <c r="H113" s="71"/>
      <c r="I113" s="72"/>
      <c r="J113" s="72"/>
      <c r="K113" s="34" t="s">
        <v>65</v>
      </c>
      <c r="L113" s="73">
        <v>113</v>
      </c>
      <c r="M113" s="73"/>
      <c r="N113" s="74"/>
      <c r="O113" s="80" t="s">
        <v>347</v>
      </c>
      <c r="P113" s="82">
        <v>43919.59960648148</v>
      </c>
      <c r="Q113" s="80" t="s">
        <v>402</v>
      </c>
      <c r="R113" s="83" t="s">
        <v>457</v>
      </c>
      <c r="S113" s="80" t="s">
        <v>475</v>
      </c>
      <c r="T113" s="80" t="s">
        <v>483</v>
      </c>
      <c r="U113" s="80"/>
      <c r="V113" s="83" t="s">
        <v>614</v>
      </c>
      <c r="W113" s="82">
        <v>43919.59960648148</v>
      </c>
      <c r="X113" s="86">
        <v>43919</v>
      </c>
      <c r="Y113" s="88" t="s">
        <v>672</v>
      </c>
      <c r="Z113" s="83" t="s">
        <v>765</v>
      </c>
      <c r="AA113" s="80"/>
      <c r="AB113" s="80"/>
      <c r="AC113" s="88" t="s">
        <v>858</v>
      </c>
      <c r="AD113" s="80"/>
      <c r="AE113" s="80" t="b">
        <v>0</v>
      </c>
      <c r="AF113" s="80">
        <v>12</v>
      </c>
      <c r="AG113" s="88" t="s">
        <v>904</v>
      </c>
      <c r="AH113" s="80" t="b">
        <v>1</v>
      </c>
      <c r="AI113" s="80" t="s">
        <v>911</v>
      </c>
      <c r="AJ113" s="80"/>
      <c r="AK113" s="88" t="s">
        <v>917</v>
      </c>
      <c r="AL113" s="80" t="b">
        <v>0</v>
      </c>
      <c r="AM113" s="80">
        <v>5</v>
      </c>
      <c r="AN113" s="88" t="s">
        <v>904</v>
      </c>
      <c r="AO113" s="80" t="s">
        <v>924</v>
      </c>
      <c r="AP113" s="80" t="b">
        <v>0</v>
      </c>
      <c r="AQ113" s="88" t="s">
        <v>858</v>
      </c>
      <c r="AR113" s="80"/>
      <c r="AS113" s="80">
        <v>0</v>
      </c>
      <c r="AT113" s="80">
        <v>0</v>
      </c>
      <c r="AU113" s="80"/>
      <c r="AV113" s="80"/>
      <c r="AW113" s="80"/>
      <c r="AX113" s="80"/>
      <c r="AY113" s="80"/>
      <c r="AZ113" s="80"/>
      <c r="BA113" s="80"/>
      <c r="BB113" s="80"/>
      <c r="BC113">
        <v>2</v>
      </c>
      <c r="BD113" s="79" t="str">
        <f>REPLACE(INDEX(GroupVertices[Group],MATCH(Edges[[#This Row],[Vertex 1]],GroupVertices[Vertex],0)),1,1,"")</f>
        <v>6</v>
      </c>
      <c r="BE113" s="79" t="str">
        <f>REPLACE(INDEX(GroupVertices[Group],MATCH(Edges[[#This Row],[Vertex 2]],GroupVertices[Vertex],0)),1,1,"")</f>
        <v>6</v>
      </c>
      <c r="BF113" s="48">
        <v>2</v>
      </c>
      <c r="BG113" s="49">
        <v>8</v>
      </c>
      <c r="BH113" s="48">
        <v>0</v>
      </c>
      <c r="BI113" s="49">
        <v>0</v>
      </c>
      <c r="BJ113" s="48">
        <v>0</v>
      </c>
      <c r="BK113" s="49">
        <v>0</v>
      </c>
      <c r="BL113" s="48">
        <v>23</v>
      </c>
      <c r="BM113" s="49">
        <v>92</v>
      </c>
      <c r="BN113" s="48">
        <v>25</v>
      </c>
    </row>
    <row r="114" spans="1:66" ht="15">
      <c r="A114" s="66" t="s">
        <v>276</v>
      </c>
      <c r="B114" s="66" t="s">
        <v>287</v>
      </c>
      <c r="C114" s="67" t="s">
        <v>2442</v>
      </c>
      <c r="D114" s="68">
        <v>10</v>
      </c>
      <c r="E114" s="67" t="s">
        <v>136</v>
      </c>
      <c r="F114" s="70">
        <v>21.6</v>
      </c>
      <c r="G114" s="67"/>
      <c r="H114" s="71"/>
      <c r="I114" s="72"/>
      <c r="J114" s="72"/>
      <c r="K114" s="34" t="s">
        <v>65</v>
      </c>
      <c r="L114" s="73">
        <v>114</v>
      </c>
      <c r="M114" s="73"/>
      <c r="N114" s="74"/>
      <c r="O114" s="80" t="s">
        <v>347</v>
      </c>
      <c r="P114" s="82">
        <v>43918.630277777775</v>
      </c>
      <c r="Q114" s="80" t="s">
        <v>403</v>
      </c>
      <c r="R114" s="80"/>
      <c r="S114" s="80"/>
      <c r="T114" s="80" t="s">
        <v>521</v>
      </c>
      <c r="U114" s="80"/>
      <c r="V114" s="83" t="s">
        <v>614</v>
      </c>
      <c r="W114" s="82">
        <v>43918.630277777775</v>
      </c>
      <c r="X114" s="86">
        <v>43918</v>
      </c>
      <c r="Y114" s="88" t="s">
        <v>673</v>
      </c>
      <c r="Z114" s="83" t="s">
        <v>766</v>
      </c>
      <c r="AA114" s="80"/>
      <c r="AB114" s="80"/>
      <c r="AC114" s="88" t="s">
        <v>859</v>
      </c>
      <c r="AD114" s="80"/>
      <c r="AE114" s="80" t="b">
        <v>0</v>
      </c>
      <c r="AF114" s="80">
        <v>5</v>
      </c>
      <c r="AG114" s="88" t="s">
        <v>904</v>
      </c>
      <c r="AH114" s="80" t="b">
        <v>0</v>
      </c>
      <c r="AI114" s="80" t="s">
        <v>911</v>
      </c>
      <c r="AJ114" s="80"/>
      <c r="AK114" s="88" t="s">
        <v>904</v>
      </c>
      <c r="AL114" s="80" t="b">
        <v>0</v>
      </c>
      <c r="AM114" s="80">
        <v>3</v>
      </c>
      <c r="AN114" s="88" t="s">
        <v>904</v>
      </c>
      <c r="AO114" s="80" t="s">
        <v>924</v>
      </c>
      <c r="AP114" s="80" t="b">
        <v>0</v>
      </c>
      <c r="AQ114" s="88" t="s">
        <v>859</v>
      </c>
      <c r="AR114" s="80"/>
      <c r="AS114" s="80">
        <v>0</v>
      </c>
      <c r="AT114" s="80">
        <v>0</v>
      </c>
      <c r="AU114" s="80"/>
      <c r="AV114" s="80"/>
      <c r="AW114" s="80"/>
      <c r="AX114" s="80"/>
      <c r="AY114" s="80"/>
      <c r="AZ114" s="80"/>
      <c r="BA114" s="80"/>
      <c r="BB114" s="80"/>
      <c r="BC114">
        <v>3</v>
      </c>
      <c r="BD114" s="79" t="str">
        <f>REPLACE(INDEX(GroupVertices[Group],MATCH(Edges[[#This Row],[Vertex 1]],GroupVertices[Vertex],0)),1,1,"")</f>
        <v>6</v>
      </c>
      <c r="BE114" s="79" t="str">
        <f>REPLACE(INDEX(GroupVertices[Group],MATCH(Edges[[#This Row],[Vertex 2]],GroupVertices[Vertex],0)),1,1,"")</f>
        <v>2</v>
      </c>
      <c r="BF114" s="48">
        <v>3</v>
      </c>
      <c r="BG114" s="49">
        <v>8.333333333333334</v>
      </c>
      <c r="BH114" s="48">
        <v>0</v>
      </c>
      <c r="BI114" s="49">
        <v>0</v>
      </c>
      <c r="BJ114" s="48">
        <v>0</v>
      </c>
      <c r="BK114" s="49">
        <v>0</v>
      </c>
      <c r="BL114" s="48">
        <v>33</v>
      </c>
      <c r="BM114" s="49">
        <v>91.66666666666667</v>
      </c>
      <c r="BN114" s="48">
        <v>36</v>
      </c>
    </row>
    <row r="115" spans="1:66" ht="15">
      <c r="A115" s="66" t="s">
        <v>276</v>
      </c>
      <c r="B115" s="66" t="s">
        <v>284</v>
      </c>
      <c r="C115" s="67" t="s">
        <v>2441</v>
      </c>
      <c r="D115" s="68">
        <v>3</v>
      </c>
      <c r="E115" s="67" t="s">
        <v>132</v>
      </c>
      <c r="F115" s="70">
        <v>32</v>
      </c>
      <c r="G115" s="67"/>
      <c r="H115" s="71"/>
      <c r="I115" s="72"/>
      <c r="J115" s="72"/>
      <c r="K115" s="34" t="s">
        <v>65</v>
      </c>
      <c r="L115" s="73">
        <v>115</v>
      </c>
      <c r="M115" s="73"/>
      <c r="N115" s="74"/>
      <c r="O115" s="80" t="s">
        <v>347</v>
      </c>
      <c r="P115" s="82">
        <v>43918.61315972222</v>
      </c>
      <c r="Q115" s="80" t="s">
        <v>399</v>
      </c>
      <c r="R115" s="83" t="s">
        <v>455</v>
      </c>
      <c r="S115" s="80" t="s">
        <v>475</v>
      </c>
      <c r="T115" s="80" t="s">
        <v>518</v>
      </c>
      <c r="U115" s="80"/>
      <c r="V115" s="83" t="s">
        <v>614</v>
      </c>
      <c r="W115" s="82">
        <v>43918.61315972222</v>
      </c>
      <c r="X115" s="86">
        <v>43918</v>
      </c>
      <c r="Y115" s="88" t="s">
        <v>669</v>
      </c>
      <c r="Z115" s="83" t="s">
        <v>762</v>
      </c>
      <c r="AA115" s="80"/>
      <c r="AB115" s="80"/>
      <c r="AC115" s="88" t="s">
        <v>855</v>
      </c>
      <c r="AD115" s="80"/>
      <c r="AE115" s="80" t="b">
        <v>0</v>
      </c>
      <c r="AF115" s="80">
        <v>16</v>
      </c>
      <c r="AG115" s="88" t="s">
        <v>904</v>
      </c>
      <c r="AH115" s="80" t="b">
        <v>1</v>
      </c>
      <c r="AI115" s="80" t="s">
        <v>911</v>
      </c>
      <c r="AJ115" s="80"/>
      <c r="AK115" s="88" t="s">
        <v>915</v>
      </c>
      <c r="AL115" s="80" t="b">
        <v>0</v>
      </c>
      <c r="AM115" s="80">
        <v>5</v>
      </c>
      <c r="AN115" s="88" t="s">
        <v>904</v>
      </c>
      <c r="AO115" s="80" t="s">
        <v>924</v>
      </c>
      <c r="AP115" s="80" t="b">
        <v>0</v>
      </c>
      <c r="AQ115" s="88" t="s">
        <v>855</v>
      </c>
      <c r="AR115" s="80"/>
      <c r="AS115" s="80">
        <v>0</v>
      </c>
      <c r="AT115" s="80">
        <v>0</v>
      </c>
      <c r="AU115" s="80"/>
      <c r="AV115" s="80"/>
      <c r="AW115" s="80"/>
      <c r="AX115" s="80"/>
      <c r="AY115" s="80"/>
      <c r="AZ115" s="80"/>
      <c r="BA115" s="80"/>
      <c r="BB115" s="80"/>
      <c r="BC115">
        <v>1</v>
      </c>
      <c r="BD115" s="79" t="str">
        <f>REPLACE(INDEX(GroupVertices[Group],MATCH(Edges[[#This Row],[Vertex 1]],GroupVertices[Vertex],0)),1,1,"")</f>
        <v>6</v>
      </c>
      <c r="BE115" s="79" t="str">
        <f>REPLACE(INDEX(GroupVertices[Group],MATCH(Edges[[#This Row],[Vertex 2]],GroupVertices[Vertex],0)),1,1,"")</f>
        <v>5</v>
      </c>
      <c r="BF115" s="48">
        <v>0</v>
      </c>
      <c r="BG115" s="49">
        <v>0</v>
      </c>
      <c r="BH115" s="48">
        <v>0</v>
      </c>
      <c r="BI115" s="49">
        <v>0</v>
      </c>
      <c r="BJ115" s="48">
        <v>0</v>
      </c>
      <c r="BK115" s="49">
        <v>0</v>
      </c>
      <c r="BL115" s="48">
        <v>26</v>
      </c>
      <c r="BM115" s="49">
        <v>100</v>
      </c>
      <c r="BN115" s="48">
        <v>26</v>
      </c>
    </row>
    <row r="116" spans="1:66" ht="15">
      <c r="A116" s="66" t="s">
        <v>276</v>
      </c>
      <c r="B116" s="66" t="s">
        <v>287</v>
      </c>
      <c r="C116" s="67" t="s">
        <v>2442</v>
      </c>
      <c r="D116" s="68">
        <v>10</v>
      </c>
      <c r="E116" s="67" t="s">
        <v>136</v>
      </c>
      <c r="F116" s="70">
        <v>21.6</v>
      </c>
      <c r="G116" s="67"/>
      <c r="H116" s="71"/>
      <c r="I116" s="72"/>
      <c r="J116" s="72"/>
      <c r="K116" s="34" t="s">
        <v>65</v>
      </c>
      <c r="L116" s="73">
        <v>116</v>
      </c>
      <c r="M116" s="73"/>
      <c r="N116" s="74"/>
      <c r="O116" s="80" t="s">
        <v>347</v>
      </c>
      <c r="P116" s="82">
        <v>43920.633784722224</v>
      </c>
      <c r="Q116" s="80" t="s">
        <v>400</v>
      </c>
      <c r="R116" s="80"/>
      <c r="S116" s="80"/>
      <c r="T116" s="80" t="s">
        <v>519</v>
      </c>
      <c r="U116" s="80"/>
      <c r="V116" s="83" t="s">
        <v>614</v>
      </c>
      <c r="W116" s="82">
        <v>43920.633784722224</v>
      </c>
      <c r="X116" s="86">
        <v>43920</v>
      </c>
      <c r="Y116" s="88" t="s">
        <v>670</v>
      </c>
      <c r="Z116" s="83" t="s">
        <v>763</v>
      </c>
      <c r="AA116" s="80"/>
      <c r="AB116" s="80"/>
      <c r="AC116" s="88" t="s">
        <v>856</v>
      </c>
      <c r="AD116" s="80"/>
      <c r="AE116" s="80" t="b">
        <v>0</v>
      </c>
      <c r="AF116" s="80">
        <v>24</v>
      </c>
      <c r="AG116" s="88" t="s">
        <v>904</v>
      </c>
      <c r="AH116" s="80" t="b">
        <v>0</v>
      </c>
      <c r="AI116" s="80" t="s">
        <v>911</v>
      </c>
      <c r="AJ116" s="80"/>
      <c r="AK116" s="88" t="s">
        <v>904</v>
      </c>
      <c r="AL116" s="80" t="b">
        <v>0</v>
      </c>
      <c r="AM116" s="80">
        <v>8</v>
      </c>
      <c r="AN116" s="88" t="s">
        <v>904</v>
      </c>
      <c r="AO116" s="80" t="s">
        <v>924</v>
      </c>
      <c r="AP116" s="80" t="b">
        <v>0</v>
      </c>
      <c r="AQ116" s="88" t="s">
        <v>856</v>
      </c>
      <c r="AR116" s="80"/>
      <c r="AS116" s="80">
        <v>0</v>
      </c>
      <c r="AT116" s="80">
        <v>0</v>
      </c>
      <c r="AU116" s="80"/>
      <c r="AV116" s="80"/>
      <c r="AW116" s="80"/>
      <c r="AX116" s="80"/>
      <c r="AY116" s="80"/>
      <c r="AZ116" s="80"/>
      <c r="BA116" s="80"/>
      <c r="BB116" s="80"/>
      <c r="BC116">
        <v>3</v>
      </c>
      <c r="BD116" s="79" t="str">
        <f>REPLACE(INDEX(GroupVertices[Group],MATCH(Edges[[#This Row],[Vertex 1]],GroupVertices[Vertex],0)),1,1,"")</f>
        <v>6</v>
      </c>
      <c r="BE116" s="79" t="str">
        <f>REPLACE(INDEX(GroupVertices[Group],MATCH(Edges[[#This Row],[Vertex 2]],GroupVertices[Vertex],0)),1,1,"")</f>
        <v>2</v>
      </c>
      <c r="BF116" s="48"/>
      <c r="BG116" s="49"/>
      <c r="BH116" s="48"/>
      <c r="BI116" s="49"/>
      <c r="BJ116" s="48"/>
      <c r="BK116" s="49"/>
      <c r="BL116" s="48"/>
      <c r="BM116" s="49"/>
      <c r="BN116" s="48"/>
    </row>
    <row r="117" spans="1:66" ht="15">
      <c r="A117" s="66" t="s">
        <v>276</v>
      </c>
      <c r="B117" s="66" t="s">
        <v>287</v>
      </c>
      <c r="C117" s="67" t="s">
        <v>2442</v>
      </c>
      <c r="D117" s="68">
        <v>10</v>
      </c>
      <c r="E117" s="67" t="s">
        <v>136</v>
      </c>
      <c r="F117" s="70">
        <v>21.6</v>
      </c>
      <c r="G117" s="67"/>
      <c r="H117" s="71"/>
      <c r="I117" s="72"/>
      <c r="J117" s="72"/>
      <c r="K117" s="34" t="s">
        <v>65</v>
      </c>
      <c r="L117" s="73">
        <v>117</v>
      </c>
      <c r="M117" s="73"/>
      <c r="N117" s="74"/>
      <c r="O117" s="80" t="s">
        <v>347</v>
      </c>
      <c r="P117" s="82">
        <v>43918.65355324074</v>
      </c>
      <c r="Q117" s="80" t="s">
        <v>404</v>
      </c>
      <c r="R117" s="80"/>
      <c r="S117" s="80"/>
      <c r="T117" s="80" t="s">
        <v>483</v>
      </c>
      <c r="U117" s="80"/>
      <c r="V117" s="83" t="s">
        <v>614</v>
      </c>
      <c r="W117" s="82">
        <v>43918.65355324074</v>
      </c>
      <c r="X117" s="86">
        <v>43918</v>
      </c>
      <c r="Y117" s="88" t="s">
        <v>674</v>
      </c>
      <c r="Z117" s="83" t="s">
        <v>767</v>
      </c>
      <c r="AA117" s="80"/>
      <c r="AB117" s="80"/>
      <c r="AC117" s="88" t="s">
        <v>860</v>
      </c>
      <c r="AD117" s="80"/>
      <c r="AE117" s="80" t="b">
        <v>0</v>
      </c>
      <c r="AF117" s="80">
        <v>7</v>
      </c>
      <c r="AG117" s="88" t="s">
        <v>904</v>
      </c>
      <c r="AH117" s="80" t="b">
        <v>0</v>
      </c>
      <c r="AI117" s="80" t="s">
        <v>911</v>
      </c>
      <c r="AJ117" s="80"/>
      <c r="AK117" s="88" t="s">
        <v>904</v>
      </c>
      <c r="AL117" s="80" t="b">
        <v>0</v>
      </c>
      <c r="AM117" s="80">
        <v>3</v>
      </c>
      <c r="AN117" s="88" t="s">
        <v>904</v>
      </c>
      <c r="AO117" s="80" t="s">
        <v>924</v>
      </c>
      <c r="AP117" s="80" t="b">
        <v>0</v>
      </c>
      <c r="AQ117" s="88" t="s">
        <v>860</v>
      </c>
      <c r="AR117" s="80"/>
      <c r="AS117" s="80">
        <v>0</v>
      </c>
      <c r="AT117" s="80">
        <v>0</v>
      </c>
      <c r="AU117" s="80"/>
      <c r="AV117" s="80"/>
      <c r="AW117" s="80"/>
      <c r="AX117" s="80"/>
      <c r="AY117" s="80"/>
      <c r="AZ117" s="80"/>
      <c r="BA117" s="80"/>
      <c r="BB117" s="80"/>
      <c r="BC117">
        <v>3</v>
      </c>
      <c r="BD117" s="79" t="str">
        <f>REPLACE(INDEX(GroupVertices[Group],MATCH(Edges[[#This Row],[Vertex 1]],GroupVertices[Vertex],0)),1,1,"")</f>
        <v>6</v>
      </c>
      <c r="BE117" s="79" t="str">
        <f>REPLACE(INDEX(GroupVertices[Group],MATCH(Edges[[#This Row],[Vertex 2]],GroupVertices[Vertex],0)),1,1,"")</f>
        <v>2</v>
      </c>
      <c r="BF117" s="48">
        <v>1</v>
      </c>
      <c r="BG117" s="49">
        <v>3.3333333333333335</v>
      </c>
      <c r="BH117" s="48">
        <v>0</v>
      </c>
      <c r="BI117" s="49">
        <v>0</v>
      </c>
      <c r="BJ117" s="48">
        <v>0</v>
      </c>
      <c r="BK117" s="49">
        <v>0</v>
      </c>
      <c r="BL117" s="48">
        <v>29</v>
      </c>
      <c r="BM117" s="49">
        <v>96.66666666666667</v>
      </c>
      <c r="BN117" s="48">
        <v>30</v>
      </c>
    </row>
    <row r="118" spans="1:66" ht="15">
      <c r="A118" s="66" t="s">
        <v>277</v>
      </c>
      <c r="B118" s="66" t="s">
        <v>277</v>
      </c>
      <c r="C118" s="67" t="s">
        <v>2442</v>
      </c>
      <c r="D118" s="68">
        <v>10</v>
      </c>
      <c r="E118" s="67" t="s">
        <v>136</v>
      </c>
      <c r="F118" s="70">
        <v>21.6</v>
      </c>
      <c r="G118" s="67"/>
      <c r="H118" s="71"/>
      <c r="I118" s="72"/>
      <c r="J118" s="72"/>
      <c r="K118" s="34" t="s">
        <v>65</v>
      </c>
      <c r="L118" s="73">
        <v>118</v>
      </c>
      <c r="M118" s="73"/>
      <c r="N118" s="74"/>
      <c r="O118" s="80" t="s">
        <v>213</v>
      </c>
      <c r="P118" s="82">
        <v>43919.58385416667</v>
      </c>
      <c r="Q118" s="80" t="s">
        <v>405</v>
      </c>
      <c r="R118" s="80"/>
      <c r="S118" s="80"/>
      <c r="T118" s="80"/>
      <c r="U118" s="83" t="s">
        <v>579</v>
      </c>
      <c r="V118" s="83" t="s">
        <v>579</v>
      </c>
      <c r="W118" s="82">
        <v>43919.58385416667</v>
      </c>
      <c r="X118" s="86">
        <v>43919</v>
      </c>
      <c r="Y118" s="88" t="s">
        <v>675</v>
      </c>
      <c r="Z118" s="83" t="s">
        <v>768</v>
      </c>
      <c r="AA118" s="80"/>
      <c r="AB118" s="80"/>
      <c r="AC118" s="88" t="s">
        <v>861</v>
      </c>
      <c r="AD118" s="80"/>
      <c r="AE118" s="80" t="b">
        <v>0</v>
      </c>
      <c r="AF118" s="80">
        <v>29</v>
      </c>
      <c r="AG118" s="88" t="s">
        <v>904</v>
      </c>
      <c r="AH118" s="80" t="b">
        <v>0</v>
      </c>
      <c r="AI118" s="80" t="s">
        <v>911</v>
      </c>
      <c r="AJ118" s="80"/>
      <c r="AK118" s="88" t="s">
        <v>904</v>
      </c>
      <c r="AL118" s="80" t="b">
        <v>0</v>
      </c>
      <c r="AM118" s="80">
        <v>6</v>
      </c>
      <c r="AN118" s="88" t="s">
        <v>904</v>
      </c>
      <c r="AO118" s="80" t="s">
        <v>923</v>
      </c>
      <c r="AP118" s="80" t="b">
        <v>0</v>
      </c>
      <c r="AQ118" s="88" t="s">
        <v>861</v>
      </c>
      <c r="AR118" s="80"/>
      <c r="AS118" s="80">
        <v>0</v>
      </c>
      <c r="AT118" s="80">
        <v>0</v>
      </c>
      <c r="AU118" s="80"/>
      <c r="AV118" s="80"/>
      <c r="AW118" s="80"/>
      <c r="AX118" s="80"/>
      <c r="AY118" s="80"/>
      <c r="AZ118" s="80"/>
      <c r="BA118" s="80"/>
      <c r="BB118" s="80"/>
      <c r="BC118">
        <v>3</v>
      </c>
      <c r="BD118" s="79" t="str">
        <f>REPLACE(INDEX(GroupVertices[Group],MATCH(Edges[[#This Row],[Vertex 1]],GroupVertices[Vertex],0)),1,1,"")</f>
        <v>7</v>
      </c>
      <c r="BE118" s="79" t="str">
        <f>REPLACE(INDEX(GroupVertices[Group],MATCH(Edges[[#This Row],[Vertex 2]],GroupVertices[Vertex],0)),1,1,"")</f>
        <v>7</v>
      </c>
      <c r="BF118" s="48">
        <v>3</v>
      </c>
      <c r="BG118" s="49">
        <v>7.5</v>
      </c>
      <c r="BH118" s="48">
        <v>0</v>
      </c>
      <c r="BI118" s="49">
        <v>0</v>
      </c>
      <c r="BJ118" s="48">
        <v>0</v>
      </c>
      <c r="BK118" s="49">
        <v>0</v>
      </c>
      <c r="BL118" s="48">
        <v>37</v>
      </c>
      <c r="BM118" s="49">
        <v>92.5</v>
      </c>
      <c r="BN118" s="48">
        <v>40</v>
      </c>
    </row>
    <row r="119" spans="1:66" ht="15">
      <c r="A119" s="66" t="s">
        <v>277</v>
      </c>
      <c r="B119" s="66" t="s">
        <v>277</v>
      </c>
      <c r="C119" s="67" t="s">
        <v>2442</v>
      </c>
      <c r="D119" s="68">
        <v>10</v>
      </c>
      <c r="E119" s="67" t="s">
        <v>136</v>
      </c>
      <c r="F119" s="70">
        <v>21.6</v>
      </c>
      <c r="G119" s="67"/>
      <c r="H119" s="71"/>
      <c r="I119" s="72"/>
      <c r="J119" s="72"/>
      <c r="K119" s="34" t="s">
        <v>65</v>
      </c>
      <c r="L119" s="73">
        <v>119</v>
      </c>
      <c r="M119" s="73"/>
      <c r="N119" s="74"/>
      <c r="O119" s="80" t="s">
        <v>213</v>
      </c>
      <c r="P119" s="82">
        <v>43918.63655092593</v>
      </c>
      <c r="Q119" s="80" t="s">
        <v>406</v>
      </c>
      <c r="R119" s="80"/>
      <c r="S119" s="80"/>
      <c r="T119" s="80"/>
      <c r="U119" s="83" t="s">
        <v>580</v>
      </c>
      <c r="V119" s="83" t="s">
        <v>580</v>
      </c>
      <c r="W119" s="82">
        <v>43918.63655092593</v>
      </c>
      <c r="X119" s="86">
        <v>43918</v>
      </c>
      <c r="Y119" s="88" t="s">
        <v>676</v>
      </c>
      <c r="Z119" s="83" t="s">
        <v>769</v>
      </c>
      <c r="AA119" s="80"/>
      <c r="AB119" s="80"/>
      <c r="AC119" s="88" t="s">
        <v>862</v>
      </c>
      <c r="AD119" s="80"/>
      <c r="AE119" s="80" t="b">
        <v>0</v>
      </c>
      <c r="AF119" s="80">
        <v>40</v>
      </c>
      <c r="AG119" s="88" t="s">
        <v>904</v>
      </c>
      <c r="AH119" s="80" t="b">
        <v>0</v>
      </c>
      <c r="AI119" s="80" t="s">
        <v>911</v>
      </c>
      <c r="AJ119" s="80"/>
      <c r="AK119" s="88" t="s">
        <v>904</v>
      </c>
      <c r="AL119" s="80" t="b">
        <v>0</v>
      </c>
      <c r="AM119" s="80">
        <v>17</v>
      </c>
      <c r="AN119" s="88" t="s">
        <v>904</v>
      </c>
      <c r="AO119" s="80" t="s">
        <v>923</v>
      </c>
      <c r="AP119" s="80" t="b">
        <v>0</v>
      </c>
      <c r="AQ119" s="88" t="s">
        <v>862</v>
      </c>
      <c r="AR119" s="80"/>
      <c r="AS119" s="80">
        <v>0</v>
      </c>
      <c r="AT119" s="80">
        <v>0</v>
      </c>
      <c r="AU119" s="80"/>
      <c r="AV119" s="80"/>
      <c r="AW119" s="80"/>
      <c r="AX119" s="80"/>
      <c r="AY119" s="80"/>
      <c r="AZ119" s="80"/>
      <c r="BA119" s="80"/>
      <c r="BB119" s="80"/>
      <c r="BC119">
        <v>3</v>
      </c>
      <c r="BD119" s="79" t="str">
        <f>REPLACE(INDEX(GroupVertices[Group],MATCH(Edges[[#This Row],[Vertex 1]],GroupVertices[Vertex],0)),1,1,"")</f>
        <v>7</v>
      </c>
      <c r="BE119" s="79" t="str">
        <f>REPLACE(INDEX(GroupVertices[Group],MATCH(Edges[[#This Row],[Vertex 2]],GroupVertices[Vertex],0)),1,1,"")</f>
        <v>7</v>
      </c>
      <c r="BF119" s="48">
        <v>2</v>
      </c>
      <c r="BG119" s="49">
        <v>3.9215686274509802</v>
      </c>
      <c r="BH119" s="48">
        <v>0</v>
      </c>
      <c r="BI119" s="49">
        <v>0</v>
      </c>
      <c r="BJ119" s="48">
        <v>0</v>
      </c>
      <c r="BK119" s="49">
        <v>0</v>
      </c>
      <c r="BL119" s="48">
        <v>49</v>
      </c>
      <c r="BM119" s="49">
        <v>96.07843137254902</v>
      </c>
      <c r="BN119" s="48">
        <v>51</v>
      </c>
    </row>
    <row r="120" spans="1:66" ht="15">
      <c r="A120" s="66" t="s">
        <v>277</v>
      </c>
      <c r="B120" s="66" t="s">
        <v>277</v>
      </c>
      <c r="C120" s="67" t="s">
        <v>2442</v>
      </c>
      <c r="D120" s="68">
        <v>10</v>
      </c>
      <c r="E120" s="67" t="s">
        <v>136</v>
      </c>
      <c r="F120" s="70">
        <v>21.6</v>
      </c>
      <c r="G120" s="67"/>
      <c r="H120" s="71"/>
      <c r="I120" s="72"/>
      <c r="J120" s="72"/>
      <c r="K120" s="34" t="s">
        <v>65</v>
      </c>
      <c r="L120" s="73">
        <v>120</v>
      </c>
      <c r="M120" s="73"/>
      <c r="N120" s="74"/>
      <c r="O120" s="80" t="s">
        <v>213</v>
      </c>
      <c r="P120" s="82">
        <v>43919.60238425926</v>
      </c>
      <c r="Q120" s="80" t="s">
        <v>407</v>
      </c>
      <c r="R120" s="80"/>
      <c r="S120" s="80"/>
      <c r="T120" s="80" t="s">
        <v>483</v>
      </c>
      <c r="U120" s="83" t="s">
        <v>581</v>
      </c>
      <c r="V120" s="83" t="s">
        <v>581</v>
      </c>
      <c r="W120" s="82">
        <v>43919.60238425926</v>
      </c>
      <c r="X120" s="86">
        <v>43919</v>
      </c>
      <c r="Y120" s="88" t="s">
        <v>677</v>
      </c>
      <c r="Z120" s="83" t="s">
        <v>770</v>
      </c>
      <c r="AA120" s="80"/>
      <c r="AB120" s="80"/>
      <c r="AC120" s="88" t="s">
        <v>863</v>
      </c>
      <c r="AD120" s="80"/>
      <c r="AE120" s="80" t="b">
        <v>0</v>
      </c>
      <c r="AF120" s="80">
        <v>54</v>
      </c>
      <c r="AG120" s="88" t="s">
        <v>904</v>
      </c>
      <c r="AH120" s="80" t="b">
        <v>0</v>
      </c>
      <c r="AI120" s="80" t="s">
        <v>911</v>
      </c>
      <c r="AJ120" s="80"/>
      <c r="AK120" s="88" t="s">
        <v>904</v>
      </c>
      <c r="AL120" s="80" t="b">
        <v>0</v>
      </c>
      <c r="AM120" s="80">
        <v>32</v>
      </c>
      <c r="AN120" s="88" t="s">
        <v>904</v>
      </c>
      <c r="AO120" s="80" t="s">
        <v>923</v>
      </c>
      <c r="AP120" s="80" t="b">
        <v>0</v>
      </c>
      <c r="AQ120" s="88" t="s">
        <v>863</v>
      </c>
      <c r="AR120" s="80"/>
      <c r="AS120" s="80">
        <v>0</v>
      </c>
      <c r="AT120" s="80">
        <v>0</v>
      </c>
      <c r="AU120" s="80"/>
      <c r="AV120" s="80"/>
      <c r="AW120" s="80"/>
      <c r="AX120" s="80"/>
      <c r="AY120" s="80"/>
      <c r="AZ120" s="80"/>
      <c r="BA120" s="80"/>
      <c r="BB120" s="80"/>
      <c r="BC120">
        <v>3</v>
      </c>
      <c r="BD120" s="79" t="str">
        <f>REPLACE(INDEX(GroupVertices[Group],MATCH(Edges[[#This Row],[Vertex 1]],GroupVertices[Vertex],0)),1,1,"")</f>
        <v>7</v>
      </c>
      <c r="BE120" s="79" t="str">
        <f>REPLACE(INDEX(GroupVertices[Group],MATCH(Edges[[#This Row],[Vertex 2]],GroupVertices[Vertex],0)),1,1,"")</f>
        <v>7</v>
      </c>
      <c r="BF120" s="48">
        <v>0</v>
      </c>
      <c r="BG120" s="49">
        <v>0</v>
      </c>
      <c r="BH120" s="48">
        <v>2</v>
      </c>
      <c r="BI120" s="49">
        <v>3.8461538461538463</v>
      </c>
      <c r="BJ120" s="48">
        <v>0</v>
      </c>
      <c r="BK120" s="49">
        <v>0</v>
      </c>
      <c r="BL120" s="48">
        <v>50</v>
      </c>
      <c r="BM120" s="49">
        <v>96.15384615384616</v>
      </c>
      <c r="BN120" s="48">
        <v>52</v>
      </c>
    </row>
    <row r="121" spans="1:66" ht="15">
      <c r="A121" s="66" t="s">
        <v>278</v>
      </c>
      <c r="B121" s="66" t="s">
        <v>330</v>
      </c>
      <c r="C121" s="67" t="s">
        <v>2441</v>
      </c>
      <c r="D121" s="68">
        <v>3</v>
      </c>
      <c r="E121" s="67" t="s">
        <v>132</v>
      </c>
      <c r="F121" s="70">
        <v>32</v>
      </c>
      <c r="G121" s="67"/>
      <c r="H121" s="71"/>
      <c r="I121" s="72"/>
      <c r="J121" s="72"/>
      <c r="K121" s="34" t="s">
        <v>65</v>
      </c>
      <c r="L121" s="73">
        <v>121</v>
      </c>
      <c r="M121" s="73"/>
      <c r="N121" s="74"/>
      <c r="O121" s="80" t="s">
        <v>347</v>
      </c>
      <c r="P121" s="82">
        <v>43920.714594907404</v>
      </c>
      <c r="Q121" s="80" t="s">
        <v>408</v>
      </c>
      <c r="R121" s="80"/>
      <c r="S121" s="80"/>
      <c r="T121" s="80" t="s">
        <v>522</v>
      </c>
      <c r="U121" s="80"/>
      <c r="V121" s="83" t="s">
        <v>615</v>
      </c>
      <c r="W121" s="82">
        <v>43920.714594907404</v>
      </c>
      <c r="X121" s="86">
        <v>43920</v>
      </c>
      <c r="Y121" s="88" t="s">
        <v>678</v>
      </c>
      <c r="Z121" s="83" t="s">
        <v>771</v>
      </c>
      <c r="AA121" s="80"/>
      <c r="AB121" s="80"/>
      <c r="AC121" s="88" t="s">
        <v>864</v>
      </c>
      <c r="AD121" s="80"/>
      <c r="AE121" s="80" t="b">
        <v>0</v>
      </c>
      <c r="AF121" s="80">
        <v>13</v>
      </c>
      <c r="AG121" s="88" t="s">
        <v>904</v>
      </c>
      <c r="AH121" s="80" t="b">
        <v>0</v>
      </c>
      <c r="AI121" s="80" t="s">
        <v>911</v>
      </c>
      <c r="AJ121" s="80"/>
      <c r="AK121" s="88" t="s">
        <v>904</v>
      </c>
      <c r="AL121" s="80" t="b">
        <v>0</v>
      </c>
      <c r="AM121" s="80">
        <v>3</v>
      </c>
      <c r="AN121" s="88" t="s">
        <v>904</v>
      </c>
      <c r="AO121" s="80" t="s">
        <v>924</v>
      </c>
      <c r="AP121" s="80" t="b">
        <v>0</v>
      </c>
      <c r="AQ121" s="88" t="s">
        <v>864</v>
      </c>
      <c r="AR121" s="80"/>
      <c r="AS121" s="80">
        <v>0</v>
      </c>
      <c r="AT121" s="80">
        <v>0</v>
      </c>
      <c r="AU121" s="80" t="s">
        <v>933</v>
      </c>
      <c r="AV121" s="80" t="s">
        <v>934</v>
      </c>
      <c r="AW121" s="80" t="s">
        <v>935</v>
      </c>
      <c r="AX121" s="80" t="s">
        <v>939</v>
      </c>
      <c r="AY121" s="80" t="s">
        <v>943</v>
      </c>
      <c r="AZ121" s="80" t="s">
        <v>947</v>
      </c>
      <c r="BA121" s="80" t="s">
        <v>948</v>
      </c>
      <c r="BB121" s="83" t="s">
        <v>953</v>
      </c>
      <c r="BC121">
        <v>1</v>
      </c>
      <c r="BD121" s="79" t="str">
        <f>REPLACE(INDEX(GroupVertices[Group],MATCH(Edges[[#This Row],[Vertex 1]],GroupVertices[Vertex],0)),1,1,"")</f>
        <v>1</v>
      </c>
      <c r="BE121" s="79" t="str">
        <f>REPLACE(INDEX(GroupVertices[Group],MATCH(Edges[[#This Row],[Vertex 2]],GroupVertices[Vertex],0)),1,1,"")</f>
        <v>1</v>
      </c>
      <c r="BF121" s="48"/>
      <c r="BG121" s="49"/>
      <c r="BH121" s="48"/>
      <c r="BI121" s="49"/>
      <c r="BJ121" s="48"/>
      <c r="BK121" s="49"/>
      <c r="BL121" s="48"/>
      <c r="BM121" s="49"/>
      <c r="BN121" s="48"/>
    </row>
    <row r="122" spans="1:66" ht="15">
      <c r="A122" s="66" t="s">
        <v>278</v>
      </c>
      <c r="B122" s="66" t="s">
        <v>300</v>
      </c>
      <c r="C122" s="67" t="s">
        <v>2441</v>
      </c>
      <c r="D122" s="68">
        <v>3</v>
      </c>
      <c r="E122" s="67" t="s">
        <v>132</v>
      </c>
      <c r="F122" s="70">
        <v>32</v>
      </c>
      <c r="G122" s="67"/>
      <c r="H122" s="71"/>
      <c r="I122" s="72"/>
      <c r="J122" s="72"/>
      <c r="K122" s="34" t="s">
        <v>65</v>
      </c>
      <c r="L122" s="73">
        <v>122</v>
      </c>
      <c r="M122" s="73"/>
      <c r="N122" s="74"/>
      <c r="O122" s="80" t="s">
        <v>347</v>
      </c>
      <c r="P122" s="82">
        <v>43920.714594907404</v>
      </c>
      <c r="Q122" s="80" t="s">
        <v>408</v>
      </c>
      <c r="R122" s="80"/>
      <c r="S122" s="80"/>
      <c r="T122" s="80" t="s">
        <v>522</v>
      </c>
      <c r="U122" s="80"/>
      <c r="V122" s="83" t="s">
        <v>615</v>
      </c>
      <c r="W122" s="82">
        <v>43920.714594907404</v>
      </c>
      <c r="X122" s="86">
        <v>43920</v>
      </c>
      <c r="Y122" s="88" t="s">
        <v>678</v>
      </c>
      <c r="Z122" s="83" t="s">
        <v>771</v>
      </c>
      <c r="AA122" s="80"/>
      <c r="AB122" s="80"/>
      <c r="AC122" s="88" t="s">
        <v>864</v>
      </c>
      <c r="AD122" s="80"/>
      <c r="AE122" s="80" t="b">
        <v>0</v>
      </c>
      <c r="AF122" s="80">
        <v>13</v>
      </c>
      <c r="AG122" s="88" t="s">
        <v>904</v>
      </c>
      <c r="AH122" s="80" t="b">
        <v>0</v>
      </c>
      <c r="AI122" s="80" t="s">
        <v>911</v>
      </c>
      <c r="AJ122" s="80"/>
      <c r="AK122" s="88" t="s">
        <v>904</v>
      </c>
      <c r="AL122" s="80" t="b">
        <v>0</v>
      </c>
      <c r="AM122" s="80">
        <v>3</v>
      </c>
      <c r="AN122" s="88" t="s">
        <v>904</v>
      </c>
      <c r="AO122" s="80" t="s">
        <v>924</v>
      </c>
      <c r="AP122" s="80" t="b">
        <v>0</v>
      </c>
      <c r="AQ122" s="88" t="s">
        <v>864</v>
      </c>
      <c r="AR122" s="80"/>
      <c r="AS122" s="80">
        <v>0</v>
      </c>
      <c r="AT122" s="80">
        <v>0</v>
      </c>
      <c r="AU122" s="80" t="s">
        <v>933</v>
      </c>
      <c r="AV122" s="80" t="s">
        <v>934</v>
      </c>
      <c r="AW122" s="80" t="s">
        <v>935</v>
      </c>
      <c r="AX122" s="80" t="s">
        <v>939</v>
      </c>
      <c r="AY122" s="80" t="s">
        <v>943</v>
      </c>
      <c r="AZ122" s="80" t="s">
        <v>947</v>
      </c>
      <c r="BA122" s="80" t="s">
        <v>948</v>
      </c>
      <c r="BB122" s="83" t="s">
        <v>953</v>
      </c>
      <c r="BC122">
        <v>1</v>
      </c>
      <c r="BD122" s="79" t="str">
        <f>REPLACE(INDEX(GroupVertices[Group],MATCH(Edges[[#This Row],[Vertex 1]],GroupVertices[Vertex],0)),1,1,"")</f>
        <v>1</v>
      </c>
      <c r="BE122" s="79" t="str">
        <f>REPLACE(INDEX(GroupVertices[Group],MATCH(Edges[[#This Row],[Vertex 2]],GroupVertices[Vertex],0)),1,1,"")</f>
        <v>1</v>
      </c>
      <c r="BF122" s="48"/>
      <c r="BG122" s="49"/>
      <c r="BH122" s="48"/>
      <c r="BI122" s="49"/>
      <c r="BJ122" s="48"/>
      <c r="BK122" s="49"/>
      <c r="BL122" s="48"/>
      <c r="BM122" s="49"/>
      <c r="BN122" s="48"/>
    </row>
    <row r="123" spans="1:66" ht="15">
      <c r="A123" s="66" t="s">
        <v>278</v>
      </c>
      <c r="B123" s="66" t="s">
        <v>326</v>
      </c>
      <c r="C123" s="67" t="s">
        <v>2441</v>
      </c>
      <c r="D123" s="68">
        <v>3</v>
      </c>
      <c r="E123" s="67" t="s">
        <v>132</v>
      </c>
      <c r="F123" s="70">
        <v>32</v>
      </c>
      <c r="G123" s="67"/>
      <c r="H123" s="71"/>
      <c r="I123" s="72"/>
      <c r="J123" s="72"/>
      <c r="K123" s="34" t="s">
        <v>65</v>
      </c>
      <c r="L123" s="73">
        <v>123</v>
      </c>
      <c r="M123" s="73"/>
      <c r="N123" s="74"/>
      <c r="O123" s="80" t="s">
        <v>347</v>
      </c>
      <c r="P123" s="82">
        <v>43920.714594907404</v>
      </c>
      <c r="Q123" s="80" t="s">
        <v>408</v>
      </c>
      <c r="R123" s="80"/>
      <c r="S123" s="80"/>
      <c r="T123" s="80" t="s">
        <v>522</v>
      </c>
      <c r="U123" s="80"/>
      <c r="V123" s="83" t="s">
        <v>615</v>
      </c>
      <c r="W123" s="82">
        <v>43920.714594907404</v>
      </c>
      <c r="X123" s="86">
        <v>43920</v>
      </c>
      <c r="Y123" s="88" t="s">
        <v>678</v>
      </c>
      <c r="Z123" s="83" t="s">
        <v>771</v>
      </c>
      <c r="AA123" s="80"/>
      <c r="AB123" s="80"/>
      <c r="AC123" s="88" t="s">
        <v>864</v>
      </c>
      <c r="AD123" s="80"/>
      <c r="AE123" s="80" t="b">
        <v>0</v>
      </c>
      <c r="AF123" s="80">
        <v>13</v>
      </c>
      <c r="AG123" s="88" t="s">
        <v>904</v>
      </c>
      <c r="AH123" s="80" t="b">
        <v>0</v>
      </c>
      <c r="AI123" s="80" t="s">
        <v>911</v>
      </c>
      <c r="AJ123" s="80"/>
      <c r="AK123" s="88" t="s">
        <v>904</v>
      </c>
      <c r="AL123" s="80" t="b">
        <v>0</v>
      </c>
      <c r="AM123" s="80">
        <v>3</v>
      </c>
      <c r="AN123" s="88" t="s">
        <v>904</v>
      </c>
      <c r="AO123" s="80" t="s">
        <v>924</v>
      </c>
      <c r="AP123" s="80" t="b">
        <v>0</v>
      </c>
      <c r="AQ123" s="88" t="s">
        <v>864</v>
      </c>
      <c r="AR123" s="80"/>
      <c r="AS123" s="80">
        <v>0</v>
      </c>
      <c r="AT123" s="80">
        <v>0</v>
      </c>
      <c r="AU123" s="80" t="s">
        <v>933</v>
      </c>
      <c r="AV123" s="80" t="s">
        <v>934</v>
      </c>
      <c r="AW123" s="80" t="s">
        <v>935</v>
      </c>
      <c r="AX123" s="80" t="s">
        <v>939</v>
      </c>
      <c r="AY123" s="80" t="s">
        <v>943</v>
      </c>
      <c r="AZ123" s="80" t="s">
        <v>947</v>
      </c>
      <c r="BA123" s="80" t="s">
        <v>948</v>
      </c>
      <c r="BB123" s="83" t="s">
        <v>953</v>
      </c>
      <c r="BC123">
        <v>1</v>
      </c>
      <c r="BD123" s="79" t="str">
        <f>REPLACE(INDEX(GroupVertices[Group],MATCH(Edges[[#This Row],[Vertex 1]],GroupVertices[Vertex],0)),1,1,"")</f>
        <v>1</v>
      </c>
      <c r="BE123" s="79" t="str">
        <f>REPLACE(INDEX(GroupVertices[Group],MATCH(Edges[[#This Row],[Vertex 2]],GroupVertices[Vertex],0)),1,1,"")</f>
        <v>1</v>
      </c>
      <c r="BF123" s="48"/>
      <c r="BG123" s="49"/>
      <c r="BH123" s="48"/>
      <c r="BI123" s="49"/>
      <c r="BJ123" s="48"/>
      <c r="BK123" s="49"/>
      <c r="BL123" s="48"/>
      <c r="BM123" s="49"/>
      <c r="BN123" s="48"/>
    </row>
    <row r="124" spans="1:66" ht="15">
      <c r="A124" s="66" t="s">
        <v>278</v>
      </c>
      <c r="B124" s="66" t="s">
        <v>331</v>
      </c>
      <c r="C124" s="67" t="s">
        <v>2441</v>
      </c>
      <c r="D124" s="68">
        <v>3</v>
      </c>
      <c r="E124" s="67" t="s">
        <v>132</v>
      </c>
      <c r="F124" s="70">
        <v>32</v>
      </c>
      <c r="G124" s="67"/>
      <c r="H124" s="71"/>
      <c r="I124" s="72"/>
      <c r="J124" s="72"/>
      <c r="K124" s="34" t="s">
        <v>65</v>
      </c>
      <c r="L124" s="73">
        <v>124</v>
      </c>
      <c r="M124" s="73"/>
      <c r="N124" s="74"/>
      <c r="O124" s="80" t="s">
        <v>347</v>
      </c>
      <c r="P124" s="82">
        <v>43920.714594907404</v>
      </c>
      <c r="Q124" s="80" t="s">
        <v>408</v>
      </c>
      <c r="R124" s="80"/>
      <c r="S124" s="80"/>
      <c r="T124" s="80" t="s">
        <v>522</v>
      </c>
      <c r="U124" s="80"/>
      <c r="V124" s="83" t="s">
        <v>615</v>
      </c>
      <c r="W124" s="82">
        <v>43920.714594907404</v>
      </c>
      <c r="X124" s="86">
        <v>43920</v>
      </c>
      <c r="Y124" s="88" t="s">
        <v>678</v>
      </c>
      <c r="Z124" s="83" t="s">
        <v>771</v>
      </c>
      <c r="AA124" s="80"/>
      <c r="AB124" s="80"/>
      <c r="AC124" s="88" t="s">
        <v>864</v>
      </c>
      <c r="AD124" s="80"/>
      <c r="AE124" s="80" t="b">
        <v>0</v>
      </c>
      <c r="AF124" s="80">
        <v>13</v>
      </c>
      <c r="AG124" s="88" t="s">
        <v>904</v>
      </c>
      <c r="AH124" s="80" t="b">
        <v>0</v>
      </c>
      <c r="AI124" s="80" t="s">
        <v>911</v>
      </c>
      <c r="AJ124" s="80"/>
      <c r="AK124" s="88" t="s">
        <v>904</v>
      </c>
      <c r="AL124" s="80" t="b">
        <v>0</v>
      </c>
      <c r="AM124" s="80">
        <v>3</v>
      </c>
      <c r="AN124" s="88" t="s">
        <v>904</v>
      </c>
      <c r="AO124" s="80" t="s">
        <v>924</v>
      </c>
      <c r="AP124" s="80" t="b">
        <v>0</v>
      </c>
      <c r="AQ124" s="88" t="s">
        <v>864</v>
      </c>
      <c r="AR124" s="80"/>
      <c r="AS124" s="80">
        <v>0</v>
      </c>
      <c r="AT124" s="80">
        <v>0</v>
      </c>
      <c r="AU124" s="80" t="s">
        <v>933</v>
      </c>
      <c r="AV124" s="80" t="s">
        <v>934</v>
      </c>
      <c r="AW124" s="80" t="s">
        <v>935</v>
      </c>
      <c r="AX124" s="80" t="s">
        <v>939</v>
      </c>
      <c r="AY124" s="80" t="s">
        <v>943</v>
      </c>
      <c r="AZ124" s="80" t="s">
        <v>947</v>
      </c>
      <c r="BA124" s="80" t="s">
        <v>948</v>
      </c>
      <c r="BB124" s="83" t="s">
        <v>953</v>
      </c>
      <c r="BC124">
        <v>1</v>
      </c>
      <c r="BD124" s="79" t="str">
        <f>REPLACE(INDEX(GroupVertices[Group],MATCH(Edges[[#This Row],[Vertex 1]],GroupVertices[Vertex],0)),1,1,"")</f>
        <v>1</v>
      </c>
      <c r="BE124" s="79" t="str">
        <f>REPLACE(INDEX(GroupVertices[Group],MATCH(Edges[[#This Row],[Vertex 2]],GroupVertices[Vertex],0)),1,1,"")</f>
        <v>1</v>
      </c>
      <c r="BF124" s="48"/>
      <c r="BG124" s="49"/>
      <c r="BH124" s="48"/>
      <c r="BI124" s="49"/>
      <c r="BJ124" s="48"/>
      <c r="BK124" s="49"/>
      <c r="BL124" s="48"/>
      <c r="BM124" s="49"/>
      <c r="BN124" s="48"/>
    </row>
    <row r="125" spans="1:66" ht="15">
      <c r="A125" s="66" t="s">
        <v>278</v>
      </c>
      <c r="B125" s="66" t="s">
        <v>293</v>
      </c>
      <c r="C125" s="67" t="s">
        <v>2443</v>
      </c>
      <c r="D125" s="68">
        <v>6.5</v>
      </c>
      <c r="E125" s="67" t="s">
        <v>136</v>
      </c>
      <c r="F125" s="70">
        <v>26.8</v>
      </c>
      <c r="G125" s="67"/>
      <c r="H125" s="71"/>
      <c r="I125" s="72"/>
      <c r="J125" s="72"/>
      <c r="K125" s="34" t="s">
        <v>65</v>
      </c>
      <c r="L125" s="73">
        <v>125</v>
      </c>
      <c r="M125" s="73"/>
      <c r="N125" s="74"/>
      <c r="O125" s="80" t="s">
        <v>347</v>
      </c>
      <c r="P125" s="82">
        <v>43920.62740740741</v>
      </c>
      <c r="Q125" s="80" t="s">
        <v>409</v>
      </c>
      <c r="R125" s="80"/>
      <c r="S125" s="80"/>
      <c r="T125" s="80" t="s">
        <v>494</v>
      </c>
      <c r="U125" s="80"/>
      <c r="V125" s="83" t="s">
        <v>615</v>
      </c>
      <c r="W125" s="82">
        <v>43920.62740740741</v>
      </c>
      <c r="X125" s="86">
        <v>43920</v>
      </c>
      <c r="Y125" s="88" t="s">
        <v>679</v>
      </c>
      <c r="Z125" s="83" t="s">
        <v>772</v>
      </c>
      <c r="AA125" s="80"/>
      <c r="AB125" s="80"/>
      <c r="AC125" s="88" t="s">
        <v>865</v>
      </c>
      <c r="AD125" s="80"/>
      <c r="AE125" s="80" t="b">
        <v>0</v>
      </c>
      <c r="AF125" s="80">
        <v>18</v>
      </c>
      <c r="AG125" s="88" t="s">
        <v>904</v>
      </c>
      <c r="AH125" s="80" t="b">
        <v>0</v>
      </c>
      <c r="AI125" s="80" t="s">
        <v>911</v>
      </c>
      <c r="AJ125" s="80"/>
      <c r="AK125" s="88" t="s">
        <v>904</v>
      </c>
      <c r="AL125" s="80" t="b">
        <v>0</v>
      </c>
      <c r="AM125" s="80">
        <v>7</v>
      </c>
      <c r="AN125" s="88" t="s">
        <v>904</v>
      </c>
      <c r="AO125" s="80" t="s">
        <v>924</v>
      </c>
      <c r="AP125" s="80" t="b">
        <v>0</v>
      </c>
      <c r="AQ125" s="88" t="s">
        <v>865</v>
      </c>
      <c r="AR125" s="80"/>
      <c r="AS125" s="80">
        <v>0</v>
      </c>
      <c r="AT125" s="80">
        <v>0</v>
      </c>
      <c r="AU125" s="80" t="s">
        <v>933</v>
      </c>
      <c r="AV125" s="80" t="s">
        <v>934</v>
      </c>
      <c r="AW125" s="80" t="s">
        <v>935</v>
      </c>
      <c r="AX125" s="80" t="s">
        <v>939</v>
      </c>
      <c r="AY125" s="80" t="s">
        <v>943</v>
      </c>
      <c r="AZ125" s="80" t="s">
        <v>947</v>
      </c>
      <c r="BA125" s="80" t="s">
        <v>948</v>
      </c>
      <c r="BB125" s="83" t="s">
        <v>953</v>
      </c>
      <c r="BC125">
        <v>2</v>
      </c>
      <c r="BD125" s="79" t="str">
        <f>REPLACE(INDEX(GroupVertices[Group],MATCH(Edges[[#This Row],[Vertex 1]],GroupVertices[Vertex],0)),1,1,"")</f>
        <v>1</v>
      </c>
      <c r="BE125" s="79" t="str">
        <f>REPLACE(INDEX(GroupVertices[Group],MATCH(Edges[[#This Row],[Vertex 2]],GroupVertices[Vertex],0)),1,1,"")</f>
        <v>2</v>
      </c>
      <c r="BF125" s="48"/>
      <c r="BG125" s="49"/>
      <c r="BH125" s="48"/>
      <c r="BI125" s="49"/>
      <c r="BJ125" s="48"/>
      <c r="BK125" s="49"/>
      <c r="BL125" s="48"/>
      <c r="BM125" s="49"/>
      <c r="BN125" s="48"/>
    </row>
    <row r="126" spans="1:66" ht="15">
      <c r="A126" s="66" t="s">
        <v>278</v>
      </c>
      <c r="B126" s="66" t="s">
        <v>293</v>
      </c>
      <c r="C126" s="67" t="s">
        <v>2443</v>
      </c>
      <c r="D126" s="68">
        <v>6.5</v>
      </c>
      <c r="E126" s="67" t="s">
        <v>136</v>
      </c>
      <c r="F126" s="70">
        <v>26.8</v>
      </c>
      <c r="G126" s="67"/>
      <c r="H126" s="71"/>
      <c r="I126" s="72"/>
      <c r="J126" s="72"/>
      <c r="K126" s="34" t="s">
        <v>65</v>
      </c>
      <c r="L126" s="73">
        <v>126</v>
      </c>
      <c r="M126" s="73"/>
      <c r="N126" s="74"/>
      <c r="O126" s="80" t="s">
        <v>347</v>
      </c>
      <c r="P126" s="82">
        <v>43920.69739583333</v>
      </c>
      <c r="Q126" s="80" t="s">
        <v>410</v>
      </c>
      <c r="R126" s="80"/>
      <c r="S126" s="80"/>
      <c r="T126" s="80" t="s">
        <v>522</v>
      </c>
      <c r="U126" s="83" t="s">
        <v>582</v>
      </c>
      <c r="V126" s="83" t="s">
        <v>582</v>
      </c>
      <c r="W126" s="82">
        <v>43920.69739583333</v>
      </c>
      <c r="X126" s="86">
        <v>43920</v>
      </c>
      <c r="Y126" s="88" t="s">
        <v>680</v>
      </c>
      <c r="Z126" s="83" t="s">
        <v>773</v>
      </c>
      <c r="AA126" s="80"/>
      <c r="AB126" s="80"/>
      <c r="AC126" s="88" t="s">
        <v>866</v>
      </c>
      <c r="AD126" s="80"/>
      <c r="AE126" s="80" t="b">
        <v>0</v>
      </c>
      <c r="AF126" s="80">
        <v>14</v>
      </c>
      <c r="AG126" s="88" t="s">
        <v>904</v>
      </c>
      <c r="AH126" s="80" t="b">
        <v>0</v>
      </c>
      <c r="AI126" s="80" t="s">
        <v>911</v>
      </c>
      <c r="AJ126" s="80"/>
      <c r="AK126" s="88" t="s">
        <v>904</v>
      </c>
      <c r="AL126" s="80" t="b">
        <v>0</v>
      </c>
      <c r="AM126" s="80">
        <v>7</v>
      </c>
      <c r="AN126" s="88" t="s">
        <v>904</v>
      </c>
      <c r="AO126" s="80" t="s">
        <v>924</v>
      </c>
      <c r="AP126" s="80" t="b">
        <v>0</v>
      </c>
      <c r="AQ126" s="88" t="s">
        <v>866</v>
      </c>
      <c r="AR126" s="80"/>
      <c r="AS126" s="80">
        <v>0</v>
      </c>
      <c r="AT126" s="80">
        <v>0</v>
      </c>
      <c r="AU126" s="80"/>
      <c r="AV126" s="80"/>
      <c r="AW126" s="80"/>
      <c r="AX126" s="80"/>
      <c r="AY126" s="80"/>
      <c r="AZ126" s="80"/>
      <c r="BA126" s="80"/>
      <c r="BB126" s="80"/>
      <c r="BC126">
        <v>2</v>
      </c>
      <c r="BD126" s="79" t="str">
        <f>REPLACE(INDEX(GroupVertices[Group],MATCH(Edges[[#This Row],[Vertex 1]],GroupVertices[Vertex],0)),1,1,"")</f>
        <v>1</v>
      </c>
      <c r="BE126" s="79" t="str">
        <f>REPLACE(INDEX(GroupVertices[Group],MATCH(Edges[[#This Row],[Vertex 2]],GroupVertices[Vertex],0)),1,1,"")</f>
        <v>2</v>
      </c>
      <c r="BF126" s="48">
        <v>2</v>
      </c>
      <c r="BG126" s="49">
        <v>6.451612903225806</v>
      </c>
      <c r="BH126" s="48">
        <v>1</v>
      </c>
      <c r="BI126" s="49">
        <v>3.225806451612903</v>
      </c>
      <c r="BJ126" s="48">
        <v>0</v>
      </c>
      <c r="BK126" s="49">
        <v>0</v>
      </c>
      <c r="BL126" s="48">
        <v>28</v>
      </c>
      <c r="BM126" s="49">
        <v>90.3225806451613</v>
      </c>
      <c r="BN126" s="48">
        <v>31</v>
      </c>
    </row>
    <row r="127" spans="1:66" ht="15">
      <c r="A127" s="66" t="s">
        <v>278</v>
      </c>
      <c r="B127" s="66" t="s">
        <v>332</v>
      </c>
      <c r="C127" s="67" t="s">
        <v>2441</v>
      </c>
      <c r="D127" s="68">
        <v>3</v>
      </c>
      <c r="E127" s="67" t="s">
        <v>132</v>
      </c>
      <c r="F127" s="70">
        <v>32</v>
      </c>
      <c r="G127" s="67"/>
      <c r="H127" s="71"/>
      <c r="I127" s="72"/>
      <c r="J127" s="72"/>
      <c r="K127" s="34" t="s">
        <v>65</v>
      </c>
      <c r="L127" s="73">
        <v>127</v>
      </c>
      <c r="M127" s="73"/>
      <c r="N127" s="74"/>
      <c r="O127" s="80" t="s">
        <v>347</v>
      </c>
      <c r="P127" s="82">
        <v>43920.6546875</v>
      </c>
      <c r="Q127" s="80" t="s">
        <v>411</v>
      </c>
      <c r="R127" s="80"/>
      <c r="S127" s="80"/>
      <c r="T127" s="80" t="s">
        <v>522</v>
      </c>
      <c r="U127" s="80"/>
      <c r="V127" s="83" t="s">
        <v>615</v>
      </c>
      <c r="W127" s="82">
        <v>43920.6546875</v>
      </c>
      <c r="X127" s="86">
        <v>43920</v>
      </c>
      <c r="Y127" s="88" t="s">
        <v>681</v>
      </c>
      <c r="Z127" s="83" t="s">
        <v>774</v>
      </c>
      <c r="AA127" s="80"/>
      <c r="AB127" s="80"/>
      <c r="AC127" s="88" t="s">
        <v>867</v>
      </c>
      <c r="AD127" s="80"/>
      <c r="AE127" s="80" t="b">
        <v>0</v>
      </c>
      <c r="AF127" s="80">
        <v>11</v>
      </c>
      <c r="AG127" s="88" t="s">
        <v>904</v>
      </c>
      <c r="AH127" s="80" t="b">
        <v>0</v>
      </c>
      <c r="AI127" s="80" t="s">
        <v>911</v>
      </c>
      <c r="AJ127" s="80"/>
      <c r="AK127" s="88" t="s">
        <v>904</v>
      </c>
      <c r="AL127" s="80" t="b">
        <v>0</v>
      </c>
      <c r="AM127" s="80">
        <v>4</v>
      </c>
      <c r="AN127" s="88" t="s">
        <v>904</v>
      </c>
      <c r="AO127" s="80" t="s">
        <v>924</v>
      </c>
      <c r="AP127" s="80" t="b">
        <v>0</v>
      </c>
      <c r="AQ127" s="88" t="s">
        <v>867</v>
      </c>
      <c r="AR127" s="80"/>
      <c r="AS127" s="80">
        <v>0</v>
      </c>
      <c r="AT127" s="80">
        <v>0</v>
      </c>
      <c r="AU127" s="80" t="s">
        <v>933</v>
      </c>
      <c r="AV127" s="80" t="s">
        <v>934</v>
      </c>
      <c r="AW127" s="80" t="s">
        <v>935</v>
      </c>
      <c r="AX127" s="80" t="s">
        <v>939</v>
      </c>
      <c r="AY127" s="80" t="s">
        <v>943</v>
      </c>
      <c r="AZ127" s="80" t="s">
        <v>947</v>
      </c>
      <c r="BA127" s="80" t="s">
        <v>948</v>
      </c>
      <c r="BB127" s="83" t="s">
        <v>953</v>
      </c>
      <c r="BC127">
        <v>1</v>
      </c>
      <c r="BD127" s="79" t="str">
        <f>REPLACE(INDEX(GroupVertices[Group],MATCH(Edges[[#This Row],[Vertex 1]],GroupVertices[Vertex],0)),1,1,"")</f>
        <v>1</v>
      </c>
      <c r="BE127" s="79" t="str">
        <f>REPLACE(INDEX(GroupVertices[Group],MATCH(Edges[[#This Row],[Vertex 2]],GroupVertices[Vertex],0)),1,1,"")</f>
        <v>1</v>
      </c>
      <c r="BF127" s="48"/>
      <c r="BG127" s="49"/>
      <c r="BH127" s="48"/>
      <c r="BI127" s="49"/>
      <c r="BJ127" s="48"/>
      <c r="BK127" s="49"/>
      <c r="BL127" s="48"/>
      <c r="BM127" s="49"/>
      <c r="BN127" s="48"/>
    </row>
    <row r="128" spans="1:66" ht="15">
      <c r="A128" s="66" t="s">
        <v>278</v>
      </c>
      <c r="B128" s="66" t="s">
        <v>333</v>
      </c>
      <c r="C128" s="67" t="s">
        <v>2441</v>
      </c>
      <c r="D128" s="68">
        <v>3</v>
      </c>
      <c r="E128" s="67" t="s">
        <v>132</v>
      </c>
      <c r="F128" s="70">
        <v>32</v>
      </c>
      <c r="G128" s="67"/>
      <c r="H128" s="71"/>
      <c r="I128" s="72"/>
      <c r="J128" s="72"/>
      <c r="K128" s="34" t="s">
        <v>65</v>
      </c>
      <c r="L128" s="73">
        <v>128</v>
      </c>
      <c r="M128" s="73"/>
      <c r="N128" s="74"/>
      <c r="O128" s="80" t="s">
        <v>347</v>
      </c>
      <c r="P128" s="82">
        <v>43920.6546875</v>
      </c>
      <c r="Q128" s="80" t="s">
        <v>411</v>
      </c>
      <c r="R128" s="80"/>
      <c r="S128" s="80"/>
      <c r="T128" s="80" t="s">
        <v>522</v>
      </c>
      <c r="U128" s="80"/>
      <c r="V128" s="83" t="s">
        <v>615</v>
      </c>
      <c r="W128" s="82">
        <v>43920.6546875</v>
      </c>
      <c r="X128" s="86">
        <v>43920</v>
      </c>
      <c r="Y128" s="88" t="s">
        <v>681</v>
      </c>
      <c r="Z128" s="83" t="s">
        <v>774</v>
      </c>
      <c r="AA128" s="80"/>
      <c r="AB128" s="80"/>
      <c r="AC128" s="88" t="s">
        <v>867</v>
      </c>
      <c r="AD128" s="80"/>
      <c r="AE128" s="80" t="b">
        <v>0</v>
      </c>
      <c r="AF128" s="80">
        <v>11</v>
      </c>
      <c r="AG128" s="88" t="s">
        <v>904</v>
      </c>
      <c r="AH128" s="80" t="b">
        <v>0</v>
      </c>
      <c r="AI128" s="80" t="s">
        <v>911</v>
      </c>
      <c r="AJ128" s="80"/>
      <c r="AK128" s="88" t="s">
        <v>904</v>
      </c>
      <c r="AL128" s="80" t="b">
        <v>0</v>
      </c>
      <c r="AM128" s="80">
        <v>4</v>
      </c>
      <c r="AN128" s="88" t="s">
        <v>904</v>
      </c>
      <c r="AO128" s="80" t="s">
        <v>924</v>
      </c>
      <c r="AP128" s="80" t="b">
        <v>0</v>
      </c>
      <c r="AQ128" s="88" t="s">
        <v>867</v>
      </c>
      <c r="AR128" s="80"/>
      <c r="AS128" s="80">
        <v>0</v>
      </c>
      <c r="AT128" s="80">
        <v>0</v>
      </c>
      <c r="AU128" s="80" t="s">
        <v>933</v>
      </c>
      <c r="AV128" s="80" t="s">
        <v>934</v>
      </c>
      <c r="AW128" s="80" t="s">
        <v>935</v>
      </c>
      <c r="AX128" s="80" t="s">
        <v>939</v>
      </c>
      <c r="AY128" s="80" t="s">
        <v>943</v>
      </c>
      <c r="AZ128" s="80" t="s">
        <v>947</v>
      </c>
      <c r="BA128" s="80" t="s">
        <v>948</v>
      </c>
      <c r="BB128" s="83" t="s">
        <v>953</v>
      </c>
      <c r="BC128">
        <v>1</v>
      </c>
      <c r="BD128" s="79" t="str">
        <f>REPLACE(INDEX(GroupVertices[Group],MATCH(Edges[[#This Row],[Vertex 1]],GroupVertices[Vertex],0)),1,1,"")</f>
        <v>1</v>
      </c>
      <c r="BE128" s="79" t="str">
        <f>REPLACE(INDEX(GroupVertices[Group],MATCH(Edges[[#This Row],[Vertex 2]],GroupVertices[Vertex],0)),1,1,"")</f>
        <v>1</v>
      </c>
      <c r="BF128" s="48"/>
      <c r="BG128" s="49"/>
      <c r="BH128" s="48"/>
      <c r="BI128" s="49"/>
      <c r="BJ128" s="48"/>
      <c r="BK128" s="49"/>
      <c r="BL128" s="48"/>
      <c r="BM128" s="49"/>
      <c r="BN128" s="48"/>
    </row>
    <row r="129" spans="1:66" ht="15">
      <c r="A129" s="66" t="s">
        <v>278</v>
      </c>
      <c r="B129" s="66" t="s">
        <v>334</v>
      </c>
      <c r="C129" s="67" t="s">
        <v>2442</v>
      </c>
      <c r="D129" s="68">
        <v>10</v>
      </c>
      <c r="E129" s="67" t="s">
        <v>136</v>
      </c>
      <c r="F129" s="70">
        <v>21.6</v>
      </c>
      <c r="G129" s="67"/>
      <c r="H129" s="71"/>
      <c r="I129" s="72"/>
      <c r="J129" s="72"/>
      <c r="K129" s="34" t="s">
        <v>65</v>
      </c>
      <c r="L129" s="73">
        <v>129</v>
      </c>
      <c r="M129" s="73"/>
      <c r="N129" s="74"/>
      <c r="O129" s="80" t="s">
        <v>347</v>
      </c>
      <c r="P129" s="82">
        <v>43920.714594907404</v>
      </c>
      <c r="Q129" s="80" t="s">
        <v>408</v>
      </c>
      <c r="R129" s="80"/>
      <c r="S129" s="80"/>
      <c r="T129" s="80" t="s">
        <v>522</v>
      </c>
      <c r="U129" s="80"/>
      <c r="V129" s="83" t="s">
        <v>615</v>
      </c>
      <c r="W129" s="82">
        <v>43920.714594907404</v>
      </c>
      <c r="X129" s="86">
        <v>43920</v>
      </c>
      <c r="Y129" s="88" t="s">
        <v>678</v>
      </c>
      <c r="Z129" s="83" t="s">
        <v>771</v>
      </c>
      <c r="AA129" s="80"/>
      <c r="AB129" s="80"/>
      <c r="AC129" s="88" t="s">
        <v>864</v>
      </c>
      <c r="AD129" s="80"/>
      <c r="AE129" s="80" t="b">
        <v>0</v>
      </c>
      <c r="AF129" s="80">
        <v>13</v>
      </c>
      <c r="AG129" s="88" t="s">
        <v>904</v>
      </c>
      <c r="AH129" s="80" t="b">
        <v>0</v>
      </c>
      <c r="AI129" s="80" t="s">
        <v>911</v>
      </c>
      <c r="AJ129" s="80"/>
      <c r="AK129" s="88" t="s">
        <v>904</v>
      </c>
      <c r="AL129" s="80" t="b">
        <v>0</v>
      </c>
      <c r="AM129" s="80">
        <v>3</v>
      </c>
      <c r="AN129" s="88" t="s">
        <v>904</v>
      </c>
      <c r="AO129" s="80" t="s">
        <v>924</v>
      </c>
      <c r="AP129" s="80" t="b">
        <v>0</v>
      </c>
      <c r="AQ129" s="88" t="s">
        <v>864</v>
      </c>
      <c r="AR129" s="80"/>
      <c r="AS129" s="80">
        <v>0</v>
      </c>
      <c r="AT129" s="80">
        <v>0</v>
      </c>
      <c r="AU129" s="80" t="s">
        <v>933</v>
      </c>
      <c r="AV129" s="80" t="s">
        <v>934</v>
      </c>
      <c r="AW129" s="80" t="s">
        <v>935</v>
      </c>
      <c r="AX129" s="80" t="s">
        <v>939</v>
      </c>
      <c r="AY129" s="80" t="s">
        <v>943</v>
      </c>
      <c r="AZ129" s="80" t="s">
        <v>947</v>
      </c>
      <c r="BA129" s="80" t="s">
        <v>948</v>
      </c>
      <c r="BB129" s="83" t="s">
        <v>953</v>
      </c>
      <c r="BC129">
        <v>3</v>
      </c>
      <c r="BD129" s="79" t="str">
        <f>REPLACE(INDEX(GroupVertices[Group],MATCH(Edges[[#This Row],[Vertex 1]],GroupVertices[Vertex],0)),1,1,"")</f>
        <v>1</v>
      </c>
      <c r="BE129" s="79" t="str">
        <f>REPLACE(INDEX(GroupVertices[Group],MATCH(Edges[[#This Row],[Vertex 2]],GroupVertices[Vertex],0)),1,1,"")</f>
        <v>1</v>
      </c>
      <c r="BF129" s="48">
        <v>1</v>
      </c>
      <c r="BG129" s="49">
        <v>2.7777777777777777</v>
      </c>
      <c r="BH129" s="48">
        <v>1</v>
      </c>
      <c r="BI129" s="49">
        <v>2.7777777777777777</v>
      </c>
      <c r="BJ129" s="48">
        <v>0</v>
      </c>
      <c r="BK129" s="49">
        <v>0</v>
      </c>
      <c r="BL129" s="48">
        <v>34</v>
      </c>
      <c r="BM129" s="49">
        <v>94.44444444444444</v>
      </c>
      <c r="BN129" s="48">
        <v>36</v>
      </c>
    </row>
    <row r="130" spans="1:66" ht="15">
      <c r="A130" s="66" t="s">
        <v>278</v>
      </c>
      <c r="B130" s="66" t="s">
        <v>334</v>
      </c>
      <c r="C130" s="67" t="s">
        <v>2442</v>
      </c>
      <c r="D130" s="68">
        <v>10</v>
      </c>
      <c r="E130" s="67" t="s">
        <v>136</v>
      </c>
      <c r="F130" s="70">
        <v>21.6</v>
      </c>
      <c r="G130" s="67"/>
      <c r="H130" s="71"/>
      <c r="I130" s="72"/>
      <c r="J130" s="72"/>
      <c r="K130" s="34" t="s">
        <v>65</v>
      </c>
      <c r="L130" s="73">
        <v>130</v>
      </c>
      <c r="M130" s="73"/>
      <c r="N130" s="74"/>
      <c r="O130" s="80" t="s">
        <v>347</v>
      </c>
      <c r="P130" s="82">
        <v>43920.62740740741</v>
      </c>
      <c r="Q130" s="80" t="s">
        <v>409</v>
      </c>
      <c r="R130" s="80"/>
      <c r="S130" s="80"/>
      <c r="T130" s="80" t="s">
        <v>494</v>
      </c>
      <c r="U130" s="80"/>
      <c r="V130" s="83" t="s">
        <v>615</v>
      </c>
      <c r="W130" s="82">
        <v>43920.62740740741</v>
      </c>
      <c r="X130" s="86">
        <v>43920</v>
      </c>
      <c r="Y130" s="88" t="s">
        <v>679</v>
      </c>
      <c r="Z130" s="83" t="s">
        <v>772</v>
      </c>
      <c r="AA130" s="80"/>
      <c r="AB130" s="80"/>
      <c r="AC130" s="88" t="s">
        <v>865</v>
      </c>
      <c r="AD130" s="80"/>
      <c r="AE130" s="80" t="b">
        <v>0</v>
      </c>
      <c r="AF130" s="80">
        <v>18</v>
      </c>
      <c r="AG130" s="88" t="s">
        <v>904</v>
      </c>
      <c r="AH130" s="80" t="b">
        <v>0</v>
      </c>
      <c r="AI130" s="80" t="s">
        <v>911</v>
      </c>
      <c r="AJ130" s="80"/>
      <c r="AK130" s="88" t="s">
        <v>904</v>
      </c>
      <c r="AL130" s="80" t="b">
        <v>0</v>
      </c>
      <c r="AM130" s="80">
        <v>7</v>
      </c>
      <c r="AN130" s="88" t="s">
        <v>904</v>
      </c>
      <c r="AO130" s="80" t="s">
        <v>924</v>
      </c>
      <c r="AP130" s="80" t="b">
        <v>0</v>
      </c>
      <c r="AQ130" s="88" t="s">
        <v>865</v>
      </c>
      <c r="AR130" s="80"/>
      <c r="AS130" s="80">
        <v>0</v>
      </c>
      <c r="AT130" s="80">
        <v>0</v>
      </c>
      <c r="AU130" s="80" t="s">
        <v>933</v>
      </c>
      <c r="AV130" s="80" t="s">
        <v>934</v>
      </c>
      <c r="AW130" s="80" t="s">
        <v>935</v>
      </c>
      <c r="AX130" s="80" t="s">
        <v>939</v>
      </c>
      <c r="AY130" s="80" t="s">
        <v>943</v>
      </c>
      <c r="AZ130" s="80" t="s">
        <v>947</v>
      </c>
      <c r="BA130" s="80" t="s">
        <v>948</v>
      </c>
      <c r="BB130" s="83" t="s">
        <v>953</v>
      </c>
      <c r="BC130">
        <v>3</v>
      </c>
      <c r="BD130" s="79" t="str">
        <f>REPLACE(INDEX(GroupVertices[Group],MATCH(Edges[[#This Row],[Vertex 1]],GroupVertices[Vertex],0)),1,1,"")</f>
        <v>1</v>
      </c>
      <c r="BE130" s="79" t="str">
        <f>REPLACE(INDEX(GroupVertices[Group],MATCH(Edges[[#This Row],[Vertex 2]],GroupVertices[Vertex],0)),1,1,"")</f>
        <v>1</v>
      </c>
      <c r="BF130" s="48">
        <v>1</v>
      </c>
      <c r="BG130" s="49">
        <v>4</v>
      </c>
      <c r="BH130" s="48">
        <v>0</v>
      </c>
      <c r="BI130" s="49">
        <v>0</v>
      </c>
      <c r="BJ130" s="48">
        <v>0</v>
      </c>
      <c r="BK130" s="49">
        <v>0</v>
      </c>
      <c r="BL130" s="48">
        <v>24</v>
      </c>
      <c r="BM130" s="49">
        <v>96</v>
      </c>
      <c r="BN130" s="48">
        <v>25</v>
      </c>
    </row>
    <row r="131" spans="1:66" ht="15">
      <c r="A131" s="66" t="s">
        <v>278</v>
      </c>
      <c r="B131" s="66" t="s">
        <v>334</v>
      </c>
      <c r="C131" s="67" t="s">
        <v>2442</v>
      </c>
      <c r="D131" s="68">
        <v>10</v>
      </c>
      <c r="E131" s="67" t="s">
        <v>136</v>
      </c>
      <c r="F131" s="70">
        <v>21.6</v>
      </c>
      <c r="G131" s="67"/>
      <c r="H131" s="71"/>
      <c r="I131" s="72"/>
      <c r="J131" s="72"/>
      <c r="K131" s="34" t="s">
        <v>65</v>
      </c>
      <c r="L131" s="73">
        <v>131</v>
      </c>
      <c r="M131" s="73"/>
      <c r="N131" s="74"/>
      <c r="O131" s="80" t="s">
        <v>347</v>
      </c>
      <c r="P131" s="82">
        <v>43920.6546875</v>
      </c>
      <c r="Q131" s="80" t="s">
        <v>411</v>
      </c>
      <c r="R131" s="80"/>
      <c r="S131" s="80"/>
      <c r="T131" s="80" t="s">
        <v>522</v>
      </c>
      <c r="U131" s="80"/>
      <c r="V131" s="83" t="s">
        <v>615</v>
      </c>
      <c r="W131" s="82">
        <v>43920.6546875</v>
      </c>
      <c r="X131" s="86">
        <v>43920</v>
      </c>
      <c r="Y131" s="88" t="s">
        <v>681</v>
      </c>
      <c r="Z131" s="83" t="s">
        <v>774</v>
      </c>
      <c r="AA131" s="80"/>
      <c r="AB131" s="80"/>
      <c r="AC131" s="88" t="s">
        <v>867</v>
      </c>
      <c r="AD131" s="80"/>
      <c r="AE131" s="80" t="b">
        <v>0</v>
      </c>
      <c r="AF131" s="80">
        <v>11</v>
      </c>
      <c r="AG131" s="88" t="s">
        <v>904</v>
      </c>
      <c r="AH131" s="80" t="b">
        <v>0</v>
      </c>
      <c r="AI131" s="80" t="s">
        <v>911</v>
      </c>
      <c r="AJ131" s="80"/>
      <c r="AK131" s="88" t="s">
        <v>904</v>
      </c>
      <c r="AL131" s="80" t="b">
        <v>0</v>
      </c>
      <c r="AM131" s="80">
        <v>4</v>
      </c>
      <c r="AN131" s="88" t="s">
        <v>904</v>
      </c>
      <c r="AO131" s="80" t="s">
        <v>924</v>
      </c>
      <c r="AP131" s="80" t="b">
        <v>0</v>
      </c>
      <c r="AQ131" s="88" t="s">
        <v>867</v>
      </c>
      <c r="AR131" s="80"/>
      <c r="AS131" s="80">
        <v>0</v>
      </c>
      <c r="AT131" s="80">
        <v>0</v>
      </c>
      <c r="AU131" s="80" t="s">
        <v>933</v>
      </c>
      <c r="AV131" s="80" t="s">
        <v>934</v>
      </c>
      <c r="AW131" s="80" t="s">
        <v>935</v>
      </c>
      <c r="AX131" s="80" t="s">
        <v>939</v>
      </c>
      <c r="AY131" s="80" t="s">
        <v>943</v>
      </c>
      <c r="AZ131" s="80" t="s">
        <v>947</v>
      </c>
      <c r="BA131" s="80" t="s">
        <v>948</v>
      </c>
      <c r="BB131" s="83" t="s">
        <v>953</v>
      </c>
      <c r="BC131">
        <v>3</v>
      </c>
      <c r="BD131" s="79" t="str">
        <f>REPLACE(INDEX(GroupVertices[Group],MATCH(Edges[[#This Row],[Vertex 1]],GroupVertices[Vertex],0)),1,1,"")</f>
        <v>1</v>
      </c>
      <c r="BE131" s="79" t="str">
        <f>REPLACE(INDEX(GroupVertices[Group],MATCH(Edges[[#This Row],[Vertex 2]],GroupVertices[Vertex],0)),1,1,"")</f>
        <v>1</v>
      </c>
      <c r="BF131" s="48">
        <v>3</v>
      </c>
      <c r="BG131" s="49">
        <v>8.571428571428571</v>
      </c>
      <c r="BH131" s="48">
        <v>0</v>
      </c>
      <c r="BI131" s="49">
        <v>0</v>
      </c>
      <c r="BJ131" s="48">
        <v>0</v>
      </c>
      <c r="BK131" s="49">
        <v>0</v>
      </c>
      <c r="BL131" s="48">
        <v>32</v>
      </c>
      <c r="BM131" s="49">
        <v>91.42857142857143</v>
      </c>
      <c r="BN131" s="48">
        <v>35</v>
      </c>
    </row>
    <row r="132" spans="1:66" ht="15">
      <c r="A132" s="66" t="s">
        <v>278</v>
      </c>
      <c r="B132" s="66" t="s">
        <v>285</v>
      </c>
      <c r="C132" s="67" t="s">
        <v>2441</v>
      </c>
      <c r="D132" s="68">
        <v>3</v>
      </c>
      <c r="E132" s="67" t="s">
        <v>132</v>
      </c>
      <c r="F132" s="70">
        <v>32</v>
      </c>
      <c r="G132" s="67"/>
      <c r="H132" s="71"/>
      <c r="I132" s="72"/>
      <c r="J132" s="72"/>
      <c r="K132" s="34" t="s">
        <v>65</v>
      </c>
      <c r="L132" s="73">
        <v>132</v>
      </c>
      <c r="M132" s="73"/>
      <c r="N132" s="74"/>
      <c r="O132" s="80" t="s">
        <v>347</v>
      </c>
      <c r="P132" s="82">
        <v>43920.714594907404</v>
      </c>
      <c r="Q132" s="80" t="s">
        <v>408</v>
      </c>
      <c r="R132" s="80"/>
      <c r="S132" s="80"/>
      <c r="T132" s="80" t="s">
        <v>522</v>
      </c>
      <c r="U132" s="80"/>
      <c r="V132" s="83" t="s">
        <v>615</v>
      </c>
      <c r="W132" s="82">
        <v>43920.714594907404</v>
      </c>
      <c r="X132" s="86">
        <v>43920</v>
      </c>
      <c r="Y132" s="88" t="s">
        <v>678</v>
      </c>
      <c r="Z132" s="83" t="s">
        <v>771</v>
      </c>
      <c r="AA132" s="80"/>
      <c r="AB132" s="80"/>
      <c r="AC132" s="88" t="s">
        <v>864</v>
      </c>
      <c r="AD132" s="80"/>
      <c r="AE132" s="80" t="b">
        <v>0</v>
      </c>
      <c r="AF132" s="80">
        <v>13</v>
      </c>
      <c r="AG132" s="88" t="s">
        <v>904</v>
      </c>
      <c r="AH132" s="80" t="b">
        <v>0</v>
      </c>
      <c r="AI132" s="80" t="s">
        <v>911</v>
      </c>
      <c r="AJ132" s="80"/>
      <c r="AK132" s="88" t="s">
        <v>904</v>
      </c>
      <c r="AL132" s="80" t="b">
        <v>0</v>
      </c>
      <c r="AM132" s="80">
        <v>3</v>
      </c>
      <c r="AN132" s="88" t="s">
        <v>904</v>
      </c>
      <c r="AO132" s="80" t="s">
        <v>924</v>
      </c>
      <c r="AP132" s="80" t="b">
        <v>0</v>
      </c>
      <c r="AQ132" s="88" t="s">
        <v>864</v>
      </c>
      <c r="AR132" s="80"/>
      <c r="AS132" s="80">
        <v>0</v>
      </c>
      <c r="AT132" s="80">
        <v>0</v>
      </c>
      <c r="AU132" s="80" t="s">
        <v>933</v>
      </c>
      <c r="AV132" s="80" t="s">
        <v>934</v>
      </c>
      <c r="AW132" s="80" t="s">
        <v>935</v>
      </c>
      <c r="AX132" s="80" t="s">
        <v>939</v>
      </c>
      <c r="AY132" s="80" t="s">
        <v>943</v>
      </c>
      <c r="AZ132" s="80" t="s">
        <v>947</v>
      </c>
      <c r="BA132" s="80" t="s">
        <v>948</v>
      </c>
      <c r="BB132" s="83" t="s">
        <v>953</v>
      </c>
      <c r="BC132">
        <v>1</v>
      </c>
      <c r="BD132" s="79" t="str">
        <f>REPLACE(INDEX(GroupVertices[Group],MATCH(Edges[[#This Row],[Vertex 1]],GroupVertices[Vertex],0)),1,1,"")</f>
        <v>1</v>
      </c>
      <c r="BE132" s="79" t="str">
        <f>REPLACE(INDEX(GroupVertices[Group],MATCH(Edges[[#This Row],[Vertex 2]],GroupVertices[Vertex],0)),1,1,"")</f>
        <v>1</v>
      </c>
      <c r="BF132" s="48"/>
      <c r="BG132" s="49"/>
      <c r="BH132" s="48"/>
      <c r="BI132" s="49"/>
      <c r="BJ132" s="48"/>
      <c r="BK132" s="49"/>
      <c r="BL132" s="48"/>
      <c r="BM132" s="49"/>
      <c r="BN132" s="48"/>
    </row>
    <row r="133" spans="1:66" ht="15">
      <c r="A133" s="66" t="s">
        <v>279</v>
      </c>
      <c r="B133" s="66" t="s">
        <v>287</v>
      </c>
      <c r="C133" s="67" t="s">
        <v>2441</v>
      </c>
      <c r="D133" s="68">
        <v>3</v>
      </c>
      <c r="E133" s="67" t="s">
        <v>132</v>
      </c>
      <c r="F133" s="70">
        <v>32</v>
      </c>
      <c r="G133" s="67"/>
      <c r="H133" s="71"/>
      <c r="I133" s="72"/>
      <c r="J133" s="72"/>
      <c r="K133" s="34" t="s">
        <v>65</v>
      </c>
      <c r="L133" s="73">
        <v>133</v>
      </c>
      <c r="M133" s="73"/>
      <c r="N133" s="74"/>
      <c r="O133" s="80" t="s">
        <v>347</v>
      </c>
      <c r="P133" s="82">
        <v>43918.516377314816</v>
      </c>
      <c r="Q133" s="80" t="s">
        <v>412</v>
      </c>
      <c r="R133" s="80"/>
      <c r="S133" s="80"/>
      <c r="T133" s="80" t="s">
        <v>523</v>
      </c>
      <c r="U133" s="83" t="s">
        <v>583</v>
      </c>
      <c r="V133" s="83" t="s">
        <v>583</v>
      </c>
      <c r="W133" s="82">
        <v>43918.516377314816</v>
      </c>
      <c r="X133" s="86">
        <v>43918</v>
      </c>
      <c r="Y133" s="88" t="s">
        <v>682</v>
      </c>
      <c r="Z133" s="83" t="s">
        <v>775</v>
      </c>
      <c r="AA133" s="80"/>
      <c r="AB133" s="80"/>
      <c r="AC133" s="88" t="s">
        <v>868</v>
      </c>
      <c r="AD133" s="80"/>
      <c r="AE133" s="80" t="b">
        <v>0</v>
      </c>
      <c r="AF133" s="80">
        <v>32</v>
      </c>
      <c r="AG133" s="88" t="s">
        <v>904</v>
      </c>
      <c r="AH133" s="80" t="b">
        <v>0</v>
      </c>
      <c r="AI133" s="80" t="s">
        <v>911</v>
      </c>
      <c r="AJ133" s="80"/>
      <c r="AK133" s="88" t="s">
        <v>904</v>
      </c>
      <c r="AL133" s="80" t="b">
        <v>0</v>
      </c>
      <c r="AM133" s="80">
        <v>4</v>
      </c>
      <c r="AN133" s="88" t="s">
        <v>904</v>
      </c>
      <c r="AO133" s="80" t="s">
        <v>923</v>
      </c>
      <c r="AP133" s="80" t="b">
        <v>0</v>
      </c>
      <c r="AQ133" s="88" t="s">
        <v>868</v>
      </c>
      <c r="AR133" s="80"/>
      <c r="AS133" s="80">
        <v>0</v>
      </c>
      <c r="AT133" s="80">
        <v>0</v>
      </c>
      <c r="AU133" s="80"/>
      <c r="AV133" s="80"/>
      <c r="AW133" s="80"/>
      <c r="AX133" s="80"/>
      <c r="AY133" s="80"/>
      <c r="AZ133" s="80"/>
      <c r="BA133" s="80"/>
      <c r="BB133" s="80"/>
      <c r="BC133">
        <v>1</v>
      </c>
      <c r="BD133" s="79" t="str">
        <f>REPLACE(INDEX(GroupVertices[Group],MATCH(Edges[[#This Row],[Vertex 1]],GroupVertices[Vertex],0)),1,1,"")</f>
        <v>2</v>
      </c>
      <c r="BE133" s="79" t="str">
        <f>REPLACE(INDEX(GroupVertices[Group],MATCH(Edges[[#This Row],[Vertex 2]],GroupVertices[Vertex],0)),1,1,"")</f>
        <v>2</v>
      </c>
      <c r="BF133" s="48">
        <v>2</v>
      </c>
      <c r="BG133" s="49">
        <v>8.695652173913043</v>
      </c>
      <c r="BH133" s="48">
        <v>0</v>
      </c>
      <c r="BI133" s="49">
        <v>0</v>
      </c>
      <c r="BJ133" s="48">
        <v>0</v>
      </c>
      <c r="BK133" s="49">
        <v>0</v>
      </c>
      <c r="BL133" s="48">
        <v>21</v>
      </c>
      <c r="BM133" s="49">
        <v>91.30434782608695</v>
      </c>
      <c r="BN133" s="48">
        <v>23</v>
      </c>
    </row>
    <row r="134" spans="1:66" ht="15">
      <c r="A134" s="66" t="s">
        <v>280</v>
      </c>
      <c r="B134" s="66" t="s">
        <v>279</v>
      </c>
      <c r="C134" s="67" t="s">
        <v>2441</v>
      </c>
      <c r="D134" s="68">
        <v>3</v>
      </c>
      <c r="E134" s="67" t="s">
        <v>132</v>
      </c>
      <c r="F134" s="70">
        <v>32</v>
      </c>
      <c r="G134" s="67"/>
      <c r="H134" s="71"/>
      <c r="I134" s="72"/>
      <c r="J134" s="72"/>
      <c r="K134" s="34" t="s">
        <v>65</v>
      </c>
      <c r="L134" s="73">
        <v>134</v>
      </c>
      <c r="M134" s="73"/>
      <c r="N134" s="74"/>
      <c r="O134" s="80" t="s">
        <v>347</v>
      </c>
      <c r="P134" s="82">
        <v>43918.53616898148</v>
      </c>
      <c r="Q134" s="80" t="s">
        <v>413</v>
      </c>
      <c r="R134" s="80"/>
      <c r="S134" s="80"/>
      <c r="T134" s="80" t="s">
        <v>524</v>
      </c>
      <c r="U134" s="83" t="s">
        <v>584</v>
      </c>
      <c r="V134" s="83" t="s">
        <v>584</v>
      </c>
      <c r="W134" s="82">
        <v>43918.53616898148</v>
      </c>
      <c r="X134" s="86">
        <v>43918</v>
      </c>
      <c r="Y134" s="88" t="s">
        <v>683</v>
      </c>
      <c r="Z134" s="83" t="s">
        <v>776</v>
      </c>
      <c r="AA134" s="80"/>
      <c r="AB134" s="80"/>
      <c r="AC134" s="88" t="s">
        <v>869</v>
      </c>
      <c r="AD134" s="80"/>
      <c r="AE134" s="80" t="b">
        <v>0</v>
      </c>
      <c r="AF134" s="80">
        <v>176</v>
      </c>
      <c r="AG134" s="88" t="s">
        <v>904</v>
      </c>
      <c r="AH134" s="80" t="b">
        <v>0</v>
      </c>
      <c r="AI134" s="80" t="s">
        <v>911</v>
      </c>
      <c r="AJ134" s="80"/>
      <c r="AK134" s="88" t="s">
        <v>904</v>
      </c>
      <c r="AL134" s="80" t="b">
        <v>0</v>
      </c>
      <c r="AM134" s="80">
        <v>12</v>
      </c>
      <c r="AN134" s="88" t="s">
        <v>904</v>
      </c>
      <c r="AO134" s="80" t="s">
        <v>923</v>
      </c>
      <c r="AP134" s="80" t="b">
        <v>0</v>
      </c>
      <c r="AQ134" s="88" t="s">
        <v>869</v>
      </c>
      <c r="AR134" s="80"/>
      <c r="AS134" s="80">
        <v>0</v>
      </c>
      <c r="AT134" s="80">
        <v>0</v>
      </c>
      <c r="AU134" s="80"/>
      <c r="AV134" s="80"/>
      <c r="AW134" s="80"/>
      <c r="AX134" s="80"/>
      <c r="AY134" s="80"/>
      <c r="AZ134" s="80"/>
      <c r="BA134" s="80"/>
      <c r="BB134" s="80"/>
      <c r="BC134">
        <v>1</v>
      </c>
      <c r="BD134" s="79" t="str">
        <f>REPLACE(INDEX(GroupVertices[Group],MATCH(Edges[[#This Row],[Vertex 1]],GroupVertices[Vertex],0)),1,1,"")</f>
        <v>2</v>
      </c>
      <c r="BE134" s="79" t="str">
        <f>REPLACE(INDEX(GroupVertices[Group],MATCH(Edges[[#This Row],[Vertex 2]],GroupVertices[Vertex],0)),1,1,"")</f>
        <v>2</v>
      </c>
      <c r="BF134" s="48">
        <v>2</v>
      </c>
      <c r="BG134" s="49">
        <v>9.090909090909092</v>
      </c>
      <c r="BH134" s="48">
        <v>0</v>
      </c>
      <c r="BI134" s="49">
        <v>0</v>
      </c>
      <c r="BJ134" s="48">
        <v>0</v>
      </c>
      <c r="BK134" s="49">
        <v>0</v>
      </c>
      <c r="BL134" s="48">
        <v>20</v>
      </c>
      <c r="BM134" s="49">
        <v>90.9090909090909</v>
      </c>
      <c r="BN134" s="48">
        <v>22</v>
      </c>
    </row>
    <row r="135" spans="1:66" ht="15">
      <c r="A135" s="66" t="s">
        <v>281</v>
      </c>
      <c r="B135" s="66" t="s">
        <v>335</v>
      </c>
      <c r="C135" s="67" t="s">
        <v>2441</v>
      </c>
      <c r="D135" s="68">
        <v>3</v>
      </c>
      <c r="E135" s="67" t="s">
        <v>132</v>
      </c>
      <c r="F135" s="70">
        <v>32</v>
      </c>
      <c r="G135" s="67"/>
      <c r="H135" s="71"/>
      <c r="I135" s="72"/>
      <c r="J135" s="72"/>
      <c r="K135" s="34" t="s">
        <v>65</v>
      </c>
      <c r="L135" s="73">
        <v>135</v>
      </c>
      <c r="M135" s="73"/>
      <c r="N135" s="74"/>
      <c r="O135" s="80" t="s">
        <v>347</v>
      </c>
      <c r="P135" s="82">
        <v>43918.6280787037</v>
      </c>
      <c r="Q135" s="80" t="s">
        <v>414</v>
      </c>
      <c r="R135" s="83" t="s">
        <v>458</v>
      </c>
      <c r="S135" s="80" t="s">
        <v>477</v>
      </c>
      <c r="T135" s="80" t="s">
        <v>525</v>
      </c>
      <c r="U135" s="83" t="s">
        <v>585</v>
      </c>
      <c r="V135" s="83" t="s">
        <v>585</v>
      </c>
      <c r="W135" s="82">
        <v>43918.6280787037</v>
      </c>
      <c r="X135" s="86">
        <v>43918</v>
      </c>
      <c r="Y135" s="88" t="s">
        <v>684</v>
      </c>
      <c r="Z135" s="83" t="s">
        <v>777</v>
      </c>
      <c r="AA135" s="80"/>
      <c r="AB135" s="80"/>
      <c r="AC135" s="88" t="s">
        <v>870</v>
      </c>
      <c r="AD135" s="80"/>
      <c r="AE135" s="80" t="b">
        <v>0</v>
      </c>
      <c r="AF135" s="80">
        <v>16</v>
      </c>
      <c r="AG135" s="88" t="s">
        <v>904</v>
      </c>
      <c r="AH135" s="80" t="b">
        <v>0</v>
      </c>
      <c r="AI135" s="80" t="s">
        <v>911</v>
      </c>
      <c r="AJ135" s="80"/>
      <c r="AK135" s="88" t="s">
        <v>904</v>
      </c>
      <c r="AL135" s="80" t="b">
        <v>0</v>
      </c>
      <c r="AM135" s="80">
        <v>7</v>
      </c>
      <c r="AN135" s="88" t="s">
        <v>904</v>
      </c>
      <c r="AO135" s="80" t="s">
        <v>923</v>
      </c>
      <c r="AP135" s="80" t="b">
        <v>0</v>
      </c>
      <c r="AQ135" s="88" t="s">
        <v>870</v>
      </c>
      <c r="AR135" s="80"/>
      <c r="AS135" s="80">
        <v>0</v>
      </c>
      <c r="AT135" s="80">
        <v>0</v>
      </c>
      <c r="AU135" s="80"/>
      <c r="AV135" s="80"/>
      <c r="AW135" s="80"/>
      <c r="AX135" s="80"/>
      <c r="AY135" s="80"/>
      <c r="AZ135" s="80"/>
      <c r="BA135" s="80"/>
      <c r="BB135" s="80"/>
      <c r="BC135">
        <v>1</v>
      </c>
      <c r="BD135" s="79" t="str">
        <f>REPLACE(INDEX(GroupVertices[Group],MATCH(Edges[[#This Row],[Vertex 1]],GroupVertices[Vertex],0)),1,1,"")</f>
        <v>4</v>
      </c>
      <c r="BE135" s="79" t="str">
        <f>REPLACE(INDEX(GroupVertices[Group],MATCH(Edges[[#This Row],[Vertex 2]],GroupVertices[Vertex],0)),1,1,"")</f>
        <v>4</v>
      </c>
      <c r="BF135" s="48">
        <v>0</v>
      </c>
      <c r="BG135" s="49">
        <v>0</v>
      </c>
      <c r="BH135" s="48">
        <v>0</v>
      </c>
      <c r="BI135" s="49">
        <v>0</v>
      </c>
      <c r="BJ135" s="48">
        <v>0</v>
      </c>
      <c r="BK135" s="49">
        <v>0</v>
      </c>
      <c r="BL135" s="48">
        <v>25</v>
      </c>
      <c r="BM135" s="49">
        <v>100</v>
      </c>
      <c r="BN135" s="48">
        <v>25</v>
      </c>
    </row>
    <row r="136" spans="1:66" ht="15">
      <c r="A136" s="66" t="s">
        <v>281</v>
      </c>
      <c r="B136" s="66" t="s">
        <v>336</v>
      </c>
      <c r="C136" s="67" t="s">
        <v>2441</v>
      </c>
      <c r="D136" s="68">
        <v>3</v>
      </c>
      <c r="E136" s="67" t="s">
        <v>132</v>
      </c>
      <c r="F136" s="70">
        <v>32</v>
      </c>
      <c r="G136" s="67"/>
      <c r="H136" s="71"/>
      <c r="I136" s="72"/>
      <c r="J136" s="72"/>
      <c r="K136" s="34" t="s">
        <v>65</v>
      </c>
      <c r="L136" s="73">
        <v>136</v>
      </c>
      <c r="M136" s="73"/>
      <c r="N136" s="74"/>
      <c r="O136" s="80" t="s">
        <v>347</v>
      </c>
      <c r="P136" s="82">
        <v>43919.68212962963</v>
      </c>
      <c r="Q136" s="80" t="s">
        <v>415</v>
      </c>
      <c r="R136" s="83" t="s">
        <v>459</v>
      </c>
      <c r="S136" s="80" t="s">
        <v>469</v>
      </c>
      <c r="T136" s="80" t="s">
        <v>526</v>
      </c>
      <c r="U136" s="83" t="s">
        <v>586</v>
      </c>
      <c r="V136" s="83" t="s">
        <v>586</v>
      </c>
      <c r="W136" s="82">
        <v>43919.68212962963</v>
      </c>
      <c r="X136" s="86">
        <v>43919</v>
      </c>
      <c r="Y136" s="88" t="s">
        <v>685</v>
      </c>
      <c r="Z136" s="83" t="s">
        <v>778</v>
      </c>
      <c r="AA136" s="80"/>
      <c r="AB136" s="80"/>
      <c r="AC136" s="88" t="s">
        <v>871</v>
      </c>
      <c r="AD136" s="80"/>
      <c r="AE136" s="80" t="b">
        <v>0</v>
      </c>
      <c r="AF136" s="80">
        <v>13</v>
      </c>
      <c r="AG136" s="88" t="s">
        <v>904</v>
      </c>
      <c r="AH136" s="80" t="b">
        <v>0</v>
      </c>
      <c r="AI136" s="80" t="s">
        <v>911</v>
      </c>
      <c r="AJ136" s="80"/>
      <c r="AK136" s="88" t="s">
        <v>904</v>
      </c>
      <c r="AL136" s="80" t="b">
        <v>0</v>
      </c>
      <c r="AM136" s="80">
        <v>7</v>
      </c>
      <c r="AN136" s="88" t="s">
        <v>904</v>
      </c>
      <c r="AO136" s="80" t="s">
        <v>923</v>
      </c>
      <c r="AP136" s="80" t="b">
        <v>0</v>
      </c>
      <c r="AQ136" s="88" t="s">
        <v>871</v>
      </c>
      <c r="AR136" s="80"/>
      <c r="AS136" s="80">
        <v>0</v>
      </c>
      <c r="AT136" s="80">
        <v>0</v>
      </c>
      <c r="AU136" s="80"/>
      <c r="AV136" s="80"/>
      <c r="AW136" s="80"/>
      <c r="AX136" s="80"/>
      <c r="AY136" s="80"/>
      <c r="AZ136" s="80"/>
      <c r="BA136" s="80"/>
      <c r="BB136" s="80"/>
      <c r="BC136">
        <v>1</v>
      </c>
      <c r="BD136" s="79" t="str">
        <f>REPLACE(INDEX(GroupVertices[Group],MATCH(Edges[[#This Row],[Vertex 1]],GroupVertices[Vertex],0)),1,1,"")</f>
        <v>4</v>
      </c>
      <c r="BE136" s="79" t="str">
        <f>REPLACE(INDEX(GroupVertices[Group],MATCH(Edges[[#This Row],[Vertex 2]],GroupVertices[Vertex],0)),1,1,"")</f>
        <v>4</v>
      </c>
      <c r="BF136" s="48">
        <v>1</v>
      </c>
      <c r="BG136" s="49">
        <v>2.4390243902439024</v>
      </c>
      <c r="BH136" s="48">
        <v>1</v>
      </c>
      <c r="BI136" s="49">
        <v>2.4390243902439024</v>
      </c>
      <c r="BJ136" s="48">
        <v>0</v>
      </c>
      <c r="BK136" s="49">
        <v>0</v>
      </c>
      <c r="BL136" s="48">
        <v>39</v>
      </c>
      <c r="BM136" s="49">
        <v>95.1219512195122</v>
      </c>
      <c r="BN136" s="48">
        <v>41</v>
      </c>
    </row>
    <row r="137" spans="1:66" ht="15">
      <c r="A137" s="66" t="s">
        <v>281</v>
      </c>
      <c r="B137" s="66" t="s">
        <v>337</v>
      </c>
      <c r="C137" s="67" t="s">
        <v>2441</v>
      </c>
      <c r="D137" s="68">
        <v>3</v>
      </c>
      <c r="E137" s="67" t="s">
        <v>132</v>
      </c>
      <c r="F137" s="70">
        <v>32</v>
      </c>
      <c r="G137" s="67"/>
      <c r="H137" s="71"/>
      <c r="I137" s="72"/>
      <c r="J137" s="72"/>
      <c r="K137" s="34" t="s">
        <v>65</v>
      </c>
      <c r="L137" s="73">
        <v>137</v>
      </c>
      <c r="M137" s="73"/>
      <c r="N137" s="74"/>
      <c r="O137" s="80" t="s">
        <v>347</v>
      </c>
      <c r="P137" s="82">
        <v>43919.645902777775</v>
      </c>
      <c r="Q137" s="80" t="s">
        <v>416</v>
      </c>
      <c r="R137" s="83" t="s">
        <v>449</v>
      </c>
      <c r="S137" s="80" t="s">
        <v>469</v>
      </c>
      <c r="T137" s="80" t="s">
        <v>527</v>
      </c>
      <c r="U137" s="83" t="s">
        <v>587</v>
      </c>
      <c r="V137" s="83" t="s">
        <v>587</v>
      </c>
      <c r="W137" s="82">
        <v>43919.645902777775</v>
      </c>
      <c r="X137" s="86">
        <v>43919</v>
      </c>
      <c r="Y137" s="88" t="s">
        <v>686</v>
      </c>
      <c r="Z137" s="83" t="s">
        <v>779</v>
      </c>
      <c r="AA137" s="80"/>
      <c r="AB137" s="80"/>
      <c r="AC137" s="88" t="s">
        <v>872</v>
      </c>
      <c r="AD137" s="80"/>
      <c r="AE137" s="80" t="b">
        <v>0</v>
      </c>
      <c r="AF137" s="80">
        <v>5</v>
      </c>
      <c r="AG137" s="88" t="s">
        <v>904</v>
      </c>
      <c r="AH137" s="80" t="b">
        <v>0</v>
      </c>
      <c r="AI137" s="80" t="s">
        <v>911</v>
      </c>
      <c r="AJ137" s="80"/>
      <c r="AK137" s="88" t="s">
        <v>904</v>
      </c>
      <c r="AL137" s="80" t="b">
        <v>0</v>
      </c>
      <c r="AM137" s="80">
        <v>1</v>
      </c>
      <c r="AN137" s="88" t="s">
        <v>904</v>
      </c>
      <c r="AO137" s="80" t="s">
        <v>925</v>
      </c>
      <c r="AP137" s="80" t="b">
        <v>0</v>
      </c>
      <c r="AQ137" s="88" t="s">
        <v>872</v>
      </c>
      <c r="AR137" s="80"/>
      <c r="AS137" s="80">
        <v>0</v>
      </c>
      <c r="AT137" s="80">
        <v>0</v>
      </c>
      <c r="AU137" s="80"/>
      <c r="AV137" s="80"/>
      <c r="AW137" s="80"/>
      <c r="AX137" s="80"/>
      <c r="AY137" s="80"/>
      <c r="AZ137" s="80"/>
      <c r="BA137" s="80"/>
      <c r="BB137" s="80"/>
      <c r="BC137">
        <v>1</v>
      </c>
      <c r="BD137" s="79" t="str">
        <f>REPLACE(INDEX(GroupVertices[Group],MATCH(Edges[[#This Row],[Vertex 1]],GroupVertices[Vertex],0)),1,1,"")</f>
        <v>4</v>
      </c>
      <c r="BE137" s="79" t="str">
        <f>REPLACE(INDEX(GroupVertices[Group],MATCH(Edges[[#This Row],[Vertex 2]],GroupVertices[Vertex],0)),1,1,"")</f>
        <v>4</v>
      </c>
      <c r="BF137" s="48"/>
      <c r="BG137" s="49"/>
      <c r="BH137" s="48"/>
      <c r="BI137" s="49"/>
      <c r="BJ137" s="48"/>
      <c r="BK137" s="49"/>
      <c r="BL137" s="48"/>
      <c r="BM137" s="49"/>
      <c r="BN137" s="48"/>
    </row>
    <row r="138" spans="1:66" ht="15">
      <c r="A138" s="66" t="s">
        <v>281</v>
      </c>
      <c r="B138" s="66" t="s">
        <v>338</v>
      </c>
      <c r="C138" s="67" t="s">
        <v>2441</v>
      </c>
      <c r="D138" s="68">
        <v>3</v>
      </c>
      <c r="E138" s="67" t="s">
        <v>132</v>
      </c>
      <c r="F138" s="70">
        <v>32</v>
      </c>
      <c r="G138" s="67"/>
      <c r="H138" s="71"/>
      <c r="I138" s="72"/>
      <c r="J138" s="72"/>
      <c r="K138" s="34" t="s">
        <v>65</v>
      </c>
      <c r="L138" s="73">
        <v>138</v>
      </c>
      <c r="M138" s="73"/>
      <c r="N138" s="74"/>
      <c r="O138" s="80" t="s">
        <v>347</v>
      </c>
      <c r="P138" s="82">
        <v>43919.645902777775</v>
      </c>
      <c r="Q138" s="80" t="s">
        <v>416</v>
      </c>
      <c r="R138" s="83" t="s">
        <v>449</v>
      </c>
      <c r="S138" s="80" t="s">
        <v>469</v>
      </c>
      <c r="T138" s="80" t="s">
        <v>527</v>
      </c>
      <c r="U138" s="83" t="s">
        <v>587</v>
      </c>
      <c r="V138" s="83" t="s">
        <v>587</v>
      </c>
      <c r="W138" s="82">
        <v>43919.645902777775</v>
      </c>
      <c r="X138" s="86">
        <v>43919</v>
      </c>
      <c r="Y138" s="88" t="s">
        <v>686</v>
      </c>
      <c r="Z138" s="83" t="s">
        <v>779</v>
      </c>
      <c r="AA138" s="80"/>
      <c r="AB138" s="80"/>
      <c r="AC138" s="88" t="s">
        <v>872</v>
      </c>
      <c r="AD138" s="80"/>
      <c r="AE138" s="80" t="b">
        <v>0</v>
      </c>
      <c r="AF138" s="80">
        <v>5</v>
      </c>
      <c r="AG138" s="88" t="s">
        <v>904</v>
      </c>
      <c r="AH138" s="80" t="b">
        <v>0</v>
      </c>
      <c r="AI138" s="80" t="s">
        <v>911</v>
      </c>
      <c r="AJ138" s="80"/>
      <c r="AK138" s="88" t="s">
        <v>904</v>
      </c>
      <c r="AL138" s="80" t="b">
        <v>0</v>
      </c>
      <c r="AM138" s="80">
        <v>1</v>
      </c>
      <c r="AN138" s="88" t="s">
        <v>904</v>
      </c>
      <c r="AO138" s="80" t="s">
        <v>925</v>
      </c>
      <c r="AP138" s="80" t="b">
        <v>0</v>
      </c>
      <c r="AQ138" s="88" t="s">
        <v>872</v>
      </c>
      <c r="AR138" s="80"/>
      <c r="AS138" s="80">
        <v>0</v>
      </c>
      <c r="AT138" s="80">
        <v>0</v>
      </c>
      <c r="AU138" s="80"/>
      <c r="AV138" s="80"/>
      <c r="AW138" s="80"/>
      <c r="AX138" s="80"/>
      <c r="AY138" s="80"/>
      <c r="AZ138" s="80"/>
      <c r="BA138" s="80"/>
      <c r="BB138" s="80"/>
      <c r="BC138">
        <v>1</v>
      </c>
      <c r="BD138" s="79" t="str">
        <f>REPLACE(INDEX(GroupVertices[Group],MATCH(Edges[[#This Row],[Vertex 1]],GroupVertices[Vertex],0)),1,1,"")</f>
        <v>4</v>
      </c>
      <c r="BE138" s="79" t="str">
        <f>REPLACE(INDEX(GroupVertices[Group],MATCH(Edges[[#This Row],[Vertex 2]],GroupVertices[Vertex],0)),1,1,"")</f>
        <v>4</v>
      </c>
      <c r="BF138" s="48"/>
      <c r="BG138" s="49"/>
      <c r="BH138" s="48"/>
      <c r="BI138" s="49"/>
      <c r="BJ138" s="48"/>
      <c r="BK138" s="49"/>
      <c r="BL138" s="48"/>
      <c r="BM138" s="49"/>
      <c r="BN138" s="48"/>
    </row>
    <row r="139" spans="1:66" ht="15">
      <c r="A139" s="66" t="s">
        <v>281</v>
      </c>
      <c r="B139" s="66" t="s">
        <v>339</v>
      </c>
      <c r="C139" s="67" t="s">
        <v>2443</v>
      </c>
      <c r="D139" s="68">
        <v>6.5</v>
      </c>
      <c r="E139" s="67" t="s">
        <v>136</v>
      </c>
      <c r="F139" s="70">
        <v>26.8</v>
      </c>
      <c r="G139" s="67"/>
      <c r="H139" s="71"/>
      <c r="I139" s="72"/>
      <c r="J139" s="72"/>
      <c r="K139" s="34" t="s">
        <v>65</v>
      </c>
      <c r="L139" s="73">
        <v>139</v>
      </c>
      <c r="M139" s="73"/>
      <c r="N139" s="74"/>
      <c r="O139" s="80" t="s">
        <v>347</v>
      </c>
      <c r="P139" s="82">
        <v>43919.6625</v>
      </c>
      <c r="Q139" s="80" t="s">
        <v>417</v>
      </c>
      <c r="R139" s="80" t="s">
        <v>460</v>
      </c>
      <c r="S139" s="80" t="s">
        <v>478</v>
      </c>
      <c r="T139" s="80" t="s">
        <v>527</v>
      </c>
      <c r="U139" s="83" t="s">
        <v>588</v>
      </c>
      <c r="V139" s="83" t="s">
        <v>588</v>
      </c>
      <c r="W139" s="82">
        <v>43919.6625</v>
      </c>
      <c r="X139" s="86">
        <v>43919</v>
      </c>
      <c r="Y139" s="88" t="s">
        <v>687</v>
      </c>
      <c r="Z139" s="83" t="s">
        <v>780</v>
      </c>
      <c r="AA139" s="80"/>
      <c r="AB139" s="80"/>
      <c r="AC139" s="88" t="s">
        <v>873</v>
      </c>
      <c r="AD139" s="80"/>
      <c r="AE139" s="80" t="b">
        <v>0</v>
      </c>
      <c r="AF139" s="80">
        <v>7</v>
      </c>
      <c r="AG139" s="88" t="s">
        <v>904</v>
      </c>
      <c r="AH139" s="80" t="b">
        <v>0</v>
      </c>
      <c r="AI139" s="80" t="s">
        <v>911</v>
      </c>
      <c r="AJ139" s="80"/>
      <c r="AK139" s="88" t="s">
        <v>904</v>
      </c>
      <c r="AL139" s="80" t="b">
        <v>0</v>
      </c>
      <c r="AM139" s="80">
        <v>3</v>
      </c>
      <c r="AN139" s="88" t="s">
        <v>904</v>
      </c>
      <c r="AO139" s="80" t="s">
        <v>923</v>
      </c>
      <c r="AP139" s="80" t="b">
        <v>0</v>
      </c>
      <c r="AQ139" s="88" t="s">
        <v>873</v>
      </c>
      <c r="AR139" s="80"/>
      <c r="AS139" s="80">
        <v>0</v>
      </c>
      <c r="AT139" s="80">
        <v>0</v>
      </c>
      <c r="AU139" s="80"/>
      <c r="AV139" s="80"/>
      <c r="AW139" s="80"/>
      <c r="AX139" s="80"/>
      <c r="AY139" s="80"/>
      <c r="AZ139" s="80"/>
      <c r="BA139" s="80"/>
      <c r="BB139" s="80"/>
      <c r="BC139">
        <v>2</v>
      </c>
      <c r="BD139" s="79" t="str">
        <f>REPLACE(INDEX(GroupVertices[Group],MATCH(Edges[[#This Row],[Vertex 1]],GroupVertices[Vertex],0)),1,1,"")</f>
        <v>4</v>
      </c>
      <c r="BE139" s="79" t="str">
        <f>REPLACE(INDEX(GroupVertices[Group],MATCH(Edges[[#This Row],[Vertex 2]],GroupVertices[Vertex],0)),1,1,"")</f>
        <v>4</v>
      </c>
      <c r="BF139" s="48">
        <v>0</v>
      </c>
      <c r="BG139" s="49">
        <v>0</v>
      </c>
      <c r="BH139" s="48">
        <v>0</v>
      </c>
      <c r="BI139" s="49">
        <v>0</v>
      </c>
      <c r="BJ139" s="48">
        <v>0</v>
      </c>
      <c r="BK139" s="49">
        <v>0</v>
      </c>
      <c r="BL139" s="48">
        <v>33</v>
      </c>
      <c r="BM139" s="49">
        <v>100</v>
      </c>
      <c r="BN139" s="48">
        <v>33</v>
      </c>
    </row>
    <row r="140" spans="1:66" ht="15">
      <c r="A140" s="66" t="s">
        <v>281</v>
      </c>
      <c r="B140" s="66" t="s">
        <v>339</v>
      </c>
      <c r="C140" s="67" t="s">
        <v>2443</v>
      </c>
      <c r="D140" s="68">
        <v>6.5</v>
      </c>
      <c r="E140" s="67" t="s">
        <v>136</v>
      </c>
      <c r="F140" s="70">
        <v>26.8</v>
      </c>
      <c r="G140" s="67"/>
      <c r="H140" s="71"/>
      <c r="I140" s="72"/>
      <c r="J140" s="72"/>
      <c r="K140" s="34" t="s">
        <v>65</v>
      </c>
      <c r="L140" s="73">
        <v>140</v>
      </c>
      <c r="M140" s="73"/>
      <c r="N140" s="74"/>
      <c r="O140" s="80" t="s">
        <v>347</v>
      </c>
      <c r="P140" s="82">
        <v>43919.645902777775</v>
      </c>
      <c r="Q140" s="80" t="s">
        <v>416</v>
      </c>
      <c r="R140" s="83" t="s">
        <v>449</v>
      </c>
      <c r="S140" s="80" t="s">
        <v>469</v>
      </c>
      <c r="T140" s="80" t="s">
        <v>527</v>
      </c>
      <c r="U140" s="83" t="s">
        <v>587</v>
      </c>
      <c r="V140" s="83" t="s">
        <v>587</v>
      </c>
      <c r="W140" s="82">
        <v>43919.645902777775</v>
      </c>
      <c r="X140" s="86">
        <v>43919</v>
      </c>
      <c r="Y140" s="88" t="s">
        <v>686</v>
      </c>
      <c r="Z140" s="83" t="s">
        <v>779</v>
      </c>
      <c r="AA140" s="80"/>
      <c r="AB140" s="80"/>
      <c r="AC140" s="88" t="s">
        <v>872</v>
      </c>
      <c r="AD140" s="80"/>
      <c r="AE140" s="80" t="b">
        <v>0</v>
      </c>
      <c r="AF140" s="80">
        <v>5</v>
      </c>
      <c r="AG140" s="88" t="s">
        <v>904</v>
      </c>
      <c r="AH140" s="80" t="b">
        <v>0</v>
      </c>
      <c r="AI140" s="80" t="s">
        <v>911</v>
      </c>
      <c r="AJ140" s="80"/>
      <c r="AK140" s="88" t="s">
        <v>904</v>
      </c>
      <c r="AL140" s="80" t="b">
        <v>0</v>
      </c>
      <c r="AM140" s="80">
        <v>1</v>
      </c>
      <c r="AN140" s="88" t="s">
        <v>904</v>
      </c>
      <c r="AO140" s="80" t="s">
        <v>925</v>
      </c>
      <c r="AP140" s="80" t="b">
        <v>0</v>
      </c>
      <c r="AQ140" s="88" t="s">
        <v>872</v>
      </c>
      <c r="AR140" s="80"/>
      <c r="AS140" s="80">
        <v>0</v>
      </c>
      <c r="AT140" s="80">
        <v>0</v>
      </c>
      <c r="AU140" s="80"/>
      <c r="AV140" s="80"/>
      <c r="AW140" s="80"/>
      <c r="AX140" s="80"/>
      <c r="AY140" s="80"/>
      <c r="AZ140" s="80"/>
      <c r="BA140" s="80"/>
      <c r="BB140" s="80"/>
      <c r="BC140">
        <v>2</v>
      </c>
      <c r="BD140" s="79" t="str">
        <f>REPLACE(INDEX(GroupVertices[Group],MATCH(Edges[[#This Row],[Vertex 1]],GroupVertices[Vertex],0)),1,1,"")</f>
        <v>4</v>
      </c>
      <c r="BE140" s="79" t="str">
        <f>REPLACE(INDEX(GroupVertices[Group],MATCH(Edges[[#This Row],[Vertex 2]],GroupVertices[Vertex],0)),1,1,"")</f>
        <v>4</v>
      </c>
      <c r="BF140" s="48">
        <v>0</v>
      </c>
      <c r="BG140" s="49">
        <v>0</v>
      </c>
      <c r="BH140" s="48">
        <v>0</v>
      </c>
      <c r="BI140" s="49">
        <v>0</v>
      </c>
      <c r="BJ140" s="48">
        <v>0</v>
      </c>
      <c r="BK140" s="49">
        <v>0</v>
      </c>
      <c r="BL140" s="48">
        <v>33</v>
      </c>
      <c r="BM140" s="49">
        <v>100</v>
      </c>
      <c r="BN140" s="48">
        <v>33</v>
      </c>
    </row>
    <row r="141" spans="1:66" ht="15">
      <c r="A141" s="66" t="s">
        <v>281</v>
      </c>
      <c r="B141" s="66" t="s">
        <v>340</v>
      </c>
      <c r="C141" s="67" t="s">
        <v>2442</v>
      </c>
      <c r="D141" s="68">
        <v>10</v>
      </c>
      <c r="E141" s="67" t="s">
        <v>136</v>
      </c>
      <c r="F141" s="70">
        <v>21.6</v>
      </c>
      <c r="G141" s="67"/>
      <c r="H141" s="71"/>
      <c r="I141" s="72"/>
      <c r="J141" s="72"/>
      <c r="K141" s="34" t="s">
        <v>65</v>
      </c>
      <c r="L141" s="73">
        <v>141</v>
      </c>
      <c r="M141" s="73"/>
      <c r="N141" s="74"/>
      <c r="O141" s="80" t="s">
        <v>347</v>
      </c>
      <c r="P141" s="82">
        <v>43918.5312962963</v>
      </c>
      <c r="Q141" s="80" t="s">
        <v>418</v>
      </c>
      <c r="R141" s="83" t="s">
        <v>458</v>
      </c>
      <c r="S141" s="80" t="s">
        <v>477</v>
      </c>
      <c r="T141" s="80" t="s">
        <v>484</v>
      </c>
      <c r="U141" s="83" t="s">
        <v>589</v>
      </c>
      <c r="V141" s="83" t="s">
        <v>589</v>
      </c>
      <c r="W141" s="82">
        <v>43918.5312962963</v>
      </c>
      <c r="X141" s="86">
        <v>43918</v>
      </c>
      <c r="Y141" s="88" t="s">
        <v>688</v>
      </c>
      <c r="Z141" s="83" t="s">
        <v>781</v>
      </c>
      <c r="AA141" s="80"/>
      <c r="AB141" s="80"/>
      <c r="AC141" s="88" t="s">
        <v>874</v>
      </c>
      <c r="AD141" s="80"/>
      <c r="AE141" s="80" t="b">
        <v>0</v>
      </c>
      <c r="AF141" s="80">
        <v>13</v>
      </c>
      <c r="AG141" s="88" t="s">
        <v>904</v>
      </c>
      <c r="AH141" s="80" t="b">
        <v>0</v>
      </c>
      <c r="AI141" s="80" t="s">
        <v>911</v>
      </c>
      <c r="AJ141" s="80"/>
      <c r="AK141" s="88" t="s">
        <v>904</v>
      </c>
      <c r="AL141" s="80" t="b">
        <v>0</v>
      </c>
      <c r="AM141" s="80">
        <v>10</v>
      </c>
      <c r="AN141" s="88" t="s">
        <v>904</v>
      </c>
      <c r="AO141" s="80" t="s">
        <v>925</v>
      </c>
      <c r="AP141" s="80" t="b">
        <v>0</v>
      </c>
      <c r="AQ141" s="88" t="s">
        <v>874</v>
      </c>
      <c r="AR141" s="80"/>
      <c r="AS141" s="80">
        <v>0</v>
      </c>
      <c r="AT141" s="80">
        <v>0</v>
      </c>
      <c r="AU141" s="80"/>
      <c r="AV141" s="80"/>
      <c r="AW141" s="80"/>
      <c r="AX141" s="80"/>
      <c r="AY141" s="80"/>
      <c r="AZ141" s="80"/>
      <c r="BA141" s="80"/>
      <c r="BB141" s="80"/>
      <c r="BC141">
        <v>3</v>
      </c>
      <c r="BD141" s="79" t="str">
        <f>REPLACE(INDEX(GroupVertices[Group],MATCH(Edges[[#This Row],[Vertex 1]],GroupVertices[Vertex],0)),1,1,"")</f>
        <v>4</v>
      </c>
      <c r="BE141" s="79" t="str">
        <f>REPLACE(INDEX(GroupVertices[Group],MATCH(Edges[[#This Row],[Vertex 2]],GroupVertices[Vertex],0)),1,1,"")</f>
        <v>4</v>
      </c>
      <c r="BF141" s="48">
        <v>0</v>
      </c>
      <c r="BG141" s="49">
        <v>0</v>
      </c>
      <c r="BH141" s="48">
        <v>0</v>
      </c>
      <c r="BI141" s="49">
        <v>0</v>
      </c>
      <c r="BJ141" s="48">
        <v>0</v>
      </c>
      <c r="BK141" s="49">
        <v>0</v>
      </c>
      <c r="BL141" s="48">
        <v>22</v>
      </c>
      <c r="BM141" s="49">
        <v>100</v>
      </c>
      <c r="BN141" s="48">
        <v>22</v>
      </c>
    </row>
    <row r="142" spans="1:66" ht="15">
      <c r="A142" s="66" t="s">
        <v>281</v>
      </c>
      <c r="B142" s="66" t="s">
        <v>340</v>
      </c>
      <c r="C142" s="67" t="s">
        <v>2442</v>
      </c>
      <c r="D142" s="68">
        <v>10</v>
      </c>
      <c r="E142" s="67" t="s">
        <v>136</v>
      </c>
      <c r="F142" s="70">
        <v>21.6</v>
      </c>
      <c r="G142" s="67"/>
      <c r="H142" s="71"/>
      <c r="I142" s="72"/>
      <c r="J142" s="72"/>
      <c r="K142" s="34" t="s">
        <v>65</v>
      </c>
      <c r="L142" s="73">
        <v>142</v>
      </c>
      <c r="M142" s="73"/>
      <c r="N142" s="74"/>
      <c r="O142" s="80" t="s">
        <v>347</v>
      </c>
      <c r="P142" s="82">
        <v>43918.5681712963</v>
      </c>
      <c r="Q142" s="80" t="s">
        <v>419</v>
      </c>
      <c r="R142" s="80"/>
      <c r="S142" s="80"/>
      <c r="T142" s="80" t="s">
        <v>528</v>
      </c>
      <c r="U142" s="80"/>
      <c r="V142" s="83" t="s">
        <v>616</v>
      </c>
      <c r="W142" s="82">
        <v>43918.5681712963</v>
      </c>
      <c r="X142" s="86">
        <v>43918</v>
      </c>
      <c r="Y142" s="88" t="s">
        <v>689</v>
      </c>
      <c r="Z142" s="83" t="s">
        <v>782</v>
      </c>
      <c r="AA142" s="80"/>
      <c r="AB142" s="80"/>
      <c r="AC142" s="88" t="s">
        <v>875</v>
      </c>
      <c r="AD142" s="80"/>
      <c r="AE142" s="80" t="b">
        <v>0</v>
      </c>
      <c r="AF142" s="80">
        <v>9</v>
      </c>
      <c r="AG142" s="88" t="s">
        <v>904</v>
      </c>
      <c r="AH142" s="80" t="b">
        <v>0</v>
      </c>
      <c r="AI142" s="80" t="s">
        <v>911</v>
      </c>
      <c r="AJ142" s="80"/>
      <c r="AK142" s="88" t="s">
        <v>904</v>
      </c>
      <c r="AL142" s="80" t="b">
        <v>0</v>
      </c>
      <c r="AM142" s="80">
        <v>6</v>
      </c>
      <c r="AN142" s="88" t="s">
        <v>904</v>
      </c>
      <c r="AO142" s="80" t="s">
        <v>923</v>
      </c>
      <c r="AP142" s="80" t="b">
        <v>0</v>
      </c>
      <c r="AQ142" s="88" t="s">
        <v>875</v>
      </c>
      <c r="AR142" s="80"/>
      <c r="AS142" s="80">
        <v>0</v>
      </c>
      <c r="AT142" s="80">
        <v>0</v>
      </c>
      <c r="AU142" s="80"/>
      <c r="AV142" s="80"/>
      <c r="AW142" s="80"/>
      <c r="AX142" s="80"/>
      <c r="AY142" s="80"/>
      <c r="AZ142" s="80"/>
      <c r="BA142" s="80"/>
      <c r="BB142" s="80"/>
      <c r="BC142">
        <v>3</v>
      </c>
      <c r="BD142" s="79" t="str">
        <f>REPLACE(INDEX(GroupVertices[Group],MATCH(Edges[[#This Row],[Vertex 1]],GroupVertices[Vertex],0)),1,1,"")</f>
        <v>4</v>
      </c>
      <c r="BE142" s="79" t="str">
        <f>REPLACE(INDEX(GroupVertices[Group],MATCH(Edges[[#This Row],[Vertex 2]],GroupVertices[Vertex],0)),1,1,"")</f>
        <v>4</v>
      </c>
      <c r="BF142" s="48">
        <v>1</v>
      </c>
      <c r="BG142" s="49">
        <v>2.0833333333333335</v>
      </c>
      <c r="BH142" s="48">
        <v>0</v>
      </c>
      <c r="BI142" s="49">
        <v>0</v>
      </c>
      <c r="BJ142" s="48">
        <v>0</v>
      </c>
      <c r="BK142" s="49">
        <v>0</v>
      </c>
      <c r="BL142" s="48">
        <v>47</v>
      </c>
      <c r="BM142" s="49">
        <v>97.91666666666667</v>
      </c>
      <c r="BN142" s="48">
        <v>48</v>
      </c>
    </row>
    <row r="143" spans="1:66" ht="15">
      <c r="A143" s="66" t="s">
        <v>281</v>
      </c>
      <c r="B143" s="66" t="s">
        <v>340</v>
      </c>
      <c r="C143" s="67" t="s">
        <v>2442</v>
      </c>
      <c r="D143" s="68">
        <v>10</v>
      </c>
      <c r="E143" s="67" t="s">
        <v>136</v>
      </c>
      <c r="F143" s="70">
        <v>21.6</v>
      </c>
      <c r="G143" s="67"/>
      <c r="H143" s="71"/>
      <c r="I143" s="72"/>
      <c r="J143" s="72"/>
      <c r="K143" s="34" t="s">
        <v>65</v>
      </c>
      <c r="L143" s="73">
        <v>143</v>
      </c>
      <c r="M143" s="73"/>
      <c r="N143" s="74"/>
      <c r="O143" s="80" t="s">
        <v>347</v>
      </c>
      <c r="P143" s="82">
        <v>43918.56553240741</v>
      </c>
      <c r="Q143" s="80" t="s">
        <v>420</v>
      </c>
      <c r="R143" s="80"/>
      <c r="S143" s="80"/>
      <c r="T143" s="80" t="s">
        <v>529</v>
      </c>
      <c r="U143" s="80"/>
      <c r="V143" s="83" t="s">
        <v>616</v>
      </c>
      <c r="W143" s="82">
        <v>43918.56553240741</v>
      </c>
      <c r="X143" s="86">
        <v>43918</v>
      </c>
      <c r="Y143" s="88" t="s">
        <v>690</v>
      </c>
      <c r="Z143" s="83" t="s">
        <v>783</v>
      </c>
      <c r="AA143" s="80"/>
      <c r="AB143" s="80"/>
      <c r="AC143" s="88" t="s">
        <v>876</v>
      </c>
      <c r="AD143" s="80"/>
      <c r="AE143" s="80" t="b">
        <v>0</v>
      </c>
      <c r="AF143" s="80">
        <v>36</v>
      </c>
      <c r="AG143" s="88" t="s">
        <v>904</v>
      </c>
      <c r="AH143" s="80" t="b">
        <v>0</v>
      </c>
      <c r="AI143" s="80" t="s">
        <v>911</v>
      </c>
      <c r="AJ143" s="80"/>
      <c r="AK143" s="88" t="s">
        <v>904</v>
      </c>
      <c r="AL143" s="80" t="b">
        <v>0</v>
      </c>
      <c r="AM143" s="80">
        <v>10</v>
      </c>
      <c r="AN143" s="88" t="s">
        <v>904</v>
      </c>
      <c r="AO143" s="80" t="s">
        <v>923</v>
      </c>
      <c r="AP143" s="80" t="b">
        <v>0</v>
      </c>
      <c r="AQ143" s="88" t="s">
        <v>876</v>
      </c>
      <c r="AR143" s="80"/>
      <c r="AS143" s="80">
        <v>0</v>
      </c>
      <c r="AT143" s="80">
        <v>0</v>
      </c>
      <c r="AU143" s="80"/>
      <c r="AV143" s="80"/>
      <c r="AW143" s="80"/>
      <c r="AX143" s="80"/>
      <c r="AY143" s="80"/>
      <c r="AZ143" s="80"/>
      <c r="BA143" s="80"/>
      <c r="BB143" s="80"/>
      <c r="BC143">
        <v>3</v>
      </c>
      <c r="BD143" s="79" t="str">
        <f>REPLACE(INDEX(GroupVertices[Group],MATCH(Edges[[#This Row],[Vertex 1]],GroupVertices[Vertex],0)),1,1,"")</f>
        <v>4</v>
      </c>
      <c r="BE143" s="79" t="str">
        <f>REPLACE(INDEX(GroupVertices[Group],MATCH(Edges[[#This Row],[Vertex 2]],GroupVertices[Vertex],0)),1,1,"")</f>
        <v>4</v>
      </c>
      <c r="BF143" s="48">
        <v>2</v>
      </c>
      <c r="BG143" s="49">
        <v>4.651162790697675</v>
      </c>
      <c r="BH143" s="48">
        <v>2</v>
      </c>
      <c r="BI143" s="49">
        <v>4.651162790697675</v>
      </c>
      <c r="BJ143" s="48">
        <v>0</v>
      </c>
      <c r="BK143" s="49">
        <v>0</v>
      </c>
      <c r="BL143" s="48">
        <v>39</v>
      </c>
      <c r="BM143" s="49">
        <v>90.69767441860465</v>
      </c>
      <c r="BN143" s="48">
        <v>43</v>
      </c>
    </row>
    <row r="144" spans="1:66" ht="15">
      <c r="A144" s="66" t="s">
        <v>281</v>
      </c>
      <c r="B144" s="66" t="s">
        <v>287</v>
      </c>
      <c r="C144" s="67" t="s">
        <v>2446</v>
      </c>
      <c r="D144" s="68">
        <v>10</v>
      </c>
      <c r="E144" s="67" t="s">
        <v>136</v>
      </c>
      <c r="F144" s="70">
        <v>16.4</v>
      </c>
      <c r="G144" s="67"/>
      <c r="H144" s="71"/>
      <c r="I144" s="72"/>
      <c r="J144" s="72"/>
      <c r="K144" s="34" t="s">
        <v>65</v>
      </c>
      <c r="L144" s="73">
        <v>144</v>
      </c>
      <c r="M144" s="73"/>
      <c r="N144" s="74"/>
      <c r="O144" s="80" t="s">
        <v>347</v>
      </c>
      <c r="P144" s="82">
        <v>43918.5312962963</v>
      </c>
      <c r="Q144" s="80" t="s">
        <v>418</v>
      </c>
      <c r="R144" s="83" t="s">
        <v>458</v>
      </c>
      <c r="S144" s="80" t="s">
        <v>477</v>
      </c>
      <c r="T144" s="80" t="s">
        <v>484</v>
      </c>
      <c r="U144" s="83" t="s">
        <v>589</v>
      </c>
      <c r="V144" s="83" t="s">
        <v>589</v>
      </c>
      <c r="W144" s="82">
        <v>43918.5312962963</v>
      </c>
      <c r="X144" s="86">
        <v>43918</v>
      </c>
      <c r="Y144" s="88" t="s">
        <v>688</v>
      </c>
      <c r="Z144" s="83" t="s">
        <v>781</v>
      </c>
      <c r="AA144" s="80"/>
      <c r="AB144" s="80"/>
      <c r="AC144" s="88" t="s">
        <v>874</v>
      </c>
      <c r="AD144" s="80"/>
      <c r="AE144" s="80" t="b">
        <v>0</v>
      </c>
      <c r="AF144" s="80">
        <v>13</v>
      </c>
      <c r="AG144" s="88" t="s">
        <v>904</v>
      </c>
      <c r="AH144" s="80" t="b">
        <v>0</v>
      </c>
      <c r="AI144" s="80" t="s">
        <v>911</v>
      </c>
      <c r="AJ144" s="80"/>
      <c r="AK144" s="88" t="s">
        <v>904</v>
      </c>
      <c r="AL144" s="80" t="b">
        <v>0</v>
      </c>
      <c r="AM144" s="80">
        <v>10</v>
      </c>
      <c r="AN144" s="88" t="s">
        <v>904</v>
      </c>
      <c r="AO144" s="80" t="s">
        <v>925</v>
      </c>
      <c r="AP144" s="80" t="b">
        <v>0</v>
      </c>
      <c r="AQ144" s="88" t="s">
        <v>874</v>
      </c>
      <c r="AR144" s="80"/>
      <c r="AS144" s="80">
        <v>0</v>
      </c>
      <c r="AT144" s="80">
        <v>0</v>
      </c>
      <c r="AU144" s="80"/>
      <c r="AV144" s="80"/>
      <c r="AW144" s="80"/>
      <c r="AX144" s="80"/>
      <c r="AY144" s="80"/>
      <c r="AZ144" s="80"/>
      <c r="BA144" s="80"/>
      <c r="BB144" s="80"/>
      <c r="BC144">
        <v>4</v>
      </c>
      <c r="BD144" s="79" t="str">
        <f>REPLACE(INDEX(GroupVertices[Group],MATCH(Edges[[#This Row],[Vertex 1]],GroupVertices[Vertex],0)),1,1,"")</f>
        <v>4</v>
      </c>
      <c r="BE144" s="79" t="str">
        <f>REPLACE(INDEX(GroupVertices[Group],MATCH(Edges[[#This Row],[Vertex 2]],GroupVertices[Vertex],0)),1,1,"")</f>
        <v>2</v>
      </c>
      <c r="BF144" s="48"/>
      <c r="BG144" s="49"/>
      <c r="BH144" s="48"/>
      <c r="BI144" s="49"/>
      <c r="BJ144" s="48"/>
      <c r="BK144" s="49"/>
      <c r="BL144" s="48"/>
      <c r="BM144" s="49"/>
      <c r="BN144" s="48"/>
    </row>
    <row r="145" spans="1:66" ht="15">
      <c r="A145" s="66" t="s">
        <v>281</v>
      </c>
      <c r="B145" s="66" t="s">
        <v>287</v>
      </c>
      <c r="C145" s="67" t="s">
        <v>2446</v>
      </c>
      <c r="D145" s="68">
        <v>10</v>
      </c>
      <c r="E145" s="67" t="s">
        <v>136</v>
      </c>
      <c r="F145" s="70">
        <v>16.4</v>
      </c>
      <c r="G145" s="67"/>
      <c r="H145" s="71"/>
      <c r="I145" s="72"/>
      <c r="J145" s="72"/>
      <c r="K145" s="34" t="s">
        <v>65</v>
      </c>
      <c r="L145" s="73">
        <v>145</v>
      </c>
      <c r="M145" s="73"/>
      <c r="N145" s="74"/>
      <c r="O145" s="80" t="s">
        <v>347</v>
      </c>
      <c r="P145" s="82">
        <v>43919.440358796295</v>
      </c>
      <c r="Q145" s="80" t="s">
        <v>421</v>
      </c>
      <c r="R145" s="83" t="s">
        <v>449</v>
      </c>
      <c r="S145" s="80" t="s">
        <v>469</v>
      </c>
      <c r="T145" s="80" t="s">
        <v>484</v>
      </c>
      <c r="U145" s="83" t="s">
        <v>590</v>
      </c>
      <c r="V145" s="83" t="s">
        <v>590</v>
      </c>
      <c r="W145" s="82">
        <v>43919.440358796295</v>
      </c>
      <c r="X145" s="86">
        <v>43919</v>
      </c>
      <c r="Y145" s="88" t="s">
        <v>691</v>
      </c>
      <c r="Z145" s="83" t="s">
        <v>784</v>
      </c>
      <c r="AA145" s="80"/>
      <c r="AB145" s="80"/>
      <c r="AC145" s="88" t="s">
        <v>877</v>
      </c>
      <c r="AD145" s="80"/>
      <c r="AE145" s="80" t="b">
        <v>0</v>
      </c>
      <c r="AF145" s="80">
        <v>11</v>
      </c>
      <c r="AG145" s="88" t="s">
        <v>904</v>
      </c>
      <c r="AH145" s="80" t="b">
        <v>0</v>
      </c>
      <c r="AI145" s="80" t="s">
        <v>911</v>
      </c>
      <c r="AJ145" s="80"/>
      <c r="AK145" s="88" t="s">
        <v>904</v>
      </c>
      <c r="AL145" s="80" t="b">
        <v>0</v>
      </c>
      <c r="AM145" s="80">
        <v>4</v>
      </c>
      <c r="AN145" s="88" t="s">
        <v>904</v>
      </c>
      <c r="AO145" s="80" t="s">
        <v>923</v>
      </c>
      <c r="AP145" s="80" t="b">
        <v>0</v>
      </c>
      <c r="AQ145" s="88" t="s">
        <v>877</v>
      </c>
      <c r="AR145" s="80"/>
      <c r="AS145" s="80">
        <v>0</v>
      </c>
      <c r="AT145" s="80">
        <v>0</v>
      </c>
      <c r="AU145" s="80"/>
      <c r="AV145" s="80"/>
      <c r="AW145" s="80"/>
      <c r="AX145" s="80"/>
      <c r="AY145" s="80"/>
      <c r="AZ145" s="80"/>
      <c r="BA145" s="80"/>
      <c r="BB145" s="80"/>
      <c r="BC145">
        <v>4</v>
      </c>
      <c r="BD145" s="79" t="str">
        <f>REPLACE(INDEX(GroupVertices[Group],MATCH(Edges[[#This Row],[Vertex 1]],GroupVertices[Vertex],0)),1,1,"")</f>
        <v>4</v>
      </c>
      <c r="BE145" s="79" t="str">
        <f>REPLACE(INDEX(GroupVertices[Group],MATCH(Edges[[#This Row],[Vertex 2]],GroupVertices[Vertex],0)),1,1,"")</f>
        <v>2</v>
      </c>
      <c r="BF145" s="48">
        <v>0</v>
      </c>
      <c r="BG145" s="49">
        <v>0</v>
      </c>
      <c r="BH145" s="48">
        <v>0</v>
      </c>
      <c r="BI145" s="49">
        <v>0</v>
      </c>
      <c r="BJ145" s="48">
        <v>0</v>
      </c>
      <c r="BK145" s="49">
        <v>0</v>
      </c>
      <c r="BL145" s="48">
        <v>33</v>
      </c>
      <c r="BM145" s="49">
        <v>100</v>
      </c>
      <c r="BN145" s="48">
        <v>33</v>
      </c>
    </row>
    <row r="146" spans="1:66" ht="15">
      <c r="A146" s="66" t="s">
        <v>281</v>
      </c>
      <c r="B146" s="66" t="s">
        <v>287</v>
      </c>
      <c r="C146" s="67" t="s">
        <v>2446</v>
      </c>
      <c r="D146" s="68">
        <v>10</v>
      </c>
      <c r="E146" s="67" t="s">
        <v>136</v>
      </c>
      <c r="F146" s="70">
        <v>16.4</v>
      </c>
      <c r="G146" s="67"/>
      <c r="H146" s="71"/>
      <c r="I146" s="72"/>
      <c r="J146" s="72"/>
      <c r="K146" s="34" t="s">
        <v>65</v>
      </c>
      <c r="L146" s="73">
        <v>146</v>
      </c>
      <c r="M146" s="73"/>
      <c r="N146" s="74"/>
      <c r="O146" s="80" t="s">
        <v>347</v>
      </c>
      <c r="P146" s="82">
        <v>43919.72924768519</v>
      </c>
      <c r="Q146" s="80" t="s">
        <v>422</v>
      </c>
      <c r="R146" s="83" t="s">
        <v>449</v>
      </c>
      <c r="S146" s="80" t="s">
        <v>469</v>
      </c>
      <c r="T146" s="80" t="s">
        <v>484</v>
      </c>
      <c r="U146" s="83" t="s">
        <v>591</v>
      </c>
      <c r="V146" s="83" t="s">
        <v>591</v>
      </c>
      <c r="W146" s="82">
        <v>43919.72924768519</v>
      </c>
      <c r="X146" s="86">
        <v>43919</v>
      </c>
      <c r="Y146" s="88" t="s">
        <v>692</v>
      </c>
      <c r="Z146" s="83" t="s">
        <v>785</v>
      </c>
      <c r="AA146" s="80"/>
      <c r="AB146" s="80"/>
      <c r="AC146" s="88" t="s">
        <v>878</v>
      </c>
      <c r="AD146" s="80"/>
      <c r="AE146" s="80" t="b">
        <v>0</v>
      </c>
      <c r="AF146" s="80">
        <v>11</v>
      </c>
      <c r="AG146" s="88" t="s">
        <v>904</v>
      </c>
      <c r="AH146" s="80" t="b">
        <v>0</v>
      </c>
      <c r="AI146" s="80" t="s">
        <v>911</v>
      </c>
      <c r="AJ146" s="80"/>
      <c r="AK146" s="88" t="s">
        <v>904</v>
      </c>
      <c r="AL146" s="80" t="b">
        <v>0</v>
      </c>
      <c r="AM146" s="80">
        <v>4</v>
      </c>
      <c r="AN146" s="88" t="s">
        <v>904</v>
      </c>
      <c r="AO146" s="80" t="s">
        <v>925</v>
      </c>
      <c r="AP146" s="80" t="b">
        <v>0</v>
      </c>
      <c r="AQ146" s="88" t="s">
        <v>878</v>
      </c>
      <c r="AR146" s="80"/>
      <c r="AS146" s="80">
        <v>0</v>
      </c>
      <c r="AT146" s="80">
        <v>0</v>
      </c>
      <c r="AU146" s="80"/>
      <c r="AV146" s="80"/>
      <c r="AW146" s="80"/>
      <c r="AX146" s="80"/>
      <c r="AY146" s="80"/>
      <c r="AZ146" s="80"/>
      <c r="BA146" s="80"/>
      <c r="BB146" s="80"/>
      <c r="BC146">
        <v>4</v>
      </c>
      <c r="BD146" s="79" t="str">
        <f>REPLACE(INDEX(GroupVertices[Group],MATCH(Edges[[#This Row],[Vertex 1]],GroupVertices[Vertex],0)),1,1,"")</f>
        <v>4</v>
      </c>
      <c r="BE146" s="79" t="str">
        <f>REPLACE(INDEX(GroupVertices[Group],MATCH(Edges[[#This Row],[Vertex 2]],GroupVertices[Vertex],0)),1,1,"")</f>
        <v>2</v>
      </c>
      <c r="BF146" s="48">
        <v>0</v>
      </c>
      <c r="BG146" s="49">
        <v>0</v>
      </c>
      <c r="BH146" s="48">
        <v>0</v>
      </c>
      <c r="BI146" s="49">
        <v>0</v>
      </c>
      <c r="BJ146" s="48">
        <v>0</v>
      </c>
      <c r="BK146" s="49">
        <v>0</v>
      </c>
      <c r="BL146" s="48">
        <v>40</v>
      </c>
      <c r="BM146" s="49">
        <v>100</v>
      </c>
      <c r="BN146" s="48">
        <v>40</v>
      </c>
    </row>
    <row r="147" spans="1:66" ht="15">
      <c r="A147" s="66" t="s">
        <v>281</v>
      </c>
      <c r="B147" s="66" t="s">
        <v>281</v>
      </c>
      <c r="C147" s="67" t="s">
        <v>2446</v>
      </c>
      <c r="D147" s="68">
        <v>10</v>
      </c>
      <c r="E147" s="67" t="s">
        <v>136</v>
      </c>
      <c r="F147" s="70">
        <v>16.4</v>
      </c>
      <c r="G147" s="67"/>
      <c r="H147" s="71"/>
      <c r="I147" s="72"/>
      <c r="J147" s="72"/>
      <c r="K147" s="34" t="s">
        <v>65</v>
      </c>
      <c r="L147" s="73">
        <v>147</v>
      </c>
      <c r="M147" s="73"/>
      <c r="N147" s="74"/>
      <c r="O147" s="80" t="s">
        <v>213</v>
      </c>
      <c r="P147" s="82">
        <v>43918.42712962963</v>
      </c>
      <c r="Q147" s="80" t="s">
        <v>423</v>
      </c>
      <c r="R147" s="83" t="s">
        <v>449</v>
      </c>
      <c r="S147" s="80" t="s">
        <v>469</v>
      </c>
      <c r="T147" s="80" t="s">
        <v>484</v>
      </c>
      <c r="U147" s="83" t="s">
        <v>592</v>
      </c>
      <c r="V147" s="83" t="s">
        <v>592</v>
      </c>
      <c r="W147" s="82">
        <v>43918.42712962963</v>
      </c>
      <c r="X147" s="86">
        <v>43918</v>
      </c>
      <c r="Y147" s="88" t="s">
        <v>693</v>
      </c>
      <c r="Z147" s="83" t="s">
        <v>786</v>
      </c>
      <c r="AA147" s="80"/>
      <c r="AB147" s="80"/>
      <c r="AC147" s="88" t="s">
        <v>879</v>
      </c>
      <c r="AD147" s="80"/>
      <c r="AE147" s="80" t="b">
        <v>0</v>
      </c>
      <c r="AF147" s="80">
        <v>16</v>
      </c>
      <c r="AG147" s="88" t="s">
        <v>904</v>
      </c>
      <c r="AH147" s="80" t="b">
        <v>0</v>
      </c>
      <c r="AI147" s="80" t="s">
        <v>911</v>
      </c>
      <c r="AJ147" s="80"/>
      <c r="AK147" s="88" t="s">
        <v>904</v>
      </c>
      <c r="AL147" s="80" t="b">
        <v>0</v>
      </c>
      <c r="AM147" s="80">
        <v>3</v>
      </c>
      <c r="AN147" s="88" t="s">
        <v>904</v>
      </c>
      <c r="AO147" s="80" t="s">
        <v>925</v>
      </c>
      <c r="AP147" s="80" t="b">
        <v>0</v>
      </c>
      <c r="AQ147" s="88" t="s">
        <v>879</v>
      </c>
      <c r="AR147" s="80"/>
      <c r="AS147" s="80">
        <v>0</v>
      </c>
      <c r="AT147" s="80">
        <v>0</v>
      </c>
      <c r="AU147" s="80"/>
      <c r="AV147" s="80"/>
      <c r="AW147" s="80"/>
      <c r="AX147" s="80"/>
      <c r="AY147" s="80"/>
      <c r="AZ147" s="80"/>
      <c r="BA147" s="80"/>
      <c r="BB147" s="80"/>
      <c r="BC147">
        <v>4</v>
      </c>
      <c r="BD147" s="79" t="str">
        <f>REPLACE(INDEX(GroupVertices[Group],MATCH(Edges[[#This Row],[Vertex 1]],GroupVertices[Vertex],0)),1,1,"")</f>
        <v>4</v>
      </c>
      <c r="BE147" s="79" t="str">
        <f>REPLACE(INDEX(GroupVertices[Group],MATCH(Edges[[#This Row],[Vertex 2]],GroupVertices[Vertex],0)),1,1,"")</f>
        <v>4</v>
      </c>
      <c r="BF147" s="48">
        <v>1</v>
      </c>
      <c r="BG147" s="49">
        <v>3.5714285714285716</v>
      </c>
      <c r="BH147" s="48">
        <v>0</v>
      </c>
      <c r="BI147" s="49">
        <v>0</v>
      </c>
      <c r="BJ147" s="48">
        <v>0</v>
      </c>
      <c r="BK147" s="49">
        <v>0</v>
      </c>
      <c r="BL147" s="48">
        <v>27</v>
      </c>
      <c r="BM147" s="49">
        <v>96.42857142857143</v>
      </c>
      <c r="BN147" s="48">
        <v>28</v>
      </c>
    </row>
    <row r="148" spans="1:66" ht="15">
      <c r="A148" s="66" t="s">
        <v>281</v>
      </c>
      <c r="B148" s="66" t="s">
        <v>281</v>
      </c>
      <c r="C148" s="67" t="s">
        <v>2446</v>
      </c>
      <c r="D148" s="68">
        <v>10</v>
      </c>
      <c r="E148" s="67" t="s">
        <v>136</v>
      </c>
      <c r="F148" s="70">
        <v>16.4</v>
      </c>
      <c r="G148" s="67"/>
      <c r="H148" s="71"/>
      <c r="I148" s="72"/>
      <c r="J148" s="72"/>
      <c r="K148" s="34" t="s">
        <v>65</v>
      </c>
      <c r="L148" s="73">
        <v>148</v>
      </c>
      <c r="M148" s="73"/>
      <c r="N148" s="74"/>
      <c r="O148" s="80" t="s">
        <v>213</v>
      </c>
      <c r="P148" s="82">
        <v>43920.55478009259</v>
      </c>
      <c r="Q148" s="80" t="s">
        <v>424</v>
      </c>
      <c r="R148" s="80" t="s">
        <v>461</v>
      </c>
      <c r="S148" s="80" t="s">
        <v>479</v>
      </c>
      <c r="T148" s="80" t="s">
        <v>530</v>
      </c>
      <c r="U148" s="80"/>
      <c r="V148" s="83" t="s">
        <v>616</v>
      </c>
      <c r="W148" s="82">
        <v>43920.55478009259</v>
      </c>
      <c r="X148" s="86">
        <v>43920</v>
      </c>
      <c r="Y148" s="88" t="s">
        <v>694</v>
      </c>
      <c r="Z148" s="83" t="s">
        <v>787</v>
      </c>
      <c r="AA148" s="80"/>
      <c r="AB148" s="80"/>
      <c r="AC148" s="88" t="s">
        <v>880</v>
      </c>
      <c r="AD148" s="80"/>
      <c r="AE148" s="80" t="b">
        <v>0</v>
      </c>
      <c r="AF148" s="80">
        <v>7</v>
      </c>
      <c r="AG148" s="88" t="s">
        <v>904</v>
      </c>
      <c r="AH148" s="80" t="b">
        <v>0</v>
      </c>
      <c r="AI148" s="80" t="s">
        <v>911</v>
      </c>
      <c r="AJ148" s="80"/>
      <c r="AK148" s="88" t="s">
        <v>904</v>
      </c>
      <c r="AL148" s="80" t="b">
        <v>0</v>
      </c>
      <c r="AM148" s="80">
        <v>4</v>
      </c>
      <c r="AN148" s="88" t="s">
        <v>904</v>
      </c>
      <c r="AO148" s="80" t="s">
        <v>923</v>
      </c>
      <c r="AP148" s="80" t="b">
        <v>0</v>
      </c>
      <c r="AQ148" s="88" t="s">
        <v>880</v>
      </c>
      <c r="AR148" s="80"/>
      <c r="AS148" s="80">
        <v>0</v>
      </c>
      <c r="AT148" s="80">
        <v>0</v>
      </c>
      <c r="AU148" s="80"/>
      <c r="AV148" s="80"/>
      <c r="AW148" s="80"/>
      <c r="AX148" s="80"/>
      <c r="AY148" s="80"/>
      <c r="AZ148" s="80"/>
      <c r="BA148" s="80"/>
      <c r="BB148" s="80"/>
      <c r="BC148">
        <v>4</v>
      </c>
      <c r="BD148" s="79" t="str">
        <f>REPLACE(INDEX(GroupVertices[Group],MATCH(Edges[[#This Row],[Vertex 1]],GroupVertices[Vertex],0)),1,1,"")</f>
        <v>4</v>
      </c>
      <c r="BE148" s="79" t="str">
        <f>REPLACE(INDEX(GroupVertices[Group],MATCH(Edges[[#This Row],[Vertex 2]],GroupVertices[Vertex],0)),1,1,"")</f>
        <v>4</v>
      </c>
      <c r="BF148" s="48">
        <v>0</v>
      </c>
      <c r="BG148" s="49">
        <v>0</v>
      </c>
      <c r="BH148" s="48">
        <v>1</v>
      </c>
      <c r="BI148" s="49">
        <v>3.3333333333333335</v>
      </c>
      <c r="BJ148" s="48">
        <v>0</v>
      </c>
      <c r="BK148" s="49">
        <v>0</v>
      </c>
      <c r="BL148" s="48">
        <v>29</v>
      </c>
      <c r="BM148" s="49">
        <v>96.66666666666667</v>
      </c>
      <c r="BN148" s="48">
        <v>30</v>
      </c>
    </row>
    <row r="149" spans="1:66" ht="15">
      <c r="A149" s="66" t="s">
        <v>281</v>
      </c>
      <c r="B149" s="66" t="s">
        <v>287</v>
      </c>
      <c r="C149" s="67" t="s">
        <v>2446</v>
      </c>
      <c r="D149" s="68">
        <v>10</v>
      </c>
      <c r="E149" s="67" t="s">
        <v>136</v>
      </c>
      <c r="F149" s="70">
        <v>16.4</v>
      </c>
      <c r="G149" s="67"/>
      <c r="H149" s="71"/>
      <c r="I149" s="72"/>
      <c r="J149" s="72"/>
      <c r="K149" s="34" t="s">
        <v>65</v>
      </c>
      <c r="L149" s="73">
        <v>149</v>
      </c>
      <c r="M149" s="73"/>
      <c r="N149" s="74"/>
      <c r="O149" s="80" t="s">
        <v>347</v>
      </c>
      <c r="P149" s="82">
        <v>43918.56553240741</v>
      </c>
      <c r="Q149" s="80" t="s">
        <v>420</v>
      </c>
      <c r="R149" s="80"/>
      <c r="S149" s="80"/>
      <c r="T149" s="80" t="s">
        <v>529</v>
      </c>
      <c r="U149" s="80"/>
      <c r="V149" s="83" t="s">
        <v>616</v>
      </c>
      <c r="W149" s="82">
        <v>43918.56553240741</v>
      </c>
      <c r="X149" s="86">
        <v>43918</v>
      </c>
      <c r="Y149" s="88" t="s">
        <v>690</v>
      </c>
      <c r="Z149" s="83" t="s">
        <v>783</v>
      </c>
      <c r="AA149" s="80"/>
      <c r="AB149" s="80"/>
      <c r="AC149" s="88" t="s">
        <v>876</v>
      </c>
      <c r="AD149" s="80"/>
      <c r="AE149" s="80" t="b">
        <v>0</v>
      </c>
      <c r="AF149" s="80">
        <v>36</v>
      </c>
      <c r="AG149" s="88" t="s">
        <v>904</v>
      </c>
      <c r="AH149" s="80" t="b">
        <v>0</v>
      </c>
      <c r="AI149" s="80" t="s">
        <v>911</v>
      </c>
      <c r="AJ149" s="80"/>
      <c r="AK149" s="88" t="s">
        <v>904</v>
      </c>
      <c r="AL149" s="80" t="b">
        <v>0</v>
      </c>
      <c r="AM149" s="80">
        <v>10</v>
      </c>
      <c r="AN149" s="88" t="s">
        <v>904</v>
      </c>
      <c r="AO149" s="80" t="s">
        <v>923</v>
      </c>
      <c r="AP149" s="80" t="b">
        <v>0</v>
      </c>
      <c r="AQ149" s="88" t="s">
        <v>876</v>
      </c>
      <c r="AR149" s="80"/>
      <c r="AS149" s="80">
        <v>0</v>
      </c>
      <c r="AT149" s="80">
        <v>0</v>
      </c>
      <c r="AU149" s="80"/>
      <c r="AV149" s="80"/>
      <c r="AW149" s="80"/>
      <c r="AX149" s="80"/>
      <c r="AY149" s="80"/>
      <c r="AZ149" s="80"/>
      <c r="BA149" s="80"/>
      <c r="BB149" s="80"/>
      <c r="BC149">
        <v>4</v>
      </c>
      <c r="BD149" s="79" t="str">
        <f>REPLACE(INDEX(GroupVertices[Group],MATCH(Edges[[#This Row],[Vertex 1]],GroupVertices[Vertex],0)),1,1,"")</f>
        <v>4</v>
      </c>
      <c r="BE149" s="79" t="str">
        <f>REPLACE(INDEX(GroupVertices[Group],MATCH(Edges[[#This Row],[Vertex 2]],GroupVertices[Vertex],0)),1,1,"")</f>
        <v>2</v>
      </c>
      <c r="BF149" s="48"/>
      <c r="BG149" s="49"/>
      <c r="BH149" s="48"/>
      <c r="BI149" s="49"/>
      <c r="BJ149" s="48"/>
      <c r="BK149" s="49"/>
      <c r="BL149" s="48"/>
      <c r="BM149" s="49"/>
      <c r="BN149" s="48"/>
    </row>
    <row r="150" spans="1:66" ht="15">
      <c r="A150" s="66" t="s">
        <v>281</v>
      </c>
      <c r="B150" s="66" t="s">
        <v>281</v>
      </c>
      <c r="C150" s="67" t="s">
        <v>2446</v>
      </c>
      <c r="D150" s="68">
        <v>10</v>
      </c>
      <c r="E150" s="67" t="s">
        <v>136</v>
      </c>
      <c r="F150" s="70">
        <v>16.4</v>
      </c>
      <c r="G150" s="67"/>
      <c r="H150" s="71"/>
      <c r="I150" s="72"/>
      <c r="J150" s="72"/>
      <c r="K150" s="34" t="s">
        <v>65</v>
      </c>
      <c r="L150" s="73">
        <v>150</v>
      </c>
      <c r="M150" s="73"/>
      <c r="N150" s="74"/>
      <c r="O150" s="80" t="s">
        <v>213</v>
      </c>
      <c r="P150" s="82">
        <v>43918.63354166667</v>
      </c>
      <c r="Q150" s="80" t="s">
        <v>425</v>
      </c>
      <c r="R150" s="83" t="s">
        <v>462</v>
      </c>
      <c r="S150" s="80" t="s">
        <v>480</v>
      </c>
      <c r="T150" s="80" t="s">
        <v>527</v>
      </c>
      <c r="U150" s="80"/>
      <c r="V150" s="83" t="s">
        <v>616</v>
      </c>
      <c r="W150" s="82">
        <v>43918.63354166667</v>
      </c>
      <c r="X150" s="86">
        <v>43918</v>
      </c>
      <c r="Y150" s="88" t="s">
        <v>695</v>
      </c>
      <c r="Z150" s="83" t="s">
        <v>788</v>
      </c>
      <c r="AA150" s="80"/>
      <c r="AB150" s="80"/>
      <c r="AC150" s="88" t="s">
        <v>881</v>
      </c>
      <c r="AD150" s="80"/>
      <c r="AE150" s="80" t="b">
        <v>0</v>
      </c>
      <c r="AF150" s="80">
        <v>10</v>
      </c>
      <c r="AG150" s="88" t="s">
        <v>904</v>
      </c>
      <c r="AH150" s="80" t="b">
        <v>0</v>
      </c>
      <c r="AI150" s="80" t="s">
        <v>911</v>
      </c>
      <c r="AJ150" s="80"/>
      <c r="AK150" s="88" t="s">
        <v>904</v>
      </c>
      <c r="AL150" s="80" t="b">
        <v>0</v>
      </c>
      <c r="AM150" s="80">
        <v>4</v>
      </c>
      <c r="AN150" s="88" t="s">
        <v>904</v>
      </c>
      <c r="AO150" s="80" t="s">
        <v>923</v>
      </c>
      <c r="AP150" s="80" t="b">
        <v>0</v>
      </c>
      <c r="AQ150" s="88" t="s">
        <v>881</v>
      </c>
      <c r="AR150" s="80"/>
      <c r="AS150" s="80">
        <v>0</v>
      </c>
      <c r="AT150" s="80">
        <v>0</v>
      </c>
      <c r="AU150" s="80"/>
      <c r="AV150" s="80"/>
      <c r="AW150" s="80"/>
      <c r="AX150" s="80"/>
      <c r="AY150" s="80"/>
      <c r="AZ150" s="80"/>
      <c r="BA150" s="80"/>
      <c r="BB150" s="80"/>
      <c r="BC150">
        <v>4</v>
      </c>
      <c r="BD150" s="79" t="str">
        <f>REPLACE(INDEX(GroupVertices[Group],MATCH(Edges[[#This Row],[Vertex 1]],GroupVertices[Vertex],0)),1,1,"")</f>
        <v>4</v>
      </c>
      <c r="BE150" s="79" t="str">
        <f>REPLACE(INDEX(GroupVertices[Group],MATCH(Edges[[#This Row],[Vertex 2]],GroupVertices[Vertex],0)),1,1,"")</f>
        <v>4</v>
      </c>
      <c r="BF150" s="48">
        <v>0</v>
      </c>
      <c r="BG150" s="49">
        <v>0</v>
      </c>
      <c r="BH150" s="48">
        <v>1</v>
      </c>
      <c r="BI150" s="49">
        <v>2.9411764705882355</v>
      </c>
      <c r="BJ150" s="48">
        <v>0</v>
      </c>
      <c r="BK150" s="49">
        <v>0</v>
      </c>
      <c r="BL150" s="48">
        <v>33</v>
      </c>
      <c r="BM150" s="49">
        <v>97.05882352941177</v>
      </c>
      <c r="BN150" s="48">
        <v>34</v>
      </c>
    </row>
    <row r="151" spans="1:66" ht="15">
      <c r="A151" s="66" t="s">
        <v>281</v>
      </c>
      <c r="B151" s="66" t="s">
        <v>281</v>
      </c>
      <c r="C151" s="67" t="s">
        <v>2446</v>
      </c>
      <c r="D151" s="68">
        <v>10</v>
      </c>
      <c r="E151" s="67" t="s">
        <v>136</v>
      </c>
      <c r="F151" s="70">
        <v>16.4</v>
      </c>
      <c r="G151" s="67"/>
      <c r="H151" s="71"/>
      <c r="I151" s="72"/>
      <c r="J151" s="72"/>
      <c r="K151" s="34" t="s">
        <v>65</v>
      </c>
      <c r="L151" s="73">
        <v>151</v>
      </c>
      <c r="M151" s="73"/>
      <c r="N151" s="74"/>
      <c r="O151" s="80" t="s">
        <v>213</v>
      </c>
      <c r="P151" s="82">
        <v>43918.61462962963</v>
      </c>
      <c r="Q151" s="80" t="s">
        <v>426</v>
      </c>
      <c r="R151" s="83" t="s">
        <v>449</v>
      </c>
      <c r="S151" s="80" t="s">
        <v>469</v>
      </c>
      <c r="T151" s="80" t="s">
        <v>527</v>
      </c>
      <c r="U151" s="83" t="s">
        <v>593</v>
      </c>
      <c r="V151" s="83" t="s">
        <v>593</v>
      </c>
      <c r="W151" s="82">
        <v>43918.61462962963</v>
      </c>
      <c r="X151" s="86">
        <v>43918</v>
      </c>
      <c r="Y151" s="88" t="s">
        <v>696</v>
      </c>
      <c r="Z151" s="83" t="s">
        <v>789</v>
      </c>
      <c r="AA151" s="80"/>
      <c r="AB151" s="80"/>
      <c r="AC151" s="88" t="s">
        <v>882</v>
      </c>
      <c r="AD151" s="80"/>
      <c r="AE151" s="80" t="b">
        <v>0</v>
      </c>
      <c r="AF151" s="80">
        <v>11</v>
      </c>
      <c r="AG151" s="88" t="s">
        <v>904</v>
      </c>
      <c r="AH151" s="80" t="b">
        <v>0</v>
      </c>
      <c r="AI151" s="80" t="s">
        <v>911</v>
      </c>
      <c r="AJ151" s="80"/>
      <c r="AK151" s="88" t="s">
        <v>904</v>
      </c>
      <c r="AL151" s="80" t="b">
        <v>0</v>
      </c>
      <c r="AM151" s="80">
        <v>3</v>
      </c>
      <c r="AN151" s="88" t="s">
        <v>904</v>
      </c>
      <c r="AO151" s="80" t="s">
        <v>925</v>
      </c>
      <c r="AP151" s="80" t="b">
        <v>0</v>
      </c>
      <c r="AQ151" s="88" t="s">
        <v>882</v>
      </c>
      <c r="AR151" s="80"/>
      <c r="AS151" s="80">
        <v>0</v>
      </c>
      <c r="AT151" s="80">
        <v>0</v>
      </c>
      <c r="AU151" s="80"/>
      <c r="AV151" s="80"/>
      <c r="AW151" s="80"/>
      <c r="AX151" s="80"/>
      <c r="AY151" s="80"/>
      <c r="AZ151" s="80"/>
      <c r="BA151" s="80"/>
      <c r="BB151" s="80"/>
      <c r="BC151">
        <v>4</v>
      </c>
      <c r="BD151" s="79" t="str">
        <f>REPLACE(INDEX(GroupVertices[Group],MATCH(Edges[[#This Row],[Vertex 1]],GroupVertices[Vertex],0)),1,1,"")</f>
        <v>4</v>
      </c>
      <c r="BE151" s="79" t="str">
        <f>REPLACE(INDEX(GroupVertices[Group],MATCH(Edges[[#This Row],[Vertex 2]],GroupVertices[Vertex],0)),1,1,"")</f>
        <v>4</v>
      </c>
      <c r="BF151" s="48">
        <v>0</v>
      </c>
      <c r="BG151" s="49">
        <v>0</v>
      </c>
      <c r="BH151" s="48">
        <v>0</v>
      </c>
      <c r="BI151" s="49">
        <v>0</v>
      </c>
      <c r="BJ151" s="48">
        <v>0</v>
      </c>
      <c r="BK151" s="49">
        <v>0</v>
      </c>
      <c r="BL151" s="48">
        <v>28</v>
      </c>
      <c r="BM151" s="49">
        <v>100</v>
      </c>
      <c r="BN151" s="48">
        <v>28</v>
      </c>
    </row>
    <row r="152" spans="1:66" ht="15">
      <c r="A152" s="66" t="s">
        <v>282</v>
      </c>
      <c r="B152" s="66" t="s">
        <v>341</v>
      </c>
      <c r="C152" s="67" t="s">
        <v>2441</v>
      </c>
      <c r="D152" s="68">
        <v>3</v>
      </c>
      <c r="E152" s="67" t="s">
        <v>132</v>
      </c>
      <c r="F152" s="70">
        <v>32</v>
      </c>
      <c r="G152" s="67"/>
      <c r="H152" s="71"/>
      <c r="I152" s="72"/>
      <c r="J152" s="72"/>
      <c r="K152" s="34" t="s">
        <v>65</v>
      </c>
      <c r="L152" s="73">
        <v>152</v>
      </c>
      <c r="M152" s="73"/>
      <c r="N152" s="74"/>
      <c r="O152" s="80" t="s">
        <v>347</v>
      </c>
      <c r="P152" s="82">
        <v>43918.512141203704</v>
      </c>
      <c r="Q152" s="80" t="s">
        <v>427</v>
      </c>
      <c r="R152" s="80"/>
      <c r="S152" s="80"/>
      <c r="T152" s="80" t="s">
        <v>531</v>
      </c>
      <c r="U152" s="83" t="s">
        <v>594</v>
      </c>
      <c r="V152" s="83" t="s">
        <v>594</v>
      </c>
      <c r="W152" s="82">
        <v>43918.512141203704</v>
      </c>
      <c r="X152" s="86">
        <v>43918</v>
      </c>
      <c r="Y152" s="88" t="s">
        <v>697</v>
      </c>
      <c r="Z152" s="83" t="s">
        <v>790</v>
      </c>
      <c r="AA152" s="80"/>
      <c r="AB152" s="80"/>
      <c r="AC152" s="88" t="s">
        <v>883</v>
      </c>
      <c r="AD152" s="80"/>
      <c r="AE152" s="80" t="b">
        <v>0</v>
      </c>
      <c r="AF152" s="80">
        <v>39</v>
      </c>
      <c r="AG152" s="88" t="s">
        <v>904</v>
      </c>
      <c r="AH152" s="80" t="b">
        <v>0</v>
      </c>
      <c r="AI152" s="80" t="s">
        <v>911</v>
      </c>
      <c r="AJ152" s="80"/>
      <c r="AK152" s="88" t="s">
        <v>904</v>
      </c>
      <c r="AL152" s="80" t="b">
        <v>0</v>
      </c>
      <c r="AM152" s="80">
        <v>14</v>
      </c>
      <c r="AN152" s="88" t="s">
        <v>904</v>
      </c>
      <c r="AO152" s="80" t="s">
        <v>924</v>
      </c>
      <c r="AP152" s="80" t="b">
        <v>0</v>
      </c>
      <c r="AQ152" s="88" t="s">
        <v>883</v>
      </c>
      <c r="AR152" s="80"/>
      <c r="AS152" s="80">
        <v>0</v>
      </c>
      <c r="AT152" s="80">
        <v>0</v>
      </c>
      <c r="AU152" s="80"/>
      <c r="AV152" s="80"/>
      <c r="AW152" s="80"/>
      <c r="AX152" s="80"/>
      <c r="AY152" s="80"/>
      <c r="AZ152" s="80"/>
      <c r="BA152" s="80"/>
      <c r="BB152" s="80"/>
      <c r="BC152">
        <v>1</v>
      </c>
      <c r="BD152" s="79" t="str">
        <f>REPLACE(INDEX(GroupVertices[Group],MATCH(Edges[[#This Row],[Vertex 1]],GroupVertices[Vertex],0)),1,1,"")</f>
        <v>5</v>
      </c>
      <c r="BE152" s="79" t="str">
        <f>REPLACE(INDEX(GroupVertices[Group],MATCH(Edges[[#This Row],[Vertex 2]],GroupVertices[Vertex],0)),1,1,"")</f>
        <v>5</v>
      </c>
      <c r="BF152" s="48"/>
      <c r="BG152" s="49"/>
      <c r="BH152" s="48"/>
      <c r="BI152" s="49"/>
      <c r="BJ152" s="48"/>
      <c r="BK152" s="49"/>
      <c r="BL152" s="48"/>
      <c r="BM152" s="49"/>
      <c r="BN152" s="48"/>
    </row>
    <row r="153" spans="1:66" ht="15">
      <c r="A153" s="66" t="s">
        <v>282</v>
      </c>
      <c r="B153" s="66" t="s">
        <v>322</v>
      </c>
      <c r="C153" s="67" t="s">
        <v>2441</v>
      </c>
      <c r="D153" s="68">
        <v>3</v>
      </c>
      <c r="E153" s="67" t="s">
        <v>132</v>
      </c>
      <c r="F153" s="70">
        <v>32</v>
      </c>
      <c r="G153" s="67"/>
      <c r="H153" s="71"/>
      <c r="I153" s="72"/>
      <c r="J153" s="72"/>
      <c r="K153" s="34" t="s">
        <v>65</v>
      </c>
      <c r="L153" s="73">
        <v>153</v>
      </c>
      <c r="M153" s="73"/>
      <c r="N153" s="74"/>
      <c r="O153" s="80" t="s">
        <v>347</v>
      </c>
      <c r="P153" s="82">
        <v>43918.512141203704</v>
      </c>
      <c r="Q153" s="80" t="s">
        <v>427</v>
      </c>
      <c r="R153" s="80"/>
      <c r="S153" s="80"/>
      <c r="T153" s="80" t="s">
        <v>531</v>
      </c>
      <c r="U153" s="83" t="s">
        <v>594</v>
      </c>
      <c r="V153" s="83" t="s">
        <v>594</v>
      </c>
      <c r="W153" s="82">
        <v>43918.512141203704</v>
      </c>
      <c r="X153" s="86">
        <v>43918</v>
      </c>
      <c r="Y153" s="88" t="s">
        <v>697</v>
      </c>
      <c r="Z153" s="83" t="s">
        <v>790</v>
      </c>
      <c r="AA153" s="80"/>
      <c r="AB153" s="80"/>
      <c r="AC153" s="88" t="s">
        <v>883</v>
      </c>
      <c r="AD153" s="80"/>
      <c r="AE153" s="80" t="b">
        <v>0</v>
      </c>
      <c r="AF153" s="80">
        <v>39</v>
      </c>
      <c r="AG153" s="88" t="s">
        <v>904</v>
      </c>
      <c r="AH153" s="80" t="b">
        <v>0</v>
      </c>
      <c r="AI153" s="80" t="s">
        <v>911</v>
      </c>
      <c r="AJ153" s="80"/>
      <c r="AK153" s="88" t="s">
        <v>904</v>
      </c>
      <c r="AL153" s="80" t="b">
        <v>0</v>
      </c>
      <c r="AM153" s="80">
        <v>14</v>
      </c>
      <c r="AN153" s="88" t="s">
        <v>904</v>
      </c>
      <c r="AO153" s="80" t="s">
        <v>924</v>
      </c>
      <c r="AP153" s="80" t="b">
        <v>0</v>
      </c>
      <c r="AQ153" s="88" t="s">
        <v>883</v>
      </c>
      <c r="AR153" s="80"/>
      <c r="AS153" s="80">
        <v>0</v>
      </c>
      <c r="AT153" s="80">
        <v>0</v>
      </c>
      <c r="AU153" s="80"/>
      <c r="AV153" s="80"/>
      <c r="AW153" s="80"/>
      <c r="AX153" s="80"/>
      <c r="AY153" s="80"/>
      <c r="AZ153" s="80"/>
      <c r="BA153" s="80"/>
      <c r="BB153" s="80"/>
      <c r="BC153">
        <v>1</v>
      </c>
      <c r="BD153" s="79" t="str">
        <f>REPLACE(INDEX(GroupVertices[Group],MATCH(Edges[[#This Row],[Vertex 1]],GroupVertices[Vertex],0)),1,1,"")</f>
        <v>5</v>
      </c>
      <c r="BE153" s="79" t="str">
        <f>REPLACE(INDEX(GroupVertices[Group],MATCH(Edges[[#This Row],[Vertex 2]],GroupVertices[Vertex],0)),1,1,"")</f>
        <v>3</v>
      </c>
      <c r="BF153" s="48"/>
      <c r="BG153" s="49"/>
      <c r="BH153" s="48"/>
      <c r="BI153" s="49"/>
      <c r="BJ153" s="48"/>
      <c r="BK153" s="49"/>
      <c r="BL153" s="48"/>
      <c r="BM153" s="49"/>
      <c r="BN153" s="48"/>
    </row>
    <row r="154" spans="1:66" ht="15">
      <c r="A154" s="66" t="s">
        <v>282</v>
      </c>
      <c r="B154" s="66" t="s">
        <v>323</v>
      </c>
      <c r="C154" s="67" t="s">
        <v>2441</v>
      </c>
      <c r="D154" s="68">
        <v>3</v>
      </c>
      <c r="E154" s="67" t="s">
        <v>132</v>
      </c>
      <c r="F154" s="70">
        <v>32</v>
      </c>
      <c r="G154" s="67"/>
      <c r="H154" s="71"/>
      <c r="I154" s="72"/>
      <c r="J154" s="72"/>
      <c r="K154" s="34" t="s">
        <v>65</v>
      </c>
      <c r="L154" s="73">
        <v>154</v>
      </c>
      <c r="M154" s="73"/>
      <c r="N154" s="74"/>
      <c r="O154" s="80" t="s">
        <v>347</v>
      </c>
      <c r="P154" s="82">
        <v>43918.512141203704</v>
      </c>
      <c r="Q154" s="80" t="s">
        <v>427</v>
      </c>
      <c r="R154" s="80"/>
      <c r="S154" s="80"/>
      <c r="T154" s="80" t="s">
        <v>531</v>
      </c>
      <c r="U154" s="83" t="s">
        <v>594</v>
      </c>
      <c r="V154" s="83" t="s">
        <v>594</v>
      </c>
      <c r="W154" s="82">
        <v>43918.512141203704</v>
      </c>
      <c r="X154" s="86">
        <v>43918</v>
      </c>
      <c r="Y154" s="88" t="s">
        <v>697</v>
      </c>
      <c r="Z154" s="83" t="s">
        <v>790</v>
      </c>
      <c r="AA154" s="80"/>
      <c r="AB154" s="80"/>
      <c r="AC154" s="88" t="s">
        <v>883</v>
      </c>
      <c r="AD154" s="80"/>
      <c r="AE154" s="80" t="b">
        <v>0</v>
      </c>
      <c r="AF154" s="80">
        <v>39</v>
      </c>
      <c r="AG154" s="88" t="s">
        <v>904</v>
      </c>
      <c r="AH154" s="80" t="b">
        <v>0</v>
      </c>
      <c r="AI154" s="80" t="s">
        <v>911</v>
      </c>
      <c r="AJ154" s="80"/>
      <c r="AK154" s="88" t="s">
        <v>904</v>
      </c>
      <c r="AL154" s="80" t="b">
        <v>0</v>
      </c>
      <c r="AM154" s="80">
        <v>14</v>
      </c>
      <c r="AN154" s="88" t="s">
        <v>904</v>
      </c>
      <c r="AO154" s="80" t="s">
        <v>924</v>
      </c>
      <c r="AP154" s="80" t="b">
        <v>0</v>
      </c>
      <c r="AQ154" s="88" t="s">
        <v>883</v>
      </c>
      <c r="AR154" s="80"/>
      <c r="AS154" s="80">
        <v>0</v>
      </c>
      <c r="AT154" s="80">
        <v>0</v>
      </c>
      <c r="AU154" s="80"/>
      <c r="AV154" s="80"/>
      <c r="AW154" s="80"/>
      <c r="AX154" s="80"/>
      <c r="AY154" s="80"/>
      <c r="AZ154" s="80"/>
      <c r="BA154" s="80"/>
      <c r="BB154" s="80"/>
      <c r="BC154">
        <v>1</v>
      </c>
      <c r="BD154" s="79" t="str">
        <f>REPLACE(INDEX(GroupVertices[Group],MATCH(Edges[[#This Row],[Vertex 1]],GroupVertices[Vertex],0)),1,1,"")</f>
        <v>5</v>
      </c>
      <c r="BE154" s="79" t="str">
        <f>REPLACE(INDEX(GroupVertices[Group],MATCH(Edges[[#This Row],[Vertex 2]],GroupVertices[Vertex],0)),1,1,"")</f>
        <v>3</v>
      </c>
      <c r="BF154" s="48"/>
      <c r="BG154" s="49"/>
      <c r="BH154" s="48"/>
      <c r="BI154" s="49"/>
      <c r="BJ154" s="48"/>
      <c r="BK154" s="49"/>
      <c r="BL154" s="48"/>
      <c r="BM154" s="49"/>
      <c r="BN154" s="48"/>
    </row>
    <row r="155" spans="1:66" ht="15">
      <c r="A155" s="66" t="s">
        <v>282</v>
      </c>
      <c r="B155" s="66" t="s">
        <v>342</v>
      </c>
      <c r="C155" s="67" t="s">
        <v>2441</v>
      </c>
      <c r="D155" s="68">
        <v>3</v>
      </c>
      <c r="E155" s="67" t="s">
        <v>132</v>
      </c>
      <c r="F155" s="70">
        <v>32</v>
      </c>
      <c r="G155" s="67"/>
      <c r="H155" s="71"/>
      <c r="I155" s="72"/>
      <c r="J155" s="72"/>
      <c r="K155" s="34" t="s">
        <v>65</v>
      </c>
      <c r="L155" s="73">
        <v>155</v>
      </c>
      <c r="M155" s="73"/>
      <c r="N155" s="74"/>
      <c r="O155" s="80" t="s">
        <v>347</v>
      </c>
      <c r="P155" s="82">
        <v>43918.512141203704</v>
      </c>
      <c r="Q155" s="80" t="s">
        <v>427</v>
      </c>
      <c r="R155" s="80"/>
      <c r="S155" s="80"/>
      <c r="T155" s="80" t="s">
        <v>531</v>
      </c>
      <c r="U155" s="83" t="s">
        <v>594</v>
      </c>
      <c r="V155" s="83" t="s">
        <v>594</v>
      </c>
      <c r="W155" s="82">
        <v>43918.512141203704</v>
      </c>
      <c r="X155" s="86">
        <v>43918</v>
      </c>
      <c r="Y155" s="88" t="s">
        <v>697</v>
      </c>
      <c r="Z155" s="83" t="s">
        <v>790</v>
      </c>
      <c r="AA155" s="80"/>
      <c r="AB155" s="80"/>
      <c r="AC155" s="88" t="s">
        <v>883</v>
      </c>
      <c r="AD155" s="80"/>
      <c r="AE155" s="80" t="b">
        <v>0</v>
      </c>
      <c r="AF155" s="80">
        <v>39</v>
      </c>
      <c r="AG155" s="88" t="s">
        <v>904</v>
      </c>
      <c r="AH155" s="80" t="b">
        <v>0</v>
      </c>
      <c r="AI155" s="80" t="s">
        <v>911</v>
      </c>
      <c r="AJ155" s="80"/>
      <c r="AK155" s="88" t="s">
        <v>904</v>
      </c>
      <c r="AL155" s="80" t="b">
        <v>0</v>
      </c>
      <c r="AM155" s="80">
        <v>14</v>
      </c>
      <c r="AN155" s="88" t="s">
        <v>904</v>
      </c>
      <c r="AO155" s="80" t="s">
        <v>924</v>
      </c>
      <c r="AP155" s="80" t="b">
        <v>0</v>
      </c>
      <c r="AQ155" s="88" t="s">
        <v>883</v>
      </c>
      <c r="AR155" s="80"/>
      <c r="AS155" s="80">
        <v>0</v>
      </c>
      <c r="AT155" s="80">
        <v>0</v>
      </c>
      <c r="AU155" s="80"/>
      <c r="AV155" s="80"/>
      <c r="AW155" s="80"/>
      <c r="AX155" s="80"/>
      <c r="AY155" s="80"/>
      <c r="AZ155" s="80"/>
      <c r="BA155" s="80"/>
      <c r="BB155" s="80"/>
      <c r="BC155">
        <v>1</v>
      </c>
      <c r="BD155" s="79" t="str">
        <f>REPLACE(INDEX(GroupVertices[Group],MATCH(Edges[[#This Row],[Vertex 1]],GroupVertices[Vertex],0)),1,1,"")</f>
        <v>5</v>
      </c>
      <c r="BE155" s="79" t="str">
        <f>REPLACE(INDEX(GroupVertices[Group],MATCH(Edges[[#This Row],[Vertex 2]],GroupVertices[Vertex],0)),1,1,"")</f>
        <v>5</v>
      </c>
      <c r="BF155" s="48">
        <v>1</v>
      </c>
      <c r="BG155" s="49">
        <v>2.7027027027027026</v>
      </c>
      <c r="BH155" s="48">
        <v>0</v>
      </c>
      <c r="BI155" s="49">
        <v>0</v>
      </c>
      <c r="BJ155" s="48">
        <v>0</v>
      </c>
      <c r="BK155" s="49">
        <v>0</v>
      </c>
      <c r="BL155" s="48">
        <v>36</v>
      </c>
      <c r="BM155" s="49">
        <v>97.29729729729729</v>
      </c>
      <c r="BN155" s="48">
        <v>37</v>
      </c>
    </row>
    <row r="156" spans="1:66" ht="15">
      <c r="A156" s="66" t="s">
        <v>282</v>
      </c>
      <c r="B156" s="66" t="s">
        <v>343</v>
      </c>
      <c r="C156" s="67" t="s">
        <v>2441</v>
      </c>
      <c r="D156" s="68">
        <v>3</v>
      </c>
      <c r="E156" s="67" t="s">
        <v>132</v>
      </c>
      <c r="F156" s="70">
        <v>32</v>
      </c>
      <c r="G156" s="67"/>
      <c r="H156" s="71"/>
      <c r="I156" s="72"/>
      <c r="J156" s="72"/>
      <c r="K156" s="34" t="s">
        <v>65</v>
      </c>
      <c r="L156" s="73">
        <v>156</v>
      </c>
      <c r="M156" s="73"/>
      <c r="N156" s="74"/>
      <c r="O156" s="80" t="s">
        <v>347</v>
      </c>
      <c r="P156" s="82">
        <v>43919.66268518518</v>
      </c>
      <c r="Q156" s="80" t="s">
        <v>428</v>
      </c>
      <c r="R156" s="80"/>
      <c r="S156" s="80"/>
      <c r="T156" s="80" t="s">
        <v>532</v>
      </c>
      <c r="U156" s="83" t="s">
        <v>595</v>
      </c>
      <c r="V156" s="83" t="s">
        <v>595</v>
      </c>
      <c r="W156" s="82">
        <v>43919.66268518518</v>
      </c>
      <c r="X156" s="86">
        <v>43919</v>
      </c>
      <c r="Y156" s="88" t="s">
        <v>698</v>
      </c>
      <c r="Z156" s="83" t="s">
        <v>791</v>
      </c>
      <c r="AA156" s="80"/>
      <c r="AB156" s="80"/>
      <c r="AC156" s="88" t="s">
        <v>884</v>
      </c>
      <c r="AD156" s="80"/>
      <c r="AE156" s="80" t="b">
        <v>0</v>
      </c>
      <c r="AF156" s="80">
        <v>23</v>
      </c>
      <c r="AG156" s="88" t="s">
        <v>904</v>
      </c>
      <c r="AH156" s="80" t="b">
        <v>0</v>
      </c>
      <c r="AI156" s="80" t="s">
        <v>911</v>
      </c>
      <c r="AJ156" s="80"/>
      <c r="AK156" s="88" t="s">
        <v>904</v>
      </c>
      <c r="AL156" s="80" t="b">
        <v>0</v>
      </c>
      <c r="AM156" s="80">
        <v>11</v>
      </c>
      <c r="AN156" s="88" t="s">
        <v>904</v>
      </c>
      <c r="AO156" s="80" t="s">
        <v>924</v>
      </c>
      <c r="AP156" s="80" t="b">
        <v>0</v>
      </c>
      <c r="AQ156" s="88" t="s">
        <v>884</v>
      </c>
      <c r="AR156" s="80"/>
      <c r="AS156" s="80">
        <v>0</v>
      </c>
      <c r="AT156" s="80">
        <v>0</v>
      </c>
      <c r="AU156" s="80"/>
      <c r="AV156" s="80"/>
      <c r="AW156" s="80"/>
      <c r="AX156" s="80"/>
      <c r="AY156" s="80"/>
      <c r="AZ156" s="80"/>
      <c r="BA156" s="80"/>
      <c r="BB156" s="80"/>
      <c r="BC156">
        <v>1</v>
      </c>
      <c r="BD156" s="79" t="str">
        <f>REPLACE(INDEX(GroupVertices[Group],MATCH(Edges[[#This Row],[Vertex 1]],GroupVertices[Vertex],0)),1,1,"")</f>
        <v>5</v>
      </c>
      <c r="BE156" s="79" t="str">
        <f>REPLACE(INDEX(GroupVertices[Group],MATCH(Edges[[#This Row],[Vertex 2]],GroupVertices[Vertex],0)),1,1,"")</f>
        <v>5</v>
      </c>
      <c r="BF156" s="48"/>
      <c r="BG156" s="49"/>
      <c r="BH156" s="48"/>
      <c r="BI156" s="49"/>
      <c r="BJ156" s="48"/>
      <c r="BK156" s="49"/>
      <c r="BL156" s="48"/>
      <c r="BM156" s="49"/>
      <c r="BN156" s="48"/>
    </row>
    <row r="157" spans="1:66" ht="15">
      <c r="A157" s="66" t="s">
        <v>282</v>
      </c>
      <c r="B157" s="66" t="s">
        <v>287</v>
      </c>
      <c r="C157" s="67" t="s">
        <v>2446</v>
      </c>
      <c r="D157" s="68">
        <v>10</v>
      </c>
      <c r="E157" s="67" t="s">
        <v>136</v>
      </c>
      <c r="F157" s="70">
        <v>16.4</v>
      </c>
      <c r="G157" s="67"/>
      <c r="H157" s="71"/>
      <c r="I157" s="72"/>
      <c r="J157" s="72"/>
      <c r="K157" s="34" t="s">
        <v>65</v>
      </c>
      <c r="L157" s="73">
        <v>157</v>
      </c>
      <c r="M157" s="73"/>
      <c r="N157" s="74"/>
      <c r="O157" s="80" t="s">
        <v>347</v>
      </c>
      <c r="P157" s="82">
        <v>43919.56642361111</v>
      </c>
      <c r="Q157" s="80" t="s">
        <v>429</v>
      </c>
      <c r="R157" s="80"/>
      <c r="S157" s="80"/>
      <c r="T157" s="80" t="s">
        <v>533</v>
      </c>
      <c r="U157" s="83" t="s">
        <v>596</v>
      </c>
      <c r="V157" s="83" t="s">
        <v>596</v>
      </c>
      <c r="W157" s="82">
        <v>43919.56642361111</v>
      </c>
      <c r="X157" s="86">
        <v>43919</v>
      </c>
      <c r="Y157" s="88" t="s">
        <v>699</v>
      </c>
      <c r="Z157" s="83" t="s">
        <v>792</v>
      </c>
      <c r="AA157" s="80"/>
      <c r="AB157" s="80"/>
      <c r="AC157" s="88" t="s">
        <v>885</v>
      </c>
      <c r="AD157" s="80"/>
      <c r="AE157" s="80" t="b">
        <v>0</v>
      </c>
      <c r="AF157" s="80">
        <v>45</v>
      </c>
      <c r="AG157" s="88" t="s">
        <v>904</v>
      </c>
      <c r="AH157" s="80" t="b">
        <v>0</v>
      </c>
      <c r="AI157" s="80" t="s">
        <v>911</v>
      </c>
      <c r="AJ157" s="80"/>
      <c r="AK157" s="88" t="s">
        <v>904</v>
      </c>
      <c r="AL157" s="80" t="b">
        <v>0</v>
      </c>
      <c r="AM157" s="80">
        <v>16</v>
      </c>
      <c r="AN157" s="88" t="s">
        <v>904</v>
      </c>
      <c r="AO157" s="80" t="s">
        <v>924</v>
      </c>
      <c r="AP157" s="80" t="b">
        <v>0</v>
      </c>
      <c r="AQ157" s="88" t="s">
        <v>885</v>
      </c>
      <c r="AR157" s="80"/>
      <c r="AS157" s="80">
        <v>0</v>
      </c>
      <c r="AT157" s="80">
        <v>0</v>
      </c>
      <c r="AU157" s="80"/>
      <c r="AV157" s="80"/>
      <c r="AW157" s="80"/>
      <c r="AX157" s="80"/>
      <c r="AY157" s="80"/>
      <c r="AZ157" s="80"/>
      <c r="BA157" s="80"/>
      <c r="BB157" s="80"/>
      <c r="BC157">
        <v>4</v>
      </c>
      <c r="BD157" s="79" t="str">
        <f>REPLACE(INDEX(GroupVertices[Group],MATCH(Edges[[#This Row],[Vertex 1]],GroupVertices[Vertex],0)),1,1,"")</f>
        <v>5</v>
      </c>
      <c r="BE157" s="79" t="str">
        <f>REPLACE(INDEX(GroupVertices[Group],MATCH(Edges[[#This Row],[Vertex 2]],GroupVertices[Vertex],0)),1,1,"")</f>
        <v>2</v>
      </c>
      <c r="BF157" s="48">
        <v>2</v>
      </c>
      <c r="BG157" s="49">
        <v>4.545454545454546</v>
      </c>
      <c r="BH157" s="48">
        <v>3</v>
      </c>
      <c r="BI157" s="49">
        <v>6.818181818181818</v>
      </c>
      <c r="BJ157" s="48">
        <v>0</v>
      </c>
      <c r="BK157" s="49">
        <v>0</v>
      </c>
      <c r="BL157" s="48">
        <v>39</v>
      </c>
      <c r="BM157" s="49">
        <v>88.63636363636364</v>
      </c>
      <c r="BN157" s="48">
        <v>44</v>
      </c>
    </row>
    <row r="158" spans="1:66" ht="15">
      <c r="A158" s="66" t="s">
        <v>282</v>
      </c>
      <c r="B158" s="66" t="s">
        <v>287</v>
      </c>
      <c r="C158" s="67" t="s">
        <v>2446</v>
      </c>
      <c r="D158" s="68">
        <v>10</v>
      </c>
      <c r="E158" s="67" t="s">
        <v>136</v>
      </c>
      <c r="F158" s="70">
        <v>16.4</v>
      </c>
      <c r="G158" s="67"/>
      <c r="H158" s="71"/>
      <c r="I158" s="72"/>
      <c r="J158" s="72"/>
      <c r="K158" s="34" t="s">
        <v>65</v>
      </c>
      <c r="L158" s="73">
        <v>158</v>
      </c>
      <c r="M158" s="73"/>
      <c r="N158" s="74"/>
      <c r="O158" s="80" t="s">
        <v>347</v>
      </c>
      <c r="P158" s="82">
        <v>43918.512141203704</v>
      </c>
      <c r="Q158" s="80" t="s">
        <v>427</v>
      </c>
      <c r="R158" s="80"/>
      <c r="S158" s="80"/>
      <c r="T158" s="80" t="s">
        <v>531</v>
      </c>
      <c r="U158" s="83" t="s">
        <v>594</v>
      </c>
      <c r="V158" s="83" t="s">
        <v>594</v>
      </c>
      <c r="W158" s="82">
        <v>43918.512141203704</v>
      </c>
      <c r="X158" s="86">
        <v>43918</v>
      </c>
      <c r="Y158" s="88" t="s">
        <v>697</v>
      </c>
      <c r="Z158" s="83" t="s">
        <v>790</v>
      </c>
      <c r="AA158" s="80"/>
      <c r="AB158" s="80"/>
      <c r="AC158" s="88" t="s">
        <v>883</v>
      </c>
      <c r="AD158" s="80"/>
      <c r="AE158" s="80" t="b">
        <v>0</v>
      </c>
      <c r="AF158" s="80">
        <v>39</v>
      </c>
      <c r="AG158" s="88" t="s">
        <v>904</v>
      </c>
      <c r="AH158" s="80" t="b">
        <v>0</v>
      </c>
      <c r="AI158" s="80" t="s">
        <v>911</v>
      </c>
      <c r="AJ158" s="80"/>
      <c r="AK158" s="88" t="s">
        <v>904</v>
      </c>
      <c r="AL158" s="80" t="b">
        <v>0</v>
      </c>
      <c r="AM158" s="80">
        <v>14</v>
      </c>
      <c r="AN158" s="88" t="s">
        <v>904</v>
      </c>
      <c r="AO158" s="80" t="s">
        <v>924</v>
      </c>
      <c r="AP158" s="80" t="b">
        <v>0</v>
      </c>
      <c r="AQ158" s="88" t="s">
        <v>883</v>
      </c>
      <c r="AR158" s="80"/>
      <c r="AS158" s="80">
        <v>0</v>
      </c>
      <c r="AT158" s="80">
        <v>0</v>
      </c>
      <c r="AU158" s="80"/>
      <c r="AV158" s="80"/>
      <c r="AW158" s="80"/>
      <c r="AX158" s="80"/>
      <c r="AY158" s="80"/>
      <c r="AZ158" s="80"/>
      <c r="BA158" s="80"/>
      <c r="BB158" s="80"/>
      <c r="BC158">
        <v>4</v>
      </c>
      <c r="BD158" s="79" t="str">
        <f>REPLACE(INDEX(GroupVertices[Group],MATCH(Edges[[#This Row],[Vertex 1]],GroupVertices[Vertex],0)),1,1,"")</f>
        <v>5</v>
      </c>
      <c r="BE158" s="79" t="str">
        <f>REPLACE(INDEX(GroupVertices[Group],MATCH(Edges[[#This Row],[Vertex 2]],GroupVertices[Vertex],0)),1,1,"")</f>
        <v>2</v>
      </c>
      <c r="BF158" s="48"/>
      <c r="BG158" s="49"/>
      <c r="BH158" s="48"/>
      <c r="BI158" s="49"/>
      <c r="BJ158" s="48"/>
      <c r="BK158" s="49"/>
      <c r="BL158" s="48"/>
      <c r="BM158" s="49"/>
      <c r="BN158" s="48"/>
    </row>
    <row r="159" spans="1:66" ht="15">
      <c r="A159" s="66" t="s">
        <v>282</v>
      </c>
      <c r="B159" s="66" t="s">
        <v>282</v>
      </c>
      <c r="C159" s="67" t="s">
        <v>2441</v>
      </c>
      <c r="D159" s="68">
        <v>3</v>
      </c>
      <c r="E159" s="67" t="s">
        <v>132</v>
      </c>
      <c r="F159" s="70">
        <v>32</v>
      </c>
      <c r="G159" s="67"/>
      <c r="H159" s="71"/>
      <c r="I159" s="72"/>
      <c r="J159" s="72"/>
      <c r="K159" s="34" t="s">
        <v>65</v>
      </c>
      <c r="L159" s="73">
        <v>159</v>
      </c>
      <c r="M159" s="73"/>
      <c r="N159" s="74"/>
      <c r="O159" s="80" t="s">
        <v>213</v>
      </c>
      <c r="P159" s="82">
        <v>43919.607835648145</v>
      </c>
      <c r="Q159" s="80" t="s">
        <v>430</v>
      </c>
      <c r="R159" s="80"/>
      <c r="S159" s="80"/>
      <c r="T159" s="80" t="s">
        <v>512</v>
      </c>
      <c r="U159" s="83" t="s">
        <v>597</v>
      </c>
      <c r="V159" s="83" t="s">
        <v>597</v>
      </c>
      <c r="W159" s="82">
        <v>43919.607835648145</v>
      </c>
      <c r="X159" s="86">
        <v>43919</v>
      </c>
      <c r="Y159" s="88" t="s">
        <v>700</v>
      </c>
      <c r="Z159" s="83" t="s">
        <v>793</v>
      </c>
      <c r="AA159" s="80"/>
      <c r="AB159" s="80"/>
      <c r="AC159" s="88" t="s">
        <v>886</v>
      </c>
      <c r="AD159" s="80"/>
      <c r="AE159" s="80" t="b">
        <v>0</v>
      </c>
      <c r="AF159" s="80">
        <v>26</v>
      </c>
      <c r="AG159" s="88" t="s">
        <v>904</v>
      </c>
      <c r="AH159" s="80" t="b">
        <v>0</v>
      </c>
      <c r="AI159" s="80" t="s">
        <v>911</v>
      </c>
      <c r="AJ159" s="80"/>
      <c r="AK159" s="88" t="s">
        <v>904</v>
      </c>
      <c r="AL159" s="80" t="b">
        <v>0</v>
      </c>
      <c r="AM159" s="80">
        <v>14</v>
      </c>
      <c r="AN159" s="88" t="s">
        <v>904</v>
      </c>
      <c r="AO159" s="80" t="s">
        <v>924</v>
      </c>
      <c r="AP159" s="80" t="b">
        <v>0</v>
      </c>
      <c r="AQ159" s="88" t="s">
        <v>886</v>
      </c>
      <c r="AR159" s="80"/>
      <c r="AS159" s="80">
        <v>0</v>
      </c>
      <c r="AT159" s="80">
        <v>0</v>
      </c>
      <c r="AU159" s="80"/>
      <c r="AV159" s="80"/>
      <c r="AW159" s="80"/>
      <c r="AX159" s="80"/>
      <c r="AY159" s="80"/>
      <c r="AZ159" s="80"/>
      <c r="BA159" s="80"/>
      <c r="BB159" s="80"/>
      <c r="BC159">
        <v>1</v>
      </c>
      <c r="BD159" s="79" t="str">
        <f>REPLACE(INDEX(GroupVertices[Group],MATCH(Edges[[#This Row],[Vertex 1]],GroupVertices[Vertex],0)),1,1,"")</f>
        <v>5</v>
      </c>
      <c r="BE159" s="79" t="str">
        <f>REPLACE(INDEX(GroupVertices[Group],MATCH(Edges[[#This Row],[Vertex 2]],GroupVertices[Vertex],0)),1,1,"")</f>
        <v>5</v>
      </c>
      <c r="BF159" s="48">
        <v>0</v>
      </c>
      <c r="BG159" s="49">
        <v>0</v>
      </c>
      <c r="BH159" s="48">
        <v>4</v>
      </c>
      <c r="BI159" s="49">
        <v>7.407407407407407</v>
      </c>
      <c r="BJ159" s="48">
        <v>0</v>
      </c>
      <c r="BK159" s="49">
        <v>0</v>
      </c>
      <c r="BL159" s="48">
        <v>50</v>
      </c>
      <c r="BM159" s="49">
        <v>92.5925925925926</v>
      </c>
      <c r="BN159" s="48">
        <v>54</v>
      </c>
    </row>
    <row r="160" spans="1:66" ht="15">
      <c r="A160" s="66" t="s">
        <v>282</v>
      </c>
      <c r="B160" s="66" t="s">
        <v>287</v>
      </c>
      <c r="C160" s="67" t="s">
        <v>2446</v>
      </c>
      <c r="D160" s="68">
        <v>10</v>
      </c>
      <c r="E160" s="67" t="s">
        <v>136</v>
      </c>
      <c r="F160" s="70">
        <v>16.4</v>
      </c>
      <c r="G160" s="67"/>
      <c r="H160" s="71"/>
      <c r="I160" s="72"/>
      <c r="J160" s="72"/>
      <c r="K160" s="34" t="s">
        <v>65</v>
      </c>
      <c r="L160" s="73">
        <v>160</v>
      </c>
      <c r="M160" s="73"/>
      <c r="N160" s="74"/>
      <c r="O160" s="80" t="s">
        <v>347</v>
      </c>
      <c r="P160" s="82">
        <v>43919.55401620371</v>
      </c>
      <c r="Q160" s="80" t="s">
        <v>431</v>
      </c>
      <c r="R160" s="80"/>
      <c r="S160" s="80"/>
      <c r="T160" s="80" t="s">
        <v>484</v>
      </c>
      <c r="U160" s="83" t="s">
        <v>598</v>
      </c>
      <c r="V160" s="83" t="s">
        <v>598</v>
      </c>
      <c r="W160" s="82">
        <v>43919.55401620371</v>
      </c>
      <c r="X160" s="86">
        <v>43919</v>
      </c>
      <c r="Y160" s="88" t="s">
        <v>701</v>
      </c>
      <c r="Z160" s="83" t="s">
        <v>794</v>
      </c>
      <c r="AA160" s="80"/>
      <c r="AB160" s="80"/>
      <c r="AC160" s="88" t="s">
        <v>887</v>
      </c>
      <c r="AD160" s="80"/>
      <c r="AE160" s="80" t="b">
        <v>0</v>
      </c>
      <c r="AF160" s="80">
        <v>53</v>
      </c>
      <c r="AG160" s="88" t="s">
        <v>904</v>
      </c>
      <c r="AH160" s="80" t="b">
        <v>0</v>
      </c>
      <c r="AI160" s="80" t="s">
        <v>911</v>
      </c>
      <c r="AJ160" s="80"/>
      <c r="AK160" s="88" t="s">
        <v>904</v>
      </c>
      <c r="AL160" s="80" t="b">
        <v>0</v>
      </c>
      <c r="AM160" s="80">
        <v>25</v>
      </c>
      <c r="AN160" s="88" t="s">
        <v>904</v>
      </c>
      <c r="AO160" s="80" t="s">
        <v>924</v>
      </c>
      <c r="AP160" s="80" t="b">
        <v>0</v>
      </c>
      <c r="AQ160" s="88" t="s">
        <v>887</v>
      </c>
      <c r="AR160" s="80"/>
      <c r="AS160" s="80">
        <v>0</v>
      </c>
      <c r="AT160" s="80">
        <v>0</v>
      </c>
      <c r="AU160" s="80"/>
      <c r="AV160" s="80"/>
      <c r="AW160" s="80"/>
      <c r="AX160" s="80"/>
      <c r="AY160" s="80"/>
      <c r="AZ160" s="80"/>
      <c r="BA160" s="80"/>
      <c r="BB160" s="80"/>
      <c r="BC160">
        <v>4</v>
      </c>
      <c r="BD160" s="79" t="str">
        <f>REPLACE(INDEX(GroupVertices[Group],MATCH(Edges[[#This Row],[Vertex 1]],GroupVertices[Vertex],0)),1,1,"")</f>
        <v>5</v>
      </c>
      <c r="BE160" s="79" t="str">
        <f>REPLACE(INDEX(GroupVertices[Group],MATCH(Edges[[#This Row],[Vertex 2]],GroupVertices[Vertex],0)),1,1,"")</f>
        <v>2</v>
      </c>
      <c r="BF160" s="48">
        <v>1</v>
      </c>
      <c r="BG160" s="49">
        <v>2.7027027027027026</v>
      </c>
      <c r="BH160" s="48">
        <v>3</v>
      </c>
      <c r="BI160" s="49">
        <v>8.108108108108109</v>
      </c>
      <c r="BJ160" s="48">
        <v>0</v>
      </c>
      <c r="BK160" s="49">
        <v>0</v>
      </c>
      <c r="BL160" s="48">
        <v>33</v>
      </c>
      <c r="BM160" s="49">
        <v>89.1891891891892</v>
      </c>
      <c r="BN160" s="48">
        <v>37</v>
      </c>
    </row>
    <row r="161" spans="1:66" ht="15">
      <c r="A161" s="66" t="s">
        <v>282</v>
      </c>
      <c r="B161" s="66" t="s">
        <v>344</v>
      </c>
      <c r="C161" s="67" t="s">
        <v>2441</v>
      </c>
      <c r="D161" s="68">
        <v>3</v>
      </c>
      <c r="E161" s="67" t="s">
        <v>132</v>
      </c>
      <c r="F161" s="70">
        <v>32</v>
      </c>
      <c r="G161" s="67"/>
      <c r="H161" s="71"/>
      <c r="I161" s="72"/>
      <c r="J161" s="72"/>
      <c r="K161" s="34" t="s">
        <v>65</v>
      </c>
      <c r="L161" s="73">
        <v>161</v>
      </c>
      <c r="M161" s="73"/>
      <c r="N161" s="74"/>
      <c r="O161" s="80" t="s">
        <v>347</v>
      </c>
      <c r="P161" s="82">
        <v>43919.66268518518</v>
      </c>
      <c r="Q161" s="80" t="s">
        <v>428</v>
      </c>
      <c r="R161" s="80"/>
      <c r="S161" s="80"/>
      <c r="T161" s="80" t="s">
        <v>532</v>
      </c>
      <c r="U161" s="83" t="s">
        <v>595</v>
      </c>
      <c r="V161" s="83" t="s">
        <v>595</v>
      </c>
      <c r="W161" s="82">
        <v>43919.66268518518</v>
      </c>
      <c r="X161" s="86">
        <v>43919</v>
      </c>
      <c r="Y161" s="88" t="s">
        <v>698</v>
      </c>
      <c r="Z161" s="83" t="s">
        <v>791</v>
      </c>
      <c r="AA161" s="80"/>
      <c r="AB161" s="80"/>
      <c r="AC161" s="88" t="s">
        <v>884</v>
      </c>
      <c r="AD161" s="80"/>
      <c r="AE161" s="80" t="b">
        <v>0</v>
      </c>
      <c r="AF161" s="80">
        <v>23</v>
      </c>
      <c r="AG161" s="88" t="s">
        <v>904</v>
      </c>
      <c r="AH161" s="80" t="b">
        <v>0</v>
      </c>
      <c r="AI161" s="80" t="s">
        <v>911</v>
      </c>
      <c r="AJ161" s="80"/>
      <c r="AK161" s="88" t="s">
        <v>904</v>
      </c>
      <c r="AL161" s="80" t="b">
        <v>0</v>
      </c>
      <c r="AM161" s="80">
        <v>11</v>
      </c>
      <c r="AN161" s="88" t="s">
        <v>904</v>
      </c>
      <c r="AO161" s="80" t="s">
        <v>924</v>
      </c>
      <c r="AP161" s="80" t="b">
        <v>0</v>
      </c>
      <c r="AQ161" s="88" t="s">
        <v>884</v>
      </c>
      <c r="AR161" s="80"/>
      <c r="AS161" s="80">
        <v>0</v>
      </c>
      <c r="AT161" s="80">
        <v>0</v>
      </c>
      <c r="AU161" s="80"/>
      <c r="AV161" s="80"/>
      <c r="AW161" s="80"/>
      <c r="AX161" s="80"/>
      <c r="AY161" s="80"/>
      <c r="AZ161" s="80"/>
      <c r="BA161" s="80"/>
      <c r="BB161" s="80"/>
      <c r="BC161">
        <v>1</v>
      </c>
      <c r="BD161" s="79" t="str">
        <f>REPLACE(INDEX(GroupVertices[Group],MATCH(Edges[[#This Row],[Vertex 1]],GroupVertices[Vertex],0)),1,1,"")</f>
        <v>5</v>
      </c>
      <c r="BE161" s="79" t="str">
        <f>REPLACE(INDEX(GroupVertices[Group],MATCH(Edges[[#This Row],[Vertex 2]],GroupVertices[Vertex],0)),1,1,"")</f>
        <v>5</v>
      </c>
      <c r="BF161" s="48">
        <v>0</v>
      </c>
      <c r="BG161" s="49">
        <v>0</v>
      </c>
      <c r="BH161" s="48">
        <v>2</v>
      </c>
      <c r="BI161" s="49">
        <v>6.25</v>
      </c>
      <c r="BJ161" s="48">
        <v>0</v>
      </c>
      <c r="BK161" s="49">
        <v>0</v>
      </c>
      <c r="BL161" s="48">
        <v>30</v>
      </c>
      <c r="BM161" s="49">
        <v>93.75</v>
      </c>
      <c r="BN161" s="48">
        <v>32</v>
      </c>
    </row>
    <row r="162" spans="1:66" ht="15">
      <c r="A162" s="66" t="s">
        <v>282</v>
      </c>
      <c r="B162" s="66" t="s">
        <v>284</v>
      </c>
      <c r="C162" s="67" t="s">
        <v>2441</v>
      </c>
      <c r="D162" s="68">
        <v>3</v>
      </c>
      <c r="E162" s="67" t="s">
        <v>132</v>
      </c>
      <c r="F162" s="70">
        <v>32</v>
      </c>
      <c r="G162" s="67"/>
      <c r="H162" s="71"/>
      <c r="I162" s="72"/>
      <c r="J162" s="72"/>
      <c r="K162" s="34" t="s">
        <v>65</v>
      </c>
      <c r="L162" s="73">
        <v>162</v>
      </c>
      <c r="M162" s="73"/>
      <c r="N162" s="74"/>
      <c r="O162" s="80" t="s">
        <v>347</v>
      </c>
      <c r="P162" s="82">
        <v>43919.66268518518</v>
      </c>
      <c r="Q162" s="80" t="s">
        <v>428</v>
      </c>
      <c r="R162" s="80"/>
      <c r="S162" s="80"/>
      <c r="T162" s="80" t="s">
        <v>532</v>
      </c>
      <c r="U162" s="83" t="s">
        <v>595</v>
      </c>
      <c r="V162" s="83" t="s">
        <v>595</v>
      </c>
      <c r="W162" s="82">
        <v>43919.66268518518</v>
      </c>
      <c r="X162" s="86">
        <v>43919</v>
      </c>
      <c r="Y162" s="88" t="s">
        <v>698</v>
      </c>
      <c r="Z162" s="83" t="s">
        <v>791</v>
      </c>
      <c r="AA162" s="80"/>
      <c r="AB162" s="80"/>
      <c r="AC162" s="88" t="s">
        <v>884</v>
      </c>
      <c r="AD162" s="80"/>
      <c r="AE162" s="80" t="b">
        <v>0</v>
      </c>
      <c r="AF162" s="80">
        <v>23</v>
      </c>
      <c r="AG162" s="88" t="s">
        <v>904</v>
      </c>
      <c r="AH162" s="80" t="b">
        <v>0</v>
      </c>
      <c r="AI162" s="80" t="s">
        <v>911</v>
      </c>
      <c r="AJ162" s="80"/>
      <c r="AK162" s="88" t="s">
        <v>904</v>
      </c>
      <c r="AL162" s="80" t="b">
        <v>0</v>
      </c>
      <c r="AM162" s="80">
        <v>11</v>
      </c>
      <c r="AN162" s="88" t="s">
        <v>904</v>
      </c>
      <c r="AO162" s="80" t="s">
        <v>924</v>
      </c>
      <c r="AP162" s="80" t="b">
        <v>0</v>
      </c>
      <c r="AQ162" s="88" t="s">
        <v>884</v>
      </c>
      <c r="AR162" s="80"/>
      <c r="AS162" s="80">
        <v>0</v>
      </c>
      <c r="AT162" s="80">
        <v>0</v>
      </c>
      <c r="AU162" s="80"/>
      <c r="AV162" s="80"/>
      <c r="AW162" s="80"/>
      <c r="AX162" s="80"/>
      <c r="AY162" s="80"/>
      <c r="AZ162" s="80"/>
      <c r="BA162" s="80"/>
      <c r="BB162" s="80"/>
      <c r="BC162">
        <v>1</v>
      </c>
      <c r="BD162" s="79" t="str">
        <f>REPLACE(INDEX(GroupVertices[Group],MATCH(Edges[[#This Row],[Vertex 1]],GroupVertices[Vertex],0)),1,1,"")</f>
        <v>5</v>
      </c>
      <c r="BE162" s="79" t="str">
        <f>REPLACE(INDEX(GroupVertices[Group],MATCH(Edges[[#This Row],[Vertex 2]],GroupVertices[Vertex],0)),1,1,"")</f>
        <v>5</v>
      </c>
      <c r="BF162" s="48"/>
      <c r="BG162" s="49"/>
      <c r="BH162" s="48"/>
      <c r="BI162" s="49"/>
      <c r="BJ162" s="48"/>
      <c r="BK162" s="49"/>
      <c r="BL162" s="48"/>
      <c r="BM162" s="49"/>
      <c r="BN162" s="48"/>
    </row>
    <row r="163" spans="1:66" ht="15">
      <c r="A163" s="66" t="s">
        <v>282</v>
      </c>
      <c r="B163" s="66" t="s">
        <v>287</v>
      </c>
      <c r="C163" s="67" t="s">
        <v>2446</v>
      </c>
      <c r="D163" s="68">
        <v>10</v>
      </c>
      <c r="E163" s="67" t="s">
        <v>136</v>
      </c>
      <c r="F163" s="70">
        <v>16.4</v>
      </c>
      <c r="G163" s="67"/>
      <c r="H163" s="71"/>
      <c r="I163" s="72"/>
      <c r="J163" s="72"/>
      <c r="K163" s="34" t="s">
        <v>65</v>
      </c>
      <c r="L163" s="73">
        <v>163</v>
      </c>
      <c r="M163" s="73"/>
      <c r="N163" s="74"/>
      <c r="O163" s="80" t="s">
        <v>347</v>
      </c>
      <c r="P163" s="82">
        <v>43919.66268518518</v>
      </c>
      <c r="Q163" s="80" t="s">
        <v>428</v>
      </c>
      <c r="R163" s="80"/>
      <c r="S163" s="80"/>
      <c r="T163" s="80" t="s">
        <v>532</v>
      </c>
      <c r="U163" s="83" t="s">
        <v>595</v>
      </c>
      <c r="V163" s="83" t="s">
        <v>595</v>
      </c>
      <c r="W163" s="82">
        <v>43919.66268518518</v>
      </c>
      <c r="X163" s="86">
        <v>43919</v>
      </c>
      <c r="Y163" s="88" t="s">
        <v>698</v>
      </c>
      <c r="Z163" s="83" t="s">
        <v>791</v>
      </c>
      <c r="AA163" s="80"/>
      <c r="AB163" s="80"/>
      <c r="AC163" s="88" t="s">
        <v>884</v>
      </c>
      <c r="AD163" s="80"/>
      <c r="AE163" s="80" t="b">
        <v>0</v>
      </c>
      <c r="AF163" s="80">
        <v>23</v>
      </c>
      <c r="AG163" s="88" t="s">
        <v>904</v>
      </c>
      <c r="AH163" s="80" t="b">
        <v>0</v>
      </c>
      <c r="AI163" s="80" t="s">
        <v>911</v>
      </c>
      <c r="AJ163" s="80"/>
      <c r="AK163" s="88" t="s">
        <v>904</v>
      </c>
      <c r="AL163" s="80" t="b">
        <v>0</v>
      </c>
      <c r="AM163" s="80">
        <v>11</v>
      </c>
      <c r="AN163" s="88" t="s">
        <v>904</v>
      </c>
      <c r="AO163" s="80" t="s">
        <v>924</v>
      </c>
      <c r="AP163" s="80" t="b">
        <v>0</v>
      </c>
      <c r="AQ163" s="88" t="s">
        <v>884</v>
      </c>
      <c r="AR163" s="80"/>
      <c r="AS163" s="80">
        <v>0</v>
      </c>
      <c r="AT163" s="80">
        <v>0</v>
      </c>
      <c r="AU163" s="80"/>
      <c r="AV163" s="80"/>
      <c r="AW163" s="80"/>
      <c r="AX163" s="80"/>
      <c r="AY163" s="80"/>
      <c r="AZ163" s="80"/>
      <c r="BA163" s="80"/>
      <c r="BB163" s="80"/>
      <c r="BC163">
        <v>4</v>
      </c>
      <c r="BD163" s="79" t="str">
        <f>REPLACE(INDEX(GroupVertices[Group],MATCH(Edges[[#This Row],[Vertex 1]],GroupVertices[Vertex],0)),1,1,"")</f>
        <v>5</v>
      </c>
      <c r="BE163" s="79" t="str">
        <f>REPLACE(INDEX(GroupVertices[Group],MATCH(Edges[[#This Row],[Vertex 2]],GroupVertices[Vertex],0)),1,1,"")</f>
        <v>2</v>
      </c>
      <c r="BF163" s="48"/>
      <c r="BG163" s="49"/>
      <c r="BH163" s="48"/>
      <c r="BI163" s="49"/>
      <c r="BJ163" s="48"/>
      <c r="BK163" s="49"/>
      <c r="BL163" s="48"/>
      <c r="BM163" s="49"/>
      <c r="BN163" s="48"/>
    </row>
    <row r="164" spans="1:66" ht="15">
      <c r="A164" s="66" t="s">
        <v>283</v>
      </c>
      <c r="B164" s="66" t="s">
        <v>283</v>
      </c>
      <c r="C164" s="67" t="s">
        <v>2441</v>
      </c>
      <c r="D164" s="68">
        <v>3</v>
      </c>
      <c r="E164" s="67" t="s">
        <v>132</v>
      </c>
      <c r="F164" s="70">
        <v>32</v>
      </c>
      <c r="G164" s="67"/>
      <c r="H164" s="71"/>
      <c r="I164" s="72"/>
      <c r="J164" s="72"/>
      <c r="K164" s="34" t="s">
        <v>65</v>
      </c>
      <c r="L164" s="73">
        <v>164</v>
      </c>
      <c r="M164" s="73"/>
      <c r="N164" s="74"/>
      <c r="O164" s="80" t="s">
        <v>213</v>
      </c>
      <c r="P164" s="82">
        <v>43918.64545138889</v>
      </c>
      <c r="Q164" s="80" t="s">
        <v>432</v>
      </c>
      <c r="R164" s="80" t="s">
        <v>463</v>
      </c>
      <c r="S164" s="80" t="s">
        <v>481</v>
      </c>
      <c r="T164" s="80" t="s">
        <v>534</v>
      </c>
      <c r="U164" s="83" t="s">
        <v>599</v>
      </c>
      <c r="V164" s="83" t="s">
        <v>599</v>
      </c>
      <c r="W164" s="82">
        <v>43918.64545138889</v>
      </c>
      <c r="X164" s="86">
        <v>43918</v>
      </c>
      <c r="Y164" s="88" t="s">
        <v>702</v>
      </c>
      <c r="Z164" s="83" t="s">
        <v>795</v>
      </c>
      <c r="AA164" s="80"/>
      <c r="AB164" s="80"/>
      <c r="AC164" s="88" t="s">
        <v>888</v>
      </c>
      <c r="AD164" s="80"/>
      <c r="AE164" s="80" t="b">
        <v>0</v>
      </c>
      <c r="AF164" s="80">
        <v>11</v>
      </c>
      <c r="AG164" s="88" t="s">
        <v>904</v>
      </c>
      <c r="AH164" s="80" t="b">
        <v>1</v>
      </c>
      <c r="AI164" s="80" t="s">
        <v>911</v>
      </c>
      <c r="AJ164" s="80"/>
      <c r="AK164" s="88" t="s">
        <v>918</v>
      </c>
      <c r="AL164" s="80" t="b">
        <v>0</v>
      </c>
      <c r="AM164" s="80">
        <v>6</v>
      </c>
      <c r="AN164" s="88" t="s">
        <v>904</v>
      </c>
      <c r="AO164" s="80" t="s">
        <v>924</v>
      </c>
      <c r="AP164" s="80" t="b">
        <v>0</v>
      </c>
      <c r="AQ164" s="88" t="s">
        <v>888</v>
      </c>
      <c r="AR164" s="80"/>
      <c r="AS164" s="80">
        <v>0</v>
      </c>
      <c r="AT164" s="80">
        <v>0</v>
      </c>
      <c r="AU164" s="80"/>
      <c r="AV164" s="80"/>
      <c r="AW164" s="80"/>
      <c r="AX164" s="80"/>
      <c r="AY164" s="80"/>
      <c r="AZ164" s="80"/>
      <c r="BA164" s="80"/>
      <c r="BB164" s="80"/>
      <c r="BC164">
        <v>1</v>
      </c>
      <c r="BD164" s="79" t="str">
        <f>REPLACE(INDEX(GroupVertices[Group],MATCH(Edges[[#This Row],[Vertex 1]],GroupVertices[Vertex],0)),1,1,"")</f>
        <v>1</v>
      </c>
      <c r="BE164" s="79" t="str">
        <f>REPLACE(INDEX(GroupVertices[Group],MATCH(Edges[[#This Row],[Vertex 2]],GroupVertices[Vertex],0)),1,1,"")</f>
        <v>1</v>
      </c>
      <c r="BF164" s="48">
        <v>1</v>
      </c>
      <c r="BG164" s="49">
        <v>2.9411764705882355</v>
      </c>
      <c r="BH164" s="48">
        <v>1</v>
      </c>
      <c r="BI164" s="49">
        <v>2.9411764705882355</v>
      </c>
      <c r="BJ164" s="48">
        <v>0</v>
      </c>
      <c r="BK164" s="49">
        <v>0</v>
      </c>
      <c r="BL164" s="48">
        <v>32</v>
      </c>
      <c r="BM164" s="49">
        <v>94.11764705882354</v>
      </c>
      <c r="BN164" s="48">
        <v>34</v>
      </c>
    </row>
    <row r="165" spans="1:66" ht="15">
      <c r="A165" s="66" t="s">
        <v>284</v>
      </c>
      <c r="B165" s="66" t="s">
        <v>283</v>
      </c>
      <c r="C165" s="67" t="s">
        <v>2441</v>
      </c>
      <c r="D165" s="68">
        <v>3</v>
      </c>
      <c r="E165" s="67" t="s">
        <v>132</v>
      </c>
      <c r="F165" s="70">
        <v>32</v>
      </c>
      <c r="G165" s="67"/>
      <c r="H165" s="71"/>
      <c r="I165" s="72"/>
      <c r="J165" s="72"/>
      <c r="K165" s="34" t="s">
        <v>65</v>
      </c>
      <c r="L165" s="73">
        <v>165</v>
      </c>
      <c r="M165" s="73"/>
      <c r="N165" s="74"/>
      <c r="O165" s="80" t="s">
        <v>347</v>
      </c>
      <c r="P165" s="82">
        <v>43919.590844907405</v>
      </c>
      <c r="Q165" s="80" t="s">
        <v>433</v>
      </c>
      <c r="R165" s="80"/>
      <c r="S165" s="80"/>
      <c r="T165" s="80"/>
      <c r="U165" s="80"/>
      <c r="V165" s="83" t="s">
        <v>617</v>
      </c>
      <c r="W165" s="82">
        <v>43919.590844907405</v>
      </c>
      <c r="X165" s="86">
        <v>43919</v>
      </c>
      <c r="Y165" s="88" t="s">
        <v>703</v>
      </c>
      <c r="Z165" s="83" t="s">
        <v>796</v>
      </c>
      <c r="AA165" s="80"/>
      <c r="AB165" s="80"/>
      <c r="AC165" s="88" t="s">
        <v>889</v>
      </c>
      <c r="AD165" s="88" t="s">
        <v>903</v>
      </c>
      <c r="AE165" s="80" t="b">
        <v>0</v>
      </c>
      <c r="AF165" s="80">
        <v>15</v>
      </c>
      <c r="AG165" s="88" t="s">
        <v>909</v>
      </c>
      <c r="AH165" s="80" t="b">
        <v>0</v>
      </c>
      <c r="AI165" s="80" t="s">
        <v>911</v>
      </c>
      <c r="AJ165" s="80"/>
      <c r="AK165" s="88" t="s">
        <v>904</v>
      </c>
      <c r="AL165" s="80" t="b">
        <v>0</v>
      </c>
      <c r="AM165" s="80">
        <v>5</v>
      </c>
      <c r="AN165" s="88" t="s">
        <v>904</v>
      </c>
      <c r="AO165" s="80" t="s">
        <v>924</v>
      </c>
      <c r="AP165" s="80" t="b">
        <v>0</v>
      </c>
      <c r="AQ165" s="88" t="s">
        <v>903</v>
      </c>
      <c r="AR165" s="80"/>
      <c r="AS165" s="80">
        <v>0</v>
      </c>
      <c r="AT165" s="80">
        <v>0</v>
      </c>
      <c r="AU165" s="80"/>
      <c r="AV165" s="80"/>
      <c r="AW165" s="80"/>
      <c r="AX165" s="80"/>
      <c r="AY165" s="80"/>
      <c r="AZ165" s="80"/>
      <c r="BA165" s="80"/>
      <c r="BB165" s="80"/>
      <c r="BC165">
        <v>1</v>
      </c>
      <c r="BD165" s="79" t="str">
        <f>REPLACE(INDEX(GroupVertices[Group],MATCH(Edges[[#This Row],[Vertex 1]],GroupVertices[Vertex],0)),1,1,"")</f>
        <v>5</v>
      </c>
      <c r="BE165" s="79" t="str">
        <f>REPLACE(INDEX(GroupVertices[Group],MATCH(Edges[[#This Row],[Vertex 2]],GroupVertices[Vertex],0)),1,1,"")</f>
        <v>1</v>
      </c>
      <c r="BF165" s="48"/>
      <c r="BG165" s="49"/>
      <c r="BH165" s="48"/>
      <c r="BI165" s="49"/>
      <c r="BJ165" s="48"/>
      <c r="BK165" s="49"/>
      <c r="BL165" s="48"/>
      <c r="BM165" s="49"/>
      <c r="BN165" s="48"/>
    </row>
    <row r="166" spans="1:66" ht="15">
      <c r="A166" s="66" t="s">
        <v>284</v>
      </c>
      <c r="B166" s="66" t="s">
        <v>345</v>
      </c>
      <c r="C166" s="67" t="s">
        <v>2441</v>
      </c>
      <c r="D166" s="68">
        <v>3</v>
      </c>
      <c r="E166" s="67" t="s">
        <v>132</v>
      </c>
      <c r="F166" s="70">
        <v>32</v>
      </c>
      <c r="G166" s="67"/>
      <c r="H166" s="71"/>
      <c r="I166" s="72"/>
      <c r="J166" s="72"/>
      <c r="K166" s="34" t="s">
        <v>65</v>
      </c>
      <c r="L166" s="73">
        <v>166</v>
      </c>
      <c r="M166" s="73"/>
      <c r="N166" s="74"/>
      <c r="O166" s="80" t="s">
        <v>347</v>
      </c>
      <c r="P166" s="82">
        <v>43919.590844907405</v>
      </c>
      <c r="Q166" s="80" t="s">
        <v>433</v>
      </c>
      <c r="R166" s="80"/>
      <c r="S166" s="80"/>
      <c r="T166" s="80"/>
      <c r="U166" s="80"/>
      <c r="V166" s="83" t="s">
        <v>617</v>
      </c>
      <c r="W166" s="82">
        <v>43919.590844907405</v>
      </c>
      <c r="X166" s="86">
        <v>43919</v>
      </c>
      <c r="Y166" s="88" t="s">
        <v>703</v>
      </c>
      <c r="Z166" s="83" t="s">
        <v>796</v>
      </c>
      <c r="AA166" s="80"/>
      <c r="AB166" s="80"/>
      <c r="AC166" s="88" t="s">
        <v>889</v>
      </c>
      <c r="AD166" s="88" t="s">
        <v>903</v>
      </c>
      <c r="AE166" s="80" t="b">
        <v>0</v>
      </c>
      <c r="AF166" s="80">
        <v>15</v>
      </c>
      <c r="AG166" s="88" t="s">
        <v>909</v>
      </c>
      <c r="AH166" s="80" t="b">
        <v>0</v>
      </c>
      <c r="AI166" s="80" t="s">
        <v>911</v>
      </c>
      <c r="AJ166" s="80"/>
      <c r="AK166" s="88" t="s">
        <v>904</v>
      </c>
      <c r="AL166" s="80" t="b">
        <v>0</v>
      </c>
      <c r="AM166" s="80">
        <v>5</v>
      </c>
      <c r="AN166" s="88" t="s">
        <v>904</v>
      </c>
      <c r="AO166" s="80" t="s">
        <v>924</v>
      </c>
      <c r="AP166" s="80" t="b">
        <v>0</v>
      </c>
      <c r="AQ166" s="88" t="s">
        <v>903</v>
      </c>
      <c r="AR166" s="80"/>
      <c r="AS166" s="80">
        <v>0</v>
      </c>
      <c r="AT166" s="80">
        <v>0</v>
      </c>
      <c r="AU166" s="80"/>
      <c r="AV166" s="80"/>
      <c r="AW166" s="80"/>
      <c r="AX166" s="80"/>
      <c r="AY166" s="80"/>
      <c r="AZ166" s="80"/>
      <c r="BA166" s="80"/>
      <c r="BB166" s="80"/>
      <c r="BC166">
        <v>1</v>
      </c>
      <c r="BD166" s="79" t="str">
        <f>REPLACE(INDEX(GroupVertices[Group],MATCH(Edges[[#This Row],[Vertex 1]],GroupVertices[Vertex],0)),1,1,"")</f>
        <v>5</v>
      </c>
      <c r="BE166" s="79" t="str">
        <f>REPLACE(INDEX(GroupVertices[Group],MATCH(Edges[[#This Row],[Vertex 2]],GroupVertices[Vertex],0)),1,1,"")</f>
        <v>5</v>
      </c>
      <c r="BF166" s="48"/>
      <c r="BG166" s="49"/>
      <c r="BH166" s="48"/>
      <c r="BI166" s="49"/>
      <c r="BJ166" s="48"/>
      <c r="BK166" s="49"/>
      <c r="BL166" s="48"/>
      <c r="BM166" s="49"/>
      <c r="BN166" s="48"/>
    </row>
    <row r="167" spans="1:66" ht="15">
      <c r="A167" s="66" t="s">
        <v>284</v>
      </c>
      <c r="B167" s="66" t="s">
        <v>344</v>
      </c>
      <c r="C167" s="67" t="s">
        <v>2441</v>
      </c>
      <c r="D167" s="68">
        <v>3</v>
      </c>
      <c r="E167" s="67" t="s">
        <v>132</v>
      </c>
      <c r="F167" s="70">
        <v>32</v>
      </c>
      <c r="G167" s="67"/>
      <c r="H167" s="71"/>
      <c r="I167" s="72"/>
      <c r="J167" s="72"/>
      <c r="K167" s="34" t="s">
        <v>65</v>
      </c>
      <c r="L167" s="73">
        <v>167</v>
      </c>
      <c r="M167" s="73"/>
      <c r="N167" s="74"/>
      <c r="O167" s="80" t="s">
        <v>347</v>
      </c>
      <c r="P167" s="82">
        <v>43919.590844907405</v>
      </c>
      <c r="Q167" s="80" t="s">
        <v>433</v>
      </c>
      <c r="R167" s="80"/>
      <c r="S167" s="80"/>
      <c r="T167" s="80"/>
      <c r="U167" s="80"/>
      <c r="V167" s="83" t="s">
        <v>617</v>
      </c>
      <c r="W167" s="82">
        <v>43919.590844907405</v>
      </c>
      <c r="X167" s="86">
        <v>43919</v>
      </c>
      <c r="Y167" s="88" t="s">
        <v>703</v>
      </c>
      <c r="Z167" s="83" t="s">
        <v>796</v>
      </c>
      <c r="AA167" s="80"/>
      <c r="AB167" s="80"/>
      <c r="AC167" s="88" t="s">
        <v>889</v>
      </c>
      <c r="AD167" s="88" t="s">
        <v>903</v>
      </c>
      <c r="AE167" s="80" t="b">
        <v>0</v>
      </c>
      <c r="AF167" s="80">
        <v>15</v>
      </c>
      <c r="AG167" s="88" t="s">
        <v>909</v>
      </c>
      <c r="AH167" s="80" t="b">
        <v>0</v>
      </c>
      <c r="AI167" s="80" t="s">
        <v>911</v>
      </c>
      <c r="AJ167" s="80"/>
      <c r="AK167" s="88" t="s">
        <v>904</v>
      </c>
      <c r="AL167" s="80" t="b">
        <v>0</v>
      </c>
      <c r="AM167" s="80">
        <v>5</v>
      </c>
      <c r="AN167" s="88" t="s">
        <v>904</v>
      </c>
      <c r="AO167" s="80" t="s">
        <v>924</v>
      </c>
      <c r="AP167" s="80" t="b">
        <v>0</v>
      </c>
      <c r="AQ167" s="88" t="s">
        <v>903</v>
      </c>
      <c r="AR167" s="80"/>
      <c r="AS167" s="80">
        <v>0</v>
      </c>
      <c r="AT167" s="80">
        <v>0</v>
      </c>
      <c r="AU167" s="80"/>
      <c r="AV167" s="80"/>
      <c r="AW167" s="80"/>
      <c r="AX167" s="80"/>
      <c r="AY167" s="80"/>
      <c r="AZ167" s="80"/>
      <c r="BA167" s="80"/>
      <c r="BB167" s="80"/>
      <c r="BC167">
        <v>1</v>
      </c>
      <c r="BD167" s="79" t="str">
        <f>REPLACE(INDEX(GroupVertices[Group],MATCH(Edges[[#This Row],[Vertex 1]],GroupVertices[Vertex],0)),1,1,"")</f>
        <v>5</v>
      </c>
      <c r="BE167" s="79" t="str">
        <f>REPLACE(INDEX(GroupVertices[Group],MATCH(Edges[[#This Row],[Vertex 2]],GroupVertices[Vertex],0)),1,1,"")</f>
        <v>5</v>
      </c>
      <c r="BF167" s="48"/>
      <c r="BG167" s="49"/>
      <c r="BH167" s="48"/>
      <c r="BI167" s="49"/>
      <c r="BJ167" s="48"/>
      <c r="BK167" s="49"/>
      <c r="BL167" s="48"/>
      <c r="BM167" s="49"/>
      <c r="BN167" s="48"/>
    </row>
    <row r="168" spans="1:66" ht="15">
      <c r="A168" s="66" t="s">
        <v>284</v>
      </c>
      <c r="B168" s="66" t="s">
        <v>346</v>
      </c>
      <c r="C168" s="67" t="s">
        <v>2441</v>
      </c>
      <c r="D168" s="68">
        <v>3</v>
      </c>
      <c r="E168" s="67" t="s">
        <v>132</v>
      </c>
      <c r="F168" s="70">
        <v>32</v>
      </c>
      <c r="G168" s="67"/>
      <c r="H168" s="71"/>
      <c r="I168" s="72"/>
      <c r="J168" s="72"/>
      <c r="K168" s="34" t="s">
        <v>65</v>
      </c>
      <c r="L168" s="73">
        <v>168</v>
      </c>
      <c r="M168" s="73"/>
      <c r="N168" s="74"/>
      <c r="O168" s="80" t="s">
        <v>347</v>
      </c>
      <c r="P168" s="82">
        <v>43919.590844907405</v>
      </c>
      <c r="Q168" s="80" t="s">
        <v>433</v>
      </c>
      <c r="R168" s="80"/>
      <c r="S168" s="80"/>
      <c r="T168" s="80"/>
      <c r="U168" s="80"/>
      <c r="V168" s="83" t="s">
        <v>617</v>
      </c>
      <c r="W168" s="82">
        <v>43919.590844907405</v>
      </c>
      <c r="X168" s="86">
        <v>43919</v>
      </c>
      <c r="Y168" s="88" t="s">
        <v>703</v>
      </c>
      <c r="Z168" s="83" t="s">
        <v>796</v>
      </c>
      <c r="AA168" s="80"/>
      <c r="AB168" s="80"/>
      <c r="AC168" s="88" t="s">
        <v>889</v>
      </c>
      <c r="AD168" s="88" t="s">
        <v>903</v>
      </c>
      <c r="AE168" s="80" t="b">
        <v>0</v>
      </c>
      <c r="AF168" s="80">
        <v>15</v>
      </c>
      <c r="AG168" s="88" t="s">
        <v>909</v>
      </c>
      <c r="AH168" s="80" t="b">
        <v>0</v>
      </c>
      <c r="AI168" s="80" t="s">
        <v>911</v>
      </c>
      <c r="AJ168" s="80"/>
      <c r="AK168" s="88" t="s">
        <v>904</v>
      </c>
      <c r="AL168" s="80" t="b">
        <v>0</v>
      </c>
      <c r="AM168" s="80">
        <v>5</v>
      </c>
      <c r="AN168" s="88" t="s">
        <v>904</v>
      </c>
      <c r="AO168" s="80" t="s">
        <v>924</v>
      </c>
      <c r="AP168" s="80" t="b">
        <v>0</v>
      </c>
      <c r="AQ168" s="88" t="s">
        <v>903</v>
      </c>
      <c r="AR168" s="80"/>
      <c r="AS168" s="80">
        <v>0</v>
      </c>
      <c r="AT168" s="80">
        <v>0</v>
      </c>
      <c r="AU168" s="80"/>
      <c r="AV168" s="80"/>
      <c r="AW168" s="80"/>
      <c r="AX168" s="80"/>
      <c r="AY168" s="80"/>
      <c r="AZ168" s="80"/>
      <c r="BA168" s="80"/>
      <c r="BB168" s="80"/>
      <c r="BC168">
        <v>1</v>
      </c>
      <c r="BD168" s="79" t="str">
        <f>REPLACE(INDEX(GroupVertices[Group],MATCH(Edges[[#This Row],[Vertex 1]],GroupVertices[Vertex],0)),1,1,"")</f>
        <v>5</v>
      </c>
      <c r="BE168" s="79" t="str">
        <f>REPLACE(INDEX(GroupVertices[Group],MATCH(Edges[[#This Row],[Vertex 2]],GroupVertices[Vertex],0)),1,1,"")</f>
        <v>5</v>
      </c>
      <c r="BF168" s="48">
        <v>1</v>
      </c>
      <c r="BG168" s="49">
        <v>2.380952380952381</v>
      </c>
      <c r="BH168" s="48">
        <v>1</v>
      </c>
      <c r="BI168" s="49">
        <v>2.380952380952381</v>
      </c>
      <c r="BJ168" s="48">
        <v>0</v>
      </c>
      <c r="BK168" s="49">
        <v>0</v>
      </c>
      <c r="BL168" s="48">
        <v>40</v>
      </c>
      <c r="BM168" s="49">
        <v>95.23809523809524</v>
      </c>
      <c r="BN168" s="48">
        <v>42</v>
      </c>
    </row>
    <row r="169" spans="1:66" ht="15">
      <c r="A169" s="66" t="s">
        <v>284</v>
      </c>
      <c r="B169" s="66" t="s">
        <v>284</v>
      </c>
      <c r="C169" s="67" t="s">
        <v>2446</v>
      </c>
      <c r="D169" s="68">
        <v>10</v>
      </c>
      <c r="E169" s="67" t="s">
        <v>136</v>
      </c>
      <c r="F169" s="70">
        <v>16.4</v>
      </c>
      <c r="G169" s="67"/>
      <c r="H169" s="71"/>
      <c r="I169" s="72"/>
      <c r="J169" s="72"/>
      <c r="K169" s="34" t="s">
        <v>65</v>
      </c>
      <c r="L169" s="73">
        <v>169</v>
      </c>
      <c r="M169" s="73"/>
      <c r="N169" s="74"/>
      <c r="O169" s="80" t="s">
        <v>213</v>
      </c>
      <c r="P169" s="82">
        <v>43918.62931712963</v>
      </c>
      <c r="Q169" s="80" t="s">
        <v>434</v>
      </c>
      <c r="R169" s="83" t="s">
        <v>464</v>
      </c>
      <c r="S169" s="80" t="s">
        <v>475</v>
      </c>
      <c r="T169" s="80" t="s">
        <v>535</v>
      </c>
      <c r="U169" s="83" t="s">
        <v>600</v>
      </c>
      <c r="V169" s="83" t="s">
        <v>600</v>
      </c>
      <c r="W169" s="82">
        <v>43918.62931712963</v>
      </c>
      <c r="X169" s="86">
        <v>43918</v>
      </c>
      <c r="Y169" s="88" t="s">
        <v>704</v>
      </c>
      <c r="Z169" s="83" t="s">
        <v>797</v>
      </c>
      <c r="AA169" s="80"/>
      <c r="AB169" s="80"/>
      <c r="AC169" s="88" t="s">
        <v>890</v>
      </c>
      <c r="AD169" s="80"/>
      <c r="AE169" s="80" t="b">
        <v>0</v>
      </c>
      <c r="AF169" s="80">
        <v>23</v>
      </c>
      <c r="AG169" s="88" t="s">
        <v>904</v>
      </c>
      <c r="AH169" s="80" t="b">
        <v>1</v>
      </c>
      <c r="AI169" s="80" t="s">
        <v>911</v>
      </c>
      <c r="AJ169" s="80"/>
      <c r="AK169" s="88" t="s">
        <v>855</v>
      </c>
      <c r="AL169" s="80" t="b">
        <v>0</v>
      </c>
      <c r="AM169" s="80">
        <v>13</v>
      </c>
      <c r="AN169" s="88" t="s">
        <v>904</v>
      </c>
      <c r="AO169" s="80" t="s">
        <v>924</v>
      </c>
      <c r="AP169" s="80" t="b">
        <v>0</v>
      </c>
      <c r="AQ169" s="88" t="s">
        <v>890</v>
      </c>
      <c r="AR169" s="80"/>
      <c r="AS169" s="80">
        <v>0</v>
      </c>
      <c r="AT169" s="80">
        <v>0</v>
      </c>
      <c r="AU169" s="80"/>
      <c r="AV169" s="80"/>
      <c r="AW169" s="80"/>
      <c r="AX169" s="80"/>
      <c r="AY169" s="80"/>
      <c r="AZ169" s="80"/>
      <c r="BA169" s="80"/>
      <c r="BB169" s="80"/>
      <c r="BC169">
        <v>4</v>
      </c>
      <c r="BD169" s="79" t="str">
        <f>REPLACE(INDEX(GroupVertices[Group],MATCH(Edges[[#This Row],[Vertex 1]],GroupVertices[Vertex],0)),1,1,"")</f>
        <v>5</v>
      </c>
      <c r="BE169" s="79" t="str">
        <f>REPLACE(INDEX(GroupVertices[Group],MATCH(Edges[[#This Row],[Vertex 2]],GroupVertices[Vertex],0)),1,1,"")</f>
        <v>5</v>
      </c>
      <c r="BF169" s="48">
        <v>1</v>
      </c>
      <c r="BG169" s="49">
        <v>2.4390243902439024</v>
      </c>
      <c r="BH169" s="48">
        <v>2</v>
      </c>
      <c r="BI169" s="49">
        <v>4.878048780487805</v>
      </c>
      <c r="BJ169" s="48">
        <v>0</v>
      </c>
      <c r="BK169" s="49">
        <v>0</v>
      </c>
      <c r="BL169" s="48">
        <v>38</v>
      </c>
      <c r="BM169" s="49">
        <v>92.6829268292683</v>
      </c>
      <c r="BN169" s="48">
        <v>41</v>
      </c>
    </row>
    <row r="170" spans="1:66" ht="15">
      <c r="A170" s="66" t="s">
        <v>284</v>
      </c>
      <c r="B170" s="66" t="s">
        <v>284</v>
      </c>
      <c r="C170" s="67" t="s">
        <v>2446</v>
      </c>
      <c r="D170" s="68">
        <v>10</v>
      </c>
      <c r="E170" s="67" t="s">
        <v>136</v>
      </c>
      <c r="F170" s="70">
        <v>16.4</v>
      </c>
      <c r="G170" s="67"/>
      <c r="H170" s="71"/>
      <c r="I170" s="72"/>
      <c r="J170" s="72"/>
      <c r="K170" s="34" t="s">
        <v>65</v>
      </c>
      <c r="L170" s="73">
        <v>170</v>
      </c>
      <c r="M170" s="73"/>
      <c r="N170" s="74"/>
      <c r="O170" s="80" t="s">
        <v>213</v>
      </c>
      <c r="P170" s="82">
        <v>43918.644583333335</v>
      </c>
      <c r="Q170" s="80" t="s">
        <v>435</v>
      </c>
      <c r="R170" s="83" t="s">
        <v>465</v>
      </c>
      <c r="S170" s="80" t="s">
        <v>475</v>
      </c>
      <c r="T170" s="80" t="s">
        <v>536</v>
      </c>
      <c r="U170" s="83" t="s">
        <v>601</v>
      </c>
      <c r="V170" s="83" t="s">
        <v>601</v>
      </c>
      <c r="W170" s="82">
        <v>43918.644583333335</v>
      </c>
      <c r="X170" s="86">
        <v>43918</v>
      </c>
      <c r="Y170" s="88" t="s">
        <v>705</v>
      </c>
      <c r="Z170" s="83" t="s">
        <v>798</v>
      </c>
      <c r="AA170" s="80"/>
      <c r="AB170" s="80"/>
      <c r="AC170" s="88" t="s">
        <v>891</v>
      </c>
      <c r="AD170" s="80"/>
      <c r="AE170" s="80" t="b">
        <v>0</v>
      </c>
      <c r="AF170" s="80">
        <v>21</v>
      </c>
      <c r="AG170" s="88" t="s">
        <v>904</v>
      </c>
      <c r="AH170" s="80" t="b">
        <v>1</v>
      </c>
      <c r="AI170" s="80" t="s">
        <v>911</v>
      </c>
      <c r="AJ170" s="80"/>
      <c r="AK170" s="88" t="s">
        <v>919</v>
      </c>
      <c r="AL170" s="80" t="b">
        <v>0</v>
      </c>
      <c r="AM170" s="80">
        <v>14</v>
      </c>
      <c r="AN170" s="88" t="s">
        <v>904</v>
      </c>
      <c r="AO170" s="80" t="s">
        <v>924</v>
      </c>
      <c r="AP170" s="80" t="b">
        <v>0</v>
      </c>
      <c r="AQ170" s="88" t="s">
        <v>891</v>
      </c>
      <c r="AR170" s="80"/>
      <c r="AS170" s="80">
        <v>0</v>
      </c>
      <c r="AT170" s="80">
        <v>0</v>
      </c>
      <c r="AU170" s="80"/>
      <c r="AV170" s="80"/>
      <c r="AW170" s="80"/>
      <c r="AX170" s="80"/>
      <c r="AY170" s="80"/>
      <c r="AZ170" s="80"/>
      <c r="BA170" s="80"/>
      <c r="BB170" s="80"/>
      <c r="BC170">
        <v>4</v>
      </c>
      <c r="BD170" s="79" t="str">
        <f>REPLACE(INDEX(GroupVertices[Group],MATCH(Edges[[#This Row],[Vertex 1]],GroupVertices[Vertex],0)),1,1,"")</f>
        <v>5</v>
      </c>
      <c r="BE170" s="79" t="str">
        <f>REPLACE(INDEX(GroupVertices[Group],MATCH(Edges[[#This Row],[Vertex 2]],GroupVertices[Vertex],0)),1,1,"")</f>
        <v>5</v>
      </c>
      <c r="BF170" s="48">
        <v>1</v>
      </c>
      <c r="BG170" s="49">
        <v>6.25</v>
      </c>
      <c r="BH170" s="48">
        <v>1</v>
      </c>
      <c r="BI170" s="49">
        <v>6.25</v>
      </c>
      <c r="BJ170" s="48">
        <v>0</v>
      </c>
      <c r="BK170" s="49">
        <v>0</v>
      </c>
      <c r="BL170" s="48">
        <v>14</v>
      </c>
      <c r="BM170" s="49">
        <v>87.5</v>
      </c>
      <c r="BN170" s="48">
        <v>16</v>
      </c>
    </row>
    <row r="171" spans="1:66" ht="15">
      <c r="A171" s="66" t="s">
        <v>284</v>
      </c>
      <c r="B171" s="66" t="s">
        <v>284</v>
      </c>
      <c r="C171" s="67" t="s">
        <v>2446</v>
      </c>
      <c r="D171" s="68">
        <v>10</v>
      </c>
      <c r="E171" s="67" t="s">
        <v>136</v>
      </c>
      <c r="F171" s="70">
        <v>16.4</v>
      </c>
      <c r="G171" s="67"/>
      <c r="H171" s="71"/>
      <c r="I171" s="72"/>
      <c r="J171" s="72"/>
      <c r="K171" s="34" t="s">
        <v>65</v>
      </c>
      <c r="L171" s="73">
        <v>171</v>
      </c>
      <c r="M171" s="73"/>
      <c r="N171" s="74"/>
      <c r="O171" s="80" t="s">
        <v>213</v>
      </c>
      <c r="P171" s="82">
        <v>43918.62163194444</v>
      </c>
      <c r="Q171" s="80" t="s">
        <v>436</v>
      </c>
      <c r="R171" s="83" t="s">
        <v>466</v>
      </c>
      <c r="S171" s="80" t="s">
        <v>475</v>
      </c>
      <c r="T171" s="80" t="s">
        <v>537</v>
      </c>
      <c r="U171" s="83" t="s">
        <v>602</v>
      </c>
      <c r="V171" s="83" t="s">
        <v>602</v>
      </c>
      <c r="W171" s="82">
        <v>43918.62163194444</v>
      </c>
      <c r="X171" s="86">
        <v>43918</v>
      </c>
      <c r="Y171" s="88" t="s">
        <v>706</v>
      </c>
      <c r="Z171" s="83" t="s">
        <v>799</v>
      </c>
      <c r="AA171" s="80"/>
      <c r="AB171" s="80"/>
      <c r="AC171" s="88" t="s">
        <v>892</v>
      </c>
      <c r="AD171" s="80"/>
      <c r="AE171" s="80" t="b">
        <v>0</v>
      </c>
      <c r="AF171" s="80">
        <v>26</v>
      </c>
      <c r="AG171" s="88" t="s">
        <v>904</v>
      </c>
      <c r="AH171" s="80" t="b">
        <v>1</v>
      </c>
      <c r="AI171" s="80" t="s">
        <v>911</v>
      </c>
      <c r="AJ171" s="80"/>
      <c r="AK171" s="88" t="s">
        <v>920</v>
      </c>
      <c r="AL171" s="80" t="b">
        <v>0</v>
      </c>
      <c r="AM171" s="80">
        <v>7</v>
      </c>
      <c r="AN171" s="88" t="s">
        <v>904</v>
      </c>
      <c r="AO171" s="80" t="s">
        <v>924</v>
      </c>
      <c r="AP171" s="80" t="b">
        <v>0</v>
      </c>
      <c r="AQ171" s="88" t="s">
        <v>892</v>
      </c>
      <c r="AR171" s="80"/>
      <c r="AS171" s="80">
        <v>0</v>
      </c>
      <c r="AT171" s="80">
        <v>0</v>
      </c>
      <c r="AU171" s="80"/>
      <c r="AV171" s="80"/>
      <c r="AW171" s="80"/>
      <c r="AX171" s="80"/>
      <c r="AY171" s="80"/>
      <c r="AZ171" s="80"/>
      <c r="BA171" s="80"/>
      <c r="BB171" s="80"/>
      <c r="BC171">
        <v>4</v>
      </c>
      <c r="BD171" s="79" t="str">
        <f>REPLACE(INDEX(GroupVertices[Group],MATCH(Edges[[#This Row],[Vertex 1]],GroupVertices[Vertex],0)),1,1,"")</f>
        <v>5</v>
      </c>
      <c r="BE171" s="79" t="str">
        <f>REPLACE(INDEX(GroupVertices[Group],MATCH(Edges[[#This Row],[Vertex 2]],GroupVertices[Vertex],0)),1,1,"")</f>
        <v>5</v>
      </c>
      <c r="BF171" s="48">
        <v>1</v>
      </c>
      <c r="BG171" s="49">
        <v>3.7037037037037037</v>
      </c>
      <c r="BH171" s="48">
        <v>1</v>
      </c>
      <c r="BI171" s="49">
        <v>3.7037037037037037</v>
      </c>
      <c r="BJ171" s="48">
        <v>0</v>
      </c>
      <c r="BK171" s="49">
        <v>0</v>
      </c>
      <c r="BL171" s="48">
        <v>25</v>
      </c>
      <c r="BM171" s="49">
        <v>92.5925925925926</v>
      </c>
      <c r="BN171" s="48">
        <v>27</v>
      </c>
    </row>
    <row r="172" spans="1:66" ht="15">
      <c r="A172" s="66" t="s">
        <v>284</v>
      </c>
      <c r="B172" s="66" t="s">
        <v>284</v>
      </c>
      <c r="C172" s="67" t="s">
        <v>2446</v>
      </c>
      <c r="D172" s="68">
        <v>10</v>
      </c>
      <c r="E172" s="67" t="s">
        <v>136</v>
      </c>
      <c r="F172" s="70">
        <v>16.4</v>
      </c>
      <c r="G172" s="67"/>
      <c r="H172" s="71"/>
      <c r="I172" s="72"/>
      <c r="J172" s="72"/>
      <c r="K172" s="34" t="s">
        <v>65</v>
      </c>
      <c r="L172" s="73">
        <v>172</v>
      </c>
      <c r="M172" s="73"/>
      <c r="N172" s="74"/>
      <c r="O172" s="80" t="s">
        <v>213</v>
      </c>
      <c r="P172" s="82">
        <v>43919.57916666667</v>
      </c>
      <c r="Q172" s="80" t="s">
        <v>437</v>
      </c>
      <c r="R172" s="80"/>
      <c r="S172" s="80"/>
      <c r="T172" s="80" t="s">
        <v>538</v>
      </c>
      <c r="U172" s="83" t="s">
        <v>603</v>
      </c>
      <c r="V172" s="83" t="s">
        <v>603</v>
      </c>
      <c r="W172" s="82">
        <v>43919.57916666667</v>
      </c>
      <c r="X172" s="86">
        <v>43919</v>
      </c>
      <c r="Y172" s="88" t="s">
        <v>707</v>
      </c>
      <c r="Z172" s="83" t="s">
        <v>800</v>
      </c>
      <c r="AA172" s="80"/>
      <c r="AB172" s="80"/>
      <c r="AC172" s="88" t="s">
        <v>893</v>
      </c>
      <c r="AD172" s="80"/>
      <c r="AE172" s="80" t="b">
        <v>0</v>
      </c>
      <c r="AF172" s="80">
        <v>22</v>
      </c>
      <c r="AG172" s="88" t="s">
        <v>904</v>
      </c>
      <c r="AH172" s="80" t="b">
        <v>0</v>
      </c>
      <c r="AI172" s="80" t="s">
        <v>911</v>
      </c>
      <c r="AJ172" s="80"/>
      <c r="AK172" s="88" t="s">
        <v>904</v>
      </c>
      <c r="AL172" s="80" t="b">
        <v>0</v>
      </c>
      <c r="AM172" s="80">
        <v>10</v>
      </c>
      <c r="AN172" s="88" t="s">
        <v>904</v>
      </c>
      <c r="AO172" s="80" t="s">
        <v>924</v>
      </c>
      <c r="AP172" s="80" t="b">
        <v>0</v>
      </c>
      <c r="AQ172" s="88" t="s">
        <v>893</v>
      </c>
      <c r="AR172" s="80"/>
      <c r="AS172" s="80">
        <v>0</v>
      </c>
      <c r="AT172" s="80">
        <v>0</v>
      </c>
      <c r="AU172" s="80"/>
      <c r="AV172" s="80"/>
      <c r="AW172" s="80"/>
      <c r="AX172" s="80"/>
      <c r="AY172" s="80"/>
      <c r="AZ172" s="80"/>
      <c r="BA172" s="80"/>
      <c r="BB172" s="80"/>
      <c r="BC172">
        <v>4</v>
      </c>
      <c r="BD172" s="79" t="str">
        <f>REPLACE(INDEX(GroupVertices[Group],MATCH(Edges[[#This Row],[Vertex 1]],GroupVertices[Vertex],0)),1,1,"")</f>
        <v>5</v>
      </c>
      <c r="BE172" s="79" t="str">
        <f>REPLACE(INDEX(GroupVertices[Group],MATCH(Edges[[#This Row],[Vertex 2]],GroupVertices[Vertex],0)),1,1,"")</f>
        <v>5</v>
      </c>
      <c r="BF172" s="48">
        <v>0</v>
      </c>
      <c r="BG172" s="49">
        <v>0</v>
      </c>
      <c r="BH172" s="48">
        <v>3</v>
      </c>
      <c r="BI172" s="49">
        <v>6</v>
      </c>
      <c r="BJ172" s="48">
        <v>0</v>
      </c>
      <c r="BK172" s="49">
        <v>0</v>
      </c>
      <c r="BL172" s="48">
        <v>47</v>
      </c>
      <c r="BM172" s="49">
        <v>94</v>
      </c>
      <c r="BN172" s="48">
        <v>50</v>
      </c>
    </row>
    <row r="173" spans="1:66" ht="15">
      <c r="A173" s="66" t="s">
        <v>285</v>
      </c>
      <c r="B173" s="66" t="s">
        <v>315</v>
      </c>
      <c r="C173" s="67" t="s">
        <v>2441</v>
      </c>
      <c r="D173" s="68">
        <v>3</v>
      </c>
      <c r="E173" s="67" t="s">
        <v>132</v>
      </c>
      <c r="F173" s="70">
        <v>32</v>
      </c>
      <c r="G173" s="67"/>
      <c r="H173" s="71"/>
      <c r="I173" s="72"/>
      <c r="J173" s="72"/>
      <c r="K173" s="34" t="s">
        <v>65</v>
      </c>
      <c r="L173" s="73">
        <v>173</v>
      </c>
      <c r="M173" s="73"/>
      <c r="N173" s="74"/>
      <c r="O173" s="80" t="s">
        <v>347</v>
      </c>
      <c r="P173" s="82">
        <v>43920.56753472222</v>
      </c>
      <c r="Q173" s="80" t="s">
        <v>438</v>
      </c>
      <c r="R173" s="83" t="s">
        <v>467</v>
      </c>
      <c r="S173" s="80" t="s">
        <v>475</v>
      </c>
      <c r="T173" s="80" t="s">
        <v>539</v>
      </c>
      <c r="U173" s="80"/>
      <c r="V173" s="83" t="s">
        <v>618</v>
      </c>
      <c r="W173" s="82">
        <v>43920.56753472222</v>
      </c>
      <c r="X173" s="86">
        <v>43920</v>
      </c>
      <c r="Y173" s="88" t="s">
        <v>708</v>
      </c>
      <c r="Z173" s="83" t="s">
        <v>801</v>
      </c>
      <c r="AA173" s="80"/>
      <c r="AB173" s="80"/>
      <c r="AC173" s="88" t="s">
        <v>894</v>
      </c>
      <c r="AD173" s="80"/>
      <c r="AE173" s="80" t="b">
        <v>0</v>
      </c>
      <c r="AF173" s="80">
        <v>4</v>
      </c>
      <c r="AG173" s="88" t="s">
        <v>904</v>
      </c>
      <c r="AH173" s="80" t="b">
        <v>1</v>
      </c>
      <c r="AI173" s="80" t="s">
        <v>911</v>
      </c>
      <c r="AJ173" s="80"/>
      <c r="AK173" s="88" t="s">
        <v>921</v>
      </c>
      <c r="AL173" s="80" t="b">
        <v>0</v>
      </c>
      <c r="AM173" s="80">
        <v>3</v>
      </c>
      <c r="AN173" s="88" t="s">
        <v>904</v>
      </c>
      <c r="AO173" s="80" t="s">
        <v>928</v>
      </c>
      <c r="AP173" s="80" t="b">
        <v>0</v>
      </c>
      <c r="AQ173" s="88" t="s">
        <v>894</v>
      </c>
      <c r="AR173" s="80"/>
      <c r="AS173" s="80">
        <v>0</v>
      </c>
      <c r="AT173" s="80">
        <v>0</v>
      </c>
      <c r="AU173" s="80"/>
      <c r="AV173" s="80"/>
      <c r="AW173" s="80"/>
      <c r="AX173" s="80"/>
      <c r="AY173" s="80"/>
      <c r="AZ173" s="80"/>
      <c r="BA173" s="80"/>
      <c r="BB173" s="80"/>
      <c r="BC173">
        <v>1</v>
      </c>
      <c r="BD173" s="79" t="str">
        <f>REPLACE(INDEX(GroupVertices[Group],MATCH(Edges[[#This Row],[Vertex 1]],GroupVertices[Vertex],0)),1,1,"")</f>
        <v>1</v>
      </c>
      <c r="BE173" s="79" t="str">
        <f>REPLACE(INDEX(GroupVertices[Group],MATCH(Edges[[#This Row],[Vertex 2]],GroupVertices[Vertex],0)),1,1,"")</f>
        <v>1</v>
      </c>
      <c r="BF173" s="48">
        <v>2</v>
      </c>
      <c r="BG173" s="49">
        <v>5.128205128205129</v>
      </c>
      <c r="BH173" s="48">
        <v>1</v>
      </c>
      <c r="BI173" s="49">
        <v>2.5641025641025643</v>
      </c>
      <c r="BJ173" s="48">
        <v>0</v>
      </c>
      <c r="BK173" s="49">
        <v>0</v>
      </c>
      <c r="BL173" s="48">
        <v>36</v>
      </c>
      <c r="BM173" s="49">
        <v>92.3076923076923</v>
      </c>
      <c r="BN173" s="48">
        <v>39</v>
      </c>
    </row>
    <row r="174" spans="1:66" ht="15">
      <c r="A174" s="66" t="s">
        <v>285</v>
      </c>
      <c r="B174" s="66" t="s">
        <v>287</v>
      </c>
      <c r="C174" s="67" t="s">
        <v>2443</v>
      </c>
      <c r="D174" s="68">
        <v>6.5</v>
      </c>
      <c r="E174" s="67" t="s">
        <v>136</v>
      </c>
      <c r="F174" s="70">
        <v>26.8</v>
      </c>
      <c r="G174" s="67"/>
      <c r="H174" s="71"/>
      <c r="I174" s="72"/>
      <c r="J174" s="72"/>
      <c r="K174" s="34" t="s">
        <v>65</v>
      </c>
      <c r="L174" s="73">
        <v>174</v>
      </c>
      <c r="M174" s="73"/>
      <c r="N174" s="74"/>
      <c r="O174" s="80" t="s">
        <v>347</v>
      </c>
      <c r="P174" s="82">
        <v>43918.5619212963</v>
      </c>
      <c r="Q174" s="80" t="s">
        <v>439</v>
      </c>
      <c r="R174" s="83" t="s">
        <v>468</v>
      </c>
      <c r="S174" s="80" t="s">
        <v>475</v>
      </c>
      <c r="T174" s="80" t="s">
        <v>484</v>
      </c>
      <c r="U174" s="80"/>
      <c r="V174" s="83" t="s">
        <v>618</v>
      </c>
      <c r="W174" s="82">
        <v>43918.5619212963</v>
      </c>
      <c r="X174" s="86">
        <v>43918</v>
      </c>
      <c r="Y174" s="88" t="s">
        <v>709</v>
      </c>
      <c r="Z174" s="83" t="s">
        <v>802</v>
      </c>
      <c r="AA174" s="80"/>
      <c r="AB174" s="80"/>
      <c r="AC174" s="88" t="s">
        <v>895</v>
      </c>
      <c r="AD174" s="80"/>
      <c r="AE174" s="80" t="b">
        <v>0</v>
      </c>
      <c r="AF174" s="80">
        <v>10</v>
      </c>
      <c r="AG174" s="88" t="s">
        <v>904</v>
      </c>
      <c r="AH174" s="80" t="b">
        <v>1</v>
      </c>
      <c r="AI174" s="80" t="s">
        <v>911</v>
      </c>
      <c r="AJ174" s="80"/>
      <c r="AK174" s="88" t="s">
        <v>922</v>
      </c>
      <c r="AL174" s="80" t="b">
        <v>0</v>
      </c>
      <c r="AM174" s="80">
        <v>1</v>
      </c>
      <c r="AN174" s="88" t="s">
        <v>904</v>
      </c>
      <c r="AO174" s="80" t="s">
        <v>924</v>
      </c>
      <c r="AP174" s="80" t="b">
        <v>0</v>
      </c>
      <c r="AQ174" s="88" t="s">
        <v>895</v>
      </c>
      <c r="AR174" s="80"/>
      <c r="AS174" s="80">
        <v>0</v>
      </c>
      <c r="AT174" s="80">
        <v>0</v>
      </c>
      <c r="AU174" s="80"/>
      <c r="AV174" s="80"/>
      <c r="AW174" s="80"/>
      <c r="AX174" s="80"/>
      <c r="AY174" s="80"/>
      <c r="AZ174" s="80"/>
      <c r="BA174" s="80"/>
      <c r="BB174" s="80"/>
      <c r="BC174">
        <v>2</v>
      </c>
      <c r="BD174" s="79" t="str">
        <f>REPLACE(INDEX(GroupVertices[Group],MATCH(Edges[[#This Row],[Vertex 1]],GroupVertices[Vertex],0)),1,1,"")</f>
        <v>1</v>
      </c>
      <c r="BE174" s="79" t="str">
        <f>REPLACE(INDEX(GroupVertices[Group],MATCH(Edges[[#This Row],[Vertex 2]],GroupVertices[Vertex],0)),1,1,"")</f>
        <v>2</v>
      </c>
      <c r="BF174" s="48">
        <v>0</v>
      </c>
      <c r="BG174" s="49">
        <v>0</v>
      </c>
      <c r="BH174" s="48">
        <v>0</v>
      </c>
      <c r="BI174" s="49">
        <v>0</v>
      </c>
      <c r="BJ174" s="48">
        <v>0</v>
      </c>
      <c r="BK174" s="49">
        <v>0</v>
      </c>
      <c r="BL174" s="48">
        <v>7</v>
      </c>
      <c r="BM174" s="49">
        <v>100</v>
      </c>
      <c r="BN174" s="48">
        <v>7</v>
      </c>
    </row>
    <row r="175" spans="1:66" ht="15">
      <c r="A175" s="66" t="s">
        <v>285</v>
      </c>
      <c r="B175" s="66" t="s">
        <v>287</v>
      </c>
      <c r="C175" s="67" t="s">
        <v>2441</v>
      </c>
      <c r="D175" s="68">
        <v>3</v>
      </c>
      <c r="E175" s="67" t="s">
        <v>132</v>
      </c>
      <c r="F175" s="70">
        <v>32</v>
      </c>
      <c r="G175" s="67"/>
      <c r="H175" s="71"/>
      <c r="I175" s="72"/>
      <c r="J175" s="72"/>
      <c r="K175" s="34" t="s">
        <v>65</v>
      </c>
      <c r="L175" s="73">
        <v>175</v>
      </c>
      <c r="M175" s="73"/>
      <c r="N175" s="74"/>
      <c r="O175" s="80" t="s">
        <v>348</v>
      </c>
      <c r="P175" s="82">
        <v>43918.62657407407</v>
      </c>
      <c r="Q175" s="80" t="s">
        <v>440</v>
      </c>
      <c r="R175" s="80"/>
      <c r="S175" s="80"/>
      <c r="T175" s="80" t="s">
        <v>540</v>
      </c>
      <c r="U175" s="83" t="s">
        <v>604</v>
      </c>
      <c r="V175" s="83" t="s">
        <v>604</v>
      </c>
      <c r="W175" s="82">
        <v>43918.62657407407</v>
      </c>
      <c r="X175" s="86">
        <v>43918</v>
      </c>
      <c r="Y175" s="88" t="s">
        <v>710</v>
      </c>
      <c r="Z175" s="83" t="s">
        <v>803</v>
      </c>
      <c r="AA175" s="80"/>
      <c r="AB175" s="80"/>
      <c r="AC175" s="88" t="s">
        <v>896</v>
      </c>
      <c r="AD175" s="80"/>
      <c r="AE175" s="80" t="b">
        <v>0</v>
      </c>
      <c r="AF175" s="80">
        <v>6</v>
      </c>
      <c r="AG175" s="88" t="s">
        <v>910</v>
      </c>
      <c r="AH175" s="80" t="b">
        <v>0</v>
      </c>
      <c r="AI175" s="80" t="s">
        <v>911</v>
      </c>
      <c r="AJ175" s="80"/>
      <c r="AK175" s="88" t="s">
        <v>904</v>
      </c>
      <c r="AL175" s="80" t="b">
        <v>0</v>
      </c>
      <c r="AM175" s="80">
        <v>2</v>
      </c>
      <c r="AN175" s="88" t="s">
        <v>904</v>
      </c>
      <c r="AO175" s="80" t="s">
        <v>928</v>
      </c>
      <c r="AP175" s="80" t="b">
        <v>0</v>
      </c>
      <c r="AQ175" s="88" t="s">
        <v>896</v>
      </c>
      <c r="AR175" s="80"/>
      <c r="AS175" s="80">
        <v>0</v>
      </c>
      <c r="AT175" s="80">
        <v>0</v>
      </c>
      <c r="AU175" s="80"/>
      <c r="AV175" s="80"/>
      <c r="AW175" s="80"/>
      <c r="AX175" s="80"/>
      <c r="AY175" s="80"/>
      <c r="AZ175" s="80"/>
      <c r="BA175" s="80"/>
      <c r="BB175" s="80"/>
      <c r="BC175">
        <v>1</v>
      </c>
      <c r="BD175" s="79" t="str">
        <f>REPLACE(INDEX(GroupVertices[Group],MATCH(Edges[[#This Row],[Vertex 1]],GroupVertices[Vertex],0)),1,1,"")</f>
        <v>1</v>
      </c>
      <c r="BE175" s="79" t="str">
        <f>REPLACE(INDEX(GroupVertices[Group],MATCH(Edges[[#This Row],[Vertex 2]],GroupVertices[Vertex],0)),1,1,"")</f>
        <v>2</v>
      </c>
      <c r="BF175" s="48">
        <v>1</v>
      </c>
      <c r="BG175" s="49">
        <v>2.7777777777777777</v>
      </c>
      <c r="BH175" s="48">
        <v>0</v>
      </c>
      <c r="BI175" s="49">
        <v>0</v>
      </c>
      <c r="BJ175" s="48">
        <v>0</v>
      </c>
      <c r="BK175" s="49">
        <v>0</v>
      </c>
      <c r="BL175" s="48">
        <v>35</v>
      </c>
      <c r="BM175" s="49">
        <v>97.22222222222223</v>
      </c>
      <c r="BN175" s="48">
        <v>36</v>
      </c>
    </row>
    <row r="176" spans="1:66" ht="15">
      <c r="A176" s="66" t="s">
        <v>285</v>
      </c>
      <c r="B176" s="66" t="s">
        <v>287</v>
      </c>
      <c r="C176" s="67" t="s">
        <v>2443</v>
      </c>
      <c r="D176" s="68">
        <v>6.5</v>
      </c>
      <c r="E176" s="67" t="s">
        <v>136</v>
      </c>
      <c r="F176" s="70">
        <v>26.8</v>
      </c>
      <c r="G176" s="67"/>
      <c r="H176" s="71"/>
      <c r="I176" s="72"/>
      <c r="J176" s="72"/>
      <c r="K176" s="34" t="s">
        <v>65</v>
      </c>
      <c r="L176" s="73">
        <v>176</v>
      </c>
      <c r="M176" s="73"/>
      <c r="N176" s="74"/>
      <c r="O176" s="80" t="s">
        <v>347</v>
      </c>
      <c r="P176" s="82">
        <v>43918.68615740741</v>
      </c>
      <c r="Q176" s="80" t="s">
        <v>441</v>
      </c>
      <c r="R176" s="80"/>
      <c r="S176" s="80"/>
      <c r="T176" s="80" t="s">
        <v>540</v>
      </c>
      <c r="U176" s="83" t="s">
        <v>605</v>
      </c>
      <c r="V176" s="83" t="s">
        <v>605</v>
      </c>
      <c r="W176" s="82">
        <v>43918.68615740741</v>
      </c>
      <c r="X176" s="86">
        <v>43918</v>
      </c>
      <c r="Y176" s="88" t="s">
        <v>711</v>
      </c>
      <c r="Z176" s="83" t="s">
        <v>804</v>
      </c>
      <c r="AA176" s="80"/>
      <c r="AB176" s="80"/>
      <c r="AC176" s="88" t="s">
        <v>897</v>
      </c>
      <c r="AD176" s="80"/>
      <c r="AE176" s="80" t="b">
        <v>0</v>
      </c>
      <c r="AF176" s="80">
        <v>7</v>
      </c>
      <c r="AG176" s="88" t="s">
        <v>904</v>
      </c>
      <c r="AH176" s="80" t="b">
        <v>0</v>
      </c>
      <c r="AI176" s="80" t="s">
        <v>911</v>
      </c>
      <c r="AJ176" s="80"/>
      <c r="AK176" s="88" t="s">
        <v>904</v>
      </c>
      <c r="AL176" s="80" t="b">
        <v>0</v>
      </c>
      <c r="AM176" s="80">
        <v>8</v>
      </c>
      <c r="AN176" s="88" t="s">
        <v>904</v>
      </c>
      <c r="AO176" s="80" t="s">
        <v>928</v>
      </c>
      <c r="AP176" s="80" t="b">
        <v>0</v>
      </c>
      <c r="AQ176" s="88" t="s">
        <v>897</v>
      </c>
      <c r="AR176" s="80"/>
      <c r="AS176" s="80">
        <v>0</v>
      </c>
      <c r="AT176" s="80">
        <v>0</v>
      </c>
      <c r="AU176" s="80"/>
      <c r="AV176" s="80"/>
      <c r="AW176" s="80"/>
      <c r="AX176" s="80"/>
      <c r="AY176" s="80"/>
      <c r="AZ176" s="80"/>
      <c r="BA176" s="80"/>
      <c r="BB176" s="80"/>
      <c r="BC176">
        <v>2</v>
      </c>
      <c r="BD176" s="79" t="str">
        <f>REPLACE(INDEX(GroupVertices[Group],MATCH(Edges[[#This Row],[Vertex 1]],GroupVertices[Vertex],0)),1,1,"")</f>
        <v>1</v>
      </c>
      <c r="BE176" s="79" t="str">
        <f>REPLACE(INDEX(GroupVertices[Group],MATCH(Edges[[#This Row],[Vertex 2]],GroupVertices[Vertex],0)),1,1,"")</f>
        <v>2</v>
      </c>
      <c r="BF176" s="48">
        <v>3</v>
      </c>
      <c r="BG176" s="49">
        <v>10.344827586206897</v>
      </c>
      <c r="BH176" s="48">
        <v>0</v>
      </c>
      <c r="BI176" s="49">
        <v>0</v>
      </c>
      <c r="BJ176" s="48">
        <v>0</v>
      </c>
      <c r="BK176" s="49">
        <v>0</v>
      </c>
      <c r="BL176" s="48">
        <v>26</v>
      </c>
      <c r="BM176" s="49">
        <v>89.65517241379311</v>
      </c>
      <c r="BN176" s="48">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6"/>
    <dataValidation allowBlank="1" showErrorMessage="1" sqref="N2:N1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6"/>
    <dataValidation allowBlank="1" showInputMessage="1" promptTitle="Edge Color" prompt="To select an optional edge color, right-click and select Select Color on the right-click menu." sqref="C3:C176"/>
    <dataValidation allowBlank="1" showInputMessage="1" promptTitle="Edge Width" prompt="Enter an optional edge width between 1 and 10." errorTitle="Invalid Edge Width" error="The optional edge width must be a whole number between 1 and 10." sqref="D3:D176"/>
    <dataValidation allowBlank="1" showInputMessage="1" promptTitle="Edge Opacity" prompt="Enter an optional edge opacity between 0 (transparent) and 100 (opaque)." errorTitle="Invalid Edge Opacity" error="The optional edge opacity must be a whole number between 0 and 10." sqref="F3:F1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6">
      <formula1>ValidEdgeVisibilities</formula1>
    </dataValidation>
    <dataValidation allowBlank="1" showInputMessage="1" showErrorMessage="1" promptTitle="Vertex 1 Name" prompt="Enter the name of the edge's first vertex." sqref="A3:A176"/>
    <dataValidation allowBlank="1" showInputMessage="1" showErrorMessage="1" promptTitle="Vertex 2 Name" prompt="Enter the name of the edge's second vertex." sqref="B3:B176"/>
    <dataValidation allowBlank="1" showInputMessage="1" showErrorMessage="1" promptTitle="Edge Label" prompt="Enter an optional edge label." errorTitle="Invalid Edge Visibility" error="You have entered an unrecognized edge visibility.  Try selecting from the drop-down list instead." sqref="H3:H1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6"/>
  </dataValidations>
  <hyperlinks>
    <hyperlink ref="R7" r:id="rId1" display="https://accscientificsession.acc.org/Plan-Your-Program"/>
    <hyperlink ref="R8" r:id="rId2" display="https://accscientificsession.acc.org/Plan-Your-Program"/>
    <hyperlink ref="R9" r:id="rId3" display="https://accscientificsession.acc.org/Plan-Your-Program"/>
    <hyperlink ref="R10" r:id="rId4" display="https://accscientificsession.acc.org/Plan-Your-Program"/>
    <hyperlink ref="R11" r:id="rId5" display="https://accscientificsession.acc.org/Plan-Your-Program"/>
    <hyperlink ref="R12" r:id="rId6" display="https://accscientificsession.acc.org/Plan-Your-Program"/>
    <hyperlink ref="R13" r:id="rId7" display="https://accscientificsession.acc.org/Plan-Your-Program"/>
    <hyperlink ref="R14" r:id="rId8" display="https://www.nejm.org/doi/pdf/10.1056/NEJMoa1915928?cookieSet=1"/>
    <hyperlink ref="R15" r:id="rId9" display="https://virtual.acc.org/"/>
    <hyperlink ref="R30" r:id="rId10" display="https://register.gotowebinar.com/register/3136189098622301451"/>
    <hyperlink ref="R31" r:id="rId11" display="https://www.medaxiom.com/news/2020/03/18/partner-news/rxvantage-provides-insights-on-covid-19-service-protocols/"/>
    <hyperlink ref="R38" r:id="rId12" display="https://virtual.acc.org/?utm_medium=social&amp;utm_source=twitter_post&amp;utm_campaign=acc20"/>
    <hyperlink ref="R49" r:id="rId13" display="https://cslide-us.ctimeetingtech.com/acc2020_eposte"/>
    <hyperlink ref="R50" r:id="rId14" display="https://virtual.acc.org/"/>
    <hyperlink ref="R52" r:id="rId15" display="https://virtual.acc.org/"/>
    <hyperlink ref="R54" r:id="rId16" display="https://virtual.acc.org/"/>
    <hyperlink ref="R57" r:id="rId17" display="https://virtual.acc.org/"/>
    <hyperlink ref="R58" r:id="rId18" display="https://virtual.acc.org/"/>
    <hyperlink ref="R59" r:id="rId19" display="https://twitter.com/hadleywilsonmd/status/1243904332216631296"/>
    <hyperlink ref="R65" r:id="rId20" display="https://virtual.acc.org/?utm_medium=social&amp;utm_source=twitter_post&amp;utm_campaign=acc20"/>
    <hyperlink ref="R66" r:id="rId21" display="https://virtual.acc.org/?utm_medium=social&amp;utm_source=twitter_post&amp;utm_campaign=acc20"/>
    <hyperlink ref="R67" r:id="rId22" display="https://virtual.acc.org/?utm_medium=social&amp;utm_source=twitter_post&amp;utm_campaign=acc20"/>
    <hyperlink ref="R68" r:id="rId23" display="http://www.onlinejacc.org/content/75/11_Supplement_1/2297?utm_medium=social&amp;utm_source=twitter_post&amp;utm_campaign=acc20"/>
    <hyperlink ref="R79" r:id="rId24" display="https://twitter.com/linrsantamaria/status/1243919411666391040"/>
    <hyperlink ref="R91" r:id="rId25" display="https://twitter.com/avolgman/status/1244667566817230848"/>
    <hyperlink ref="R92" r:id="rId26" display="https://twitter.com/avolgman/status/1244667566817230848"/>
    <hyperlink ref="R93" r:id="rId27" display="https://twitter.com/avolgman/status/1244667566817230848"/>
    <hyperlink ref="R94" r:id="rId28" display="https://twitter.com/avolgman/status/1244667566817230848"/>
    <hyperlink ref="R98" r:id="rId29" display="https://twitter.com/avolgman/status/1244667566817230848"/>
    <hyperlink ref="R99" r:id="rId30" display="https://twitter.com/avolgman/status/1244667566817230848"/>
    <hyperlink ref="R100" r:id="rId31" display="https://twitter.com/avolgman/status/1244667566817230848"/>
    <hyperlink ref="R101" r:id="rId32" display="https://twitter.com/avolgman/status/1244667566817230848"/>
    <hyperlink ref="R102" r:id="rId33" display="https://twitter.com/avolgman/status/1244667566817230848"/>
    <hyperlink ref="R103" r:id="rId34" display="https://twitter.com/avolgman/status/1244667566817230848"/>
    <hyperlink ref="R104" r:id="rId35" display="https://twitter.com/avolgman/status/1244667566817230848"/>
    <hyperlink ref="R105" r:id="rId36" display="https://twitter.com/avolgman/status/1244667566817230848"/>
    <hyperlink ref="R106" r:id="rId37" display="https://twitter.com/Cardioinfo_it/status/1243909562400477191"/>
    <hyperlink ref="R108" r:id="rId38" display="https://twitter.com/drmkmittal/status/1244293193996423169"/>
    <hyperlink ref="R109" r:id="rId39" display="https://twitter.com/CardioSmart/status/1244263309584580611"/>
    <hyperlink ref="R111" r:id="rId40" display="https://twitter.com/CardioSmart/status/1244263309584580611"/>
    <hyperlink ref="R112" r:id="rId41" display="https://twitter.com/drmkmittal/status/1244293193996423169"/>
    <hyperlink ref="R113" r:id="rId42" display="https://twitter.com/CardioSmart/status/1244263309584580611"/>
    <hyperlink ref="R115" r:id="rId43" display="https://twitter.com/Cardioinfo_it/status/1243909562400477191"/>
    <hyperlink ref="R135" r:id="rId44" display="https://www.webcastregister.live/accanywhere20livestream/register.php"/>
    <hyperlink ref="R136" r:id="rId45" display="https://www.acc.org/latest-in-cardiology/articles/2019/12/01/24/42/global-health-cover-feature-global-partnerships-for-a-global-agenda-against-cvd"/>
    <hyperlink ref="R137" r:id="rId46" display="https://virtual.acc.org/"/>
    <hyperlink ref="R138" r:id="rId47" display="https://virtual.acc.org/"/>
    <hyperlink ref="R140" r:id="rId48" display="https://virtual.acc.org/"/>
    <hyperlink ref="R141" r:id="rId49" display="https://www.webcastregister.live/accanywhere20livestream/register.php"/>
    <hyperlink ref="R144" r:id="rId50" display="https://www.webcastregister.live/accanywhere20livestream/register.php"/>
    <hyperlink ref="R145" r:id="rId51" display="https://virtual.acc.org/"/>
    <hyperlink ref="R146" r:id="rId52" display="https://virtual.acc.org/"/>
    <hyperlink ref="R147" r:id="rId53" display="https://virtual.acc.org/"/>
    <hyperlink ref="R150" r:id="rId54" display="https://www.youtube.com/watch?v=01Lmr3LMU5U&amp;feature=youtu.be"/>
    <hyperlink ref="R151" r:id="rId55" display="https://virtual.acc.org/"/>
    <hyperlink ref="R169" r:id="rId56" display="https://twitter.com/Lross246/status/1243911458657898502"/>
    <hyperlink ref="R170" r:id="rId57" display="https://twitter.com/fischman_david/status/1243919921534447616"/>
    <hyperlink ref="R171" r:id="rId58" display="https://twitter.com/alex_mischie/status/1243906449941639169"/>
    <hyperlink ref="R173" r:id="rId59" display="https://twitter.com/drmarthagulati/status/1244618549743636481"/>
    <hyperlink ref="R174" r:id="rId60" display="https://twitter.com/DrMarthaGulati/status/1243892579231399936"/>
    <hyperlink ref="U3" r:id="rId61" display="https://pbs.twimg.com/media/EUDg_jZVAAAgUoP.jpg"/>
    <hyperlink ref="U4" r:id="rId62" display="https://pbs.twimg.com/media/EUNq2LwUEAEeRYH.jpg"/>
    <hyperlink ref="U7" r:id="rId63" display="https://pbs.twimg.com/ext_tw_video_thumb/1243870853785440256/pu/img/O7weSJorjdGTA8bo.jpg"/>
    <hyperlink ref="U8" r:id="rId64" display="https://pbs.twimg.com/ext_tw_video_thumb/1243870853785440256/pu/img/O7weSJorjdGTA8bo.jpg"/>
    <hyperlink ref="U9" r:id="rId65" display="https://pbs.twimg.com/ext_tw_video_thumb/1243870853785440256/pu/img/O7weSJorjdGTA8bo.jpg"/>
    <hyperlink ref="U10" r:id="rId66" display="https://pbs.twimg.com/ext_tw_video_thumb/1243870853785440256/pu/img/O7weSJorjdGTA8bo.jpg"/>
    <hyperlink ref="U11" r:id="rId67" display="https://pbs.twimg.com/ext_tw_video_thumb/1243870853785440256/pu/img/O7weSJorjdGTA8bo.jpg"/>
    <hyperlink ref="U12" r:id="rId68" display="https://pbs.twimg.com/ext_tw_video_thumb/1243870853785440256/pu/img/O7weSJorjdGTA8bo.jpg"/>
    <hyperlink ref="U13" r:id="rId69" display="https://pbs.twimg.com/ext_tw_video_thumb/1243870853785440256/pu/img/O7weSJorjdGTA8bo.jpg"/>
    <hyperlink ref="U14" r:id="rId70" display="https://pbs.twimg.com/media/EUOLmCSXgAIGAsI.jpg"/>
    <hyperlink ref="U16" r:id="rId71" display="https://pbs.twimg.com/media/EUXbB_HXkAEgOoB.jpg"/>
    <hyperlink ref="U17" r:id="rId72" display="https://pbs.twimg.com/media/EUXbB_HXkAEgOoB.jpg"/>
    <hyperlink ref="U27" r:id="rId73" display="https://pbs.twimg.com/media/EUNzI1hXgAA61TM.jpg"/>
    <hyperlink ref="U28" r:id="rId74" display="https://pbs.twimg.com/media/EUNrmQxWkAAc556.jpg"/>
    <hyperlink ref="U30" r:id="rId75" display="https://pbs.twimg.com/media/EUXTIjPXsAABoco.jpg"/>
    <hyperlink ref="U31" r:id="rId76" display="https://pbs.twimg.com/media/EUXg3kKWAAIUwqZ.png"/>
    <hyperlink ref="U32" r:id="rId77" display="https://pbs.twimg.com/media/EUYlTPDWAAgi6sI.jpg"/>
    <hyperlink ref="U33" r:id="rId78" display="https://pbs.twimg.com/media/EUR5kZKUYAAKeom.jpg"/>
    <hyperlink ref="U34" r:id="rId79" display="https://pbs.twimg.com/media/EUXXhq3UMAMXayu.jpg"/>
    <hyperlink ref="U35" r:id="rId80" display="https://pbs.twimg.com/media/EUXXhq3UMAMXayu.jpg"/>
    <hyperlink ref="U36" r:id="rId81" display="https://pbs.twimg.com/media/EUXy4LtWAAI3noB.jpg"/>
    <hyperlink ref="U37" r:id="rId82" display="https://pbs.twimg.com/media/EUMuN2-WoAA2T2f.jpg"/>
    <hyperlink ref="U38" r:id="rId83" display="https://pbs.twimg.com/media/EUM3fxaWkAAEhfB.jpg"/>
    <hyperlink ref="U39" r:id="rId84" display="https://pbs.twimg.com/media/EUNl5eEXkAAAvzG.jpg"/>
    <hyperlink ref="U40" r:id="rId85" display="https://pbs.twimg.com/media/EUNl5eEXkAAAvzG.jpg"/>
    <hyperlink ref="U41" r:id="rId86" display="https://pbs.twimg.com/media/EUNl5eEXkAAAvzG.jpg"/>
    <hyperlink ref="U42" r:id="rId87" display="https://pbs.twimg.com/media/EUNl5eEXkAAAvzG.jpg"/>
    <hyperlink ref="U43" r:id="rId88" display="https://pbs.twimg.com/media/EUNl5eEXkAAAvzG.jpg"/>
    <hyperlink ref="U44" r:id="rId89" display="https://pbs.twimg.com/media/EUSaEP3UcAAwT_p.jpg"/>
    <hyperlink ref="U45" r:id="rId90" display="https://pbs.twimg.com/media/EUSaEP3UcAAwT_p.jpg"/>
    <hyperlink ref="U46" r:id="rId91" display="https://pbs.twimg.com/media/EUNHZawUYAAemkh.jpg"/>
    <hyperlink ref="U47" r:id="rId92" display="https://pbs.twimg.com/media/EUNHZawUYAAemkh.jpg"/>
    <hyperlink ref="U48" r:id="rId93" display="https://pbs.twimg.com/media/EUNJJL5UcAMSe-w.jpg"/>
    <hyperlink ref="U49" r:id="rId94" display="https://pbs.twimg.com/ext_tw_video_thumb/1243935093212602369/pu/img/jIjia3Q52Lwhu8AL.jpg"/>
    <hyperlink ref="U50" r:id="rId95" display="https://pbs.twimg.com/media/EUMxDqaWAAANzwy.jpg"/>
    <hyperlink ref="U51" r:id="rId96" display="https://pbs.twimg.com/media/EUSE6OzXkAMEk8T.jpg"/>
    <hyperlink ref="U52" r:id="rId97" display="https://pbs.twimg.com/media/EUMxDqaWAAANzwy.jpg"/>
    <hyperlink ref="U53" r:id="rId98" display="https://pbs.twimg.com/media/EUSE6OzXkAMEk8T.jpg"/>
    <hyperlink ref="U54" r:id="rId99" display="https://pbs.twimg.com/media/EUMxDqaWAAANzwy.jpg"/>
    <hyperlink ref="U55" r:id="rId100" display="https://pbs.twimg.com/media/EUSE6OzXkAMEk8T.jpg"/>
    <hyperlink ref="U56" r:id="rId101" display="https://pbs.twimg.com/media/EUMbM5JX0AE24bH.jpg"/>
    <hyperlink ref="U57" r:id="rId102" display="https://pbs.twimg.com/media/EUNnNBJXQAA-goL.jpg"/>
    <hyperlink ref="U58" r:id="rId103" display="https://pbs.twimg.com/media/EURcQo6WsAEw-z3.jpg"/>
    <hyperlink ref="U60" r:id="rId104" display="https://pbs.twimg.com/media/EUXZs9iWkAU1sFM.jpg"/>
    <hyperlink ref="U61" r:id="rId105" display="https://pbs.twimg.com/media/EUSH6TlWkAAaR_0.jpg"/>
    <hyperlink ref="U62" r:id="rId106" display="https://pbs.twimg.com/media/EUXZs9iWkAU1sFM.jpg"/>
    <hyperlink ref="U63" r:id="rId107" display="https://pbs.twimg.com/media/EUSH6TlWkAAaR_0.jpg"/>
    <hyperlink ref="U64" r:id="rId108" display="https://pbs.twimg.com/media/EUNGljxWsAA9iJK.jpg"/>
    <hyperlink ref="U65" r:id="rId109" display="https://pbs.twimg.com/media/EUM3fxaWkAAEhfB.jpg"/>
    <hyperlink ref="U66" r:id="rId110" display="https://pbs.twimg.com/media/EUM3fxaWkAAEhfB.jpg"/>
    <hyperlink ref="U67" r:id="rId111" display="https://pbs.twimg.com/media/EUM3fxaWkAAEhfB.jpg"/>
    <hyperlink ref="U68" r:id="rId112" display="https://pbs.twimg.com/media/EUW3qDBXgAAGLuK.jpg"/>
    <hyperlink ref="U69" r:id="rId113" display="https://pbs.twimg.com/media/EUSARJLWkAA_Lwp.jpg"/>
    <hyperlink ref="U70" r:id="rId114" display="https://pbs.twimg.com/media/EUSARJLWkAA_Lwp.jpg"/>
    <hyperlink ref="U71" r:id="rId115" display="https://pbs.twimg.com/media/EUXJ1xlWAAEkB6i.jpg"/>
    <hyperlink ref="U72" r:id="rId116" display="https://pbs.twimg.com/media/EUNGljxWsAA9iJK.jpg"/>
    <hyperlink ref="U73" r:id="rId117" display="https://pbs.twimg.com/media/EUSARJLWkAA_Lwp.jpg"/>
    <hyperlink ref="U74" r:id="rId118" display="https://pbs.twimg.com/media/EUM_PAAWsAIburB.jpg"/>
    <hyperlink ref="U75" r:id="rId119" display="https://pbs.twimg.com/media/EUSK9EbWAAIUjWh.jpg"/>
    <hyperlink ref="U76" r:id="rId120" display="https://pbs.twimg.com/media/EUXBZATXsAE-wAb.jpg"/>
    <hyperlink ref="U77" r:id="rId121" display="https://pbs.twimg.com/media/EUXBZATXsAE-wAb.jpg"/>
    <hyperlink ref="U78" r:id="rId122" display="https://pbs.twimg.com/media/EUNJ0PMWAAUKN4O.jpg"/>
    <hyperlink ref="U80" r:id="rId123" display="https://pbs.twimg.com/media/EUNJ0PMWAAUKN4O.jpg"/>
    <hyperlink ref="U81" r:id="rId124" display="https://pbs.twimg.com/media/EUNJ0PMWAAUKN4O.jpg"/>
    <hyperlink ref="U82" r:id="rId125" display="https://pbs.twimg.com/media/EUNJ0PMWAAUKN4O.jpg"/>
    <hyperlink ref="U88" r:id="rId126" display="https://pbs.twimg.com/media/EUNCa3QXsAAIzv_.jpg"/>
    <hyperlink ref="U89" r:id="rId127" display="https://pbs.twimg.com/ext_tw_video_thumb/1243945298109628417/pu/img/MctTOQ5bCG2AuouD.jpg"/>
    <hyperlink ref="U90" r:id="rId128" display="https://pbs.twimg.com/media/EUNVDhVWkAAIGZD.jpg"/>
    <hyperlink ref="U95" r:id="rId129" display="https://pbs.twimg.com/media/EUNl5eEXkAAAvzG.jpg"/>
    <hyperlink ref="U96" r:id="rId130" display="https://pbs.twimg.com/media/EUNl5eEXkAAAvzG.jpg"/>
    <hyperlink ref="U97" r:id="rId131" display="https://pbs.twimg.com/media/EUNl5eEXkAAAvzG.jpg"/>
    <hyperlink ref="U118" r:id="rId132" display="https://pbs.twimg.com/media/EUSCN3wWoAMGA3a.jpg"/>
    <hyperlink ref="U119" r:id="rId133" display="https://pbs.twimg.com/media/EUNKNZ0X0AAAd4h.jpg"/>
    <hyperlink ref="U120" r:id="rId134" display="https://pbs.twimg.com/media/EUSIlSfWAAIQw4f.jpg"/>
    <hyperlink ref="U126" r:id="rId135" display="https://pbs.twimg.com/media/EUXx0OGWAAUApAE.jpg"/>
    <hyperlink ref="U133" r:id="rId136" display="https://pbs.twimg.com/media/EUMi5Y-X0AAYvtb.jpg"/>
    <hyperlink ref="U134" r:id="rId137" display="https://pbs.twimg.com/media/EUMpTf_XgAIyivU.jpg"/>
    <hyperlink ref="U135" r:id="rId138" display="https://pbs.twimg.com/media/EUNHowvWsAELk7p.jpg"/>
    <hyperlink ref="U136" r:id="rId139" display="https://pbs.twimg.com/media/EUShjgcWkAATbjY.jpg"/>
    <hyperlink ref="U137" r:id="rId140" display="https://pbs.twimg.com/media/EUSXQtiWoAIScfY.jpg"/>
    <hyperlink ref="U138" r:id="rId141" display="https://pbs.twimg.com/media/EUSXQtiWoAIScfY.jpg"/>
    <hyperlink ref="U139" r:id="rId142" display="https://pbs.twimg.com/media/EUSVVgVXkAIkiM7.jpg"/>
    <hyperlink ref="U140" r:id="rId143" display="https://pbs.twimg.com/media/EUSXQtiWoAIScfY.jpg"/>
    <hyperlink ref="U141" r:id="rId144" display="https://pbs.twimg.com/media/EUMn5j5XgAIMRAK.jpg"/>
    <hyperlink ref="U144" r:id="rId145" display="https://pbs.twimg.com/media/EUMn5j5XgAIMRAK.jpg"/>
    <hyperlink ref="U145" r:id="rId146" display="https://pbs.twimg.com/media/EURTVkvXgAccorE.jpg"/>
    <hyperlink ref="U146" r:id="rId147" display="https://pbs.twimg.com/media/EUSyuvAWAAoEeKb.jpg"/>
    <hyperlink ref="U147" r:id="rId148" display="https://pbs.twimg.com/media/EUMFkOsWkAA4yCo.jpg"/>
    <hyperlink ref="U151" r:id="rId149" display="https://pbs.twimg.com/media/EUNDXWIWsAIJUW5.jpg"/>
    <hyperlink ref="U152" r:id="rId150" display="https://pbs.twimg.com/media/EUMhle6WsAImUuj.jpg"/>
    <hyperlink ref="U153" r:id="rId151" display="https://pbs.twimg.com/media/EUMhle6WsAImUuj.jpg"/>
    <hyperlink ref="U154" r:id="rId152" display="https://pbs.twimg.com/media/EUMhle6WsAImUuj.jpg"/>
    <hyperlink ref="U155" r:id="rId153" display="https://pbs.twimg.com/media/EUMhle6WsAImUuj.jpg"/>
    <hyperlink ref="U156" r:id="rId154" display="https://pbs.twimg.com/media/EUScxHBXQAM1I3t.jpg"/>
    <hyperlink ref="U157" r:id="rId155" display="https://pbs.twimg.com/media/EUR9D16X0AAPVdN.jpg"/>
    <hyperlink ref="U158" r:id="rId156" display="https://pbs.twimg.com/media/EUMhle6WsAImUuj.jpg"/>
    <hyperlink ref="U159" r:id="rId157" display="https://pbs.twimg.com/media/EUSKsuxXkAA0scw.jpg"/>
    <hyperlink ref="U160" r:id="rId158" display="https://pbs.twimg.com/media/EUR49RSX0AApkjC.jpg"/>
    <hyperlink ref="U161" r:id="rId159" display="https://pbs.twimg.com/media/EUScxHBXQAM1I3t.jpg"/>
    <hyperlink ref="U162" r:id="rId160" display="https://pbs.twimg.com/media/EUScxHBXQAM1I3t.jpg"/>
    <hyperlink ref="U163" r:id="rId161" display="https://pbs.twimg.com/media/EUScxHBXQAM1I3t.jpg"/>
    <hyperlink ref="U164" r:id="rId162" display="https://pbs.twimg.com/media/EUNNhTXWsAEc5ls.jpg"/>
    <hyperlink ref="U169" r:id="rId163" display="https://pbs.twimg.com/media/EUNIMu4WAAEYMUi.jpg"/>
    <hyperlink ref="U170" r:id="rId164" display="https://pbs.twimg.com/media/EUNNO6qWkAE-H9M.jpg"/>
    <hyperlink ref="U171" r:id="rId165" display="https://pbs.twimg.com/media/EUNFqmsXgAAEuKP.jpg"/>
    <hyperlink ref="U172" r:id="rId166" display="https://pbs.twimg.com/media/EUSBPdEXsAIisLQ.jpg"/>
    <hyperlink ref="U175" r:id="rId167" display="https://pbs.twimg.com/media/EUNHTQYXkAMdkdX.jpg"/>
    <hyperlink ref="U176" r:id="rId168" display="https://pbs.twimg.com/media/EUNa8FwWoAAGg9s.jpg"/>
    <hyperlink ref="V3" r:id="rId169" display="https://pbs.twimg.com/media/EUDg_jZVAAAgUoP.jpg"/>
    <hyperlink ref="V4" r:id="rId170" display="https://pbs.twimg.com/media/EUNq2LwUEAEeRYH.jpg"/>
    <hyperlink ref="V5" r:id="rId171" display="http://pbs.twimg.com/profile_images/1025195588411899905/gQqm7V-5_normal.jpg"/>
    <hyperlink ref="V6" r:id="rId172" display="http://pbs.twimg.com/profile_images/1025195588411899905/gQqm7V-5_normal.jpg"/>
    <hyperlink ref="V7" r:id="rId173" display="https://pbs.twimg.com/ext_tw_video_thumb/1243870853785440256/pu/img/O7weSJorjdGTA8bo.jpg"/>
    <hyperlink ref="V8" r:id="rId174" display="https://pbs.twimg.com/ext_tw_video_thumb/1243870853785440256/pu/img/O7weSJorjdGTA8bo.jpg"/>
    <hyperlink ref="V9" r:id="rId175" display="https://pbs.twimg.com/ext_tw_video_thumb/1243870853785440256/pu/img/O7weSJorjdGTA8bo.jpg"/>
    <hyperlink ref="V10" r:id="rId176" display="https://pbs.twimg.com/ext_tw_video_thumb/1243870853785440256/pu/img/O7weSJorjdGTA8bo.jpg"/>
    <hyperlink ref="V11" r:id="rId177" display="https://pbs.twimg.com/ext_tw_video_thumb/1243870853785440256/pu/img/O7weSJorjdGTA8bo.jpg"/>
    <hyperlink ref="V12" r:id="rId178" display="https://pbs.twimg.com/ext_tw_video_thumb/1243870853785440256/pu/img/O7weSJorjdGTA8bo.jpg"/>
    <hyperlink ref="V13" r:id="rId179" display="https://pbs.twimg.com/ext_tw_video_thumb/1243870853785440256/pu/img/O7weSJorjdGTA8bo.jpg"/>
    <hyperlink ref="V14" r:id="rId180" display="https://pbs.twimg.com/media/EUOLmCSXgAIGAsI.jpg"/>
    <hyperlink ref="V15" r:id="rId181" display="http://pbs.twimg.com/profile_images/889923465125474304/4UBANPNi_normal.jpg"/>
    <hyperlink ref="V16" r:id="rId182" display="https://pbs.twimg.com/media/EUXbB_HXkAEgOoB.jpg"/>
    <hyperlink ref="V17" r:id="rId183" display="https://pbs.twimg.com/media/EUXbB_HXkAEgOoB.jpg"/>
    <hyperlink ref="V18" r:id="rId184" display="http://pbs.twimg.com/profile_images/1225400446036000769/qU_eTJLJ_normal.png"/>
    <hyperlink ref="V19" r:id="rId185" display="http://pbs.twimg.com/profile_images/1225400446036000769/qU_eTJLJ_normal.png"/>
    <hyperlink ref="V20" r:id="rId186" display="http://pbs.twimg.com/profile_images/1225400446036000769/qU_eTJLJ_normal.png"/>
    <hyperlink ref="V21" r:id="rId187" display="http://pbs.twimg.com/profile_images/1225400446036000769/qU_eTJLJ_normal.png"/>
    <hyperlink ref="V22" r:id="rId188" display="http://pbs.twimg.com/profile_images/1225400446036000769/qU_eTJLJ_normal.png"/>
    <hyperlink ref="V23" r:id="rId189" display="http://pbs.twimg.com/profile_images/1225400446036000769/qU_eTJLJ_normal.png"/>
    <hyperlink ref="V24" r:id="rId190" display="http://pbs.twimg.com/profile_images/1225400446036000769/qU_eTJLJ_normal.png"/>
    <hyperlink ref="V25" r:id="rId191" display="http://pbs.twimg.com/profile_images/1225400446036000769/qU_eTJLJ_normal.png"/>
    <hyperlink ref="V26" r:id="rId192" display="http://pbs.twimg.com/profile_images/1225400446036000769/qU_eTJLJ_normal.png"/>
    <hyperlink ref="V27" r:id="rId193" display="https://pbs.twimg.com/media/EUNzI1hXgAA61TM.jpg"/>
    <hyperlink ref="V28" r:id="rId194" display="https://pbs.twimg.com/media/EUNrmQxWkAAc556.jpg"/>
    <hyperlink ref="V29" r:id="rId195" display="http://pbs.twimg.com/profile_images/1233217354835922944/cveIcP9f_normal.jpg"/>
    <hyperlink ref="V30" r:id="rId196" display="https://pbs.twimg.com/media/EUXTIjPXsAABoco.jpg"/>
    <hyperlink ref="V31" r:id="rId197" display="https://pbs.twimg.com/media/EUXg3kKWAAIUwqZ.png"/>
    <hyperlink ref="V32" r:id="rId198" display="https://pbs.twimg.com/media/EUYlTPDWAAgi6sI.jpg"/>
    <hyperlink ref="V33" r:id="rId199" display="https://pbs.twimg.com/media/EUR5kZKUYAAKeom.jpg"/>
    <hyperlink ref="V34" r:id="rId200" display="https://pbs.twimg.com/media/EUXXhq3UMAMXayu.jpg"/>
    <hyperlink ref="V35" r:id="rId201" display="https://pbs.twimg.com/media/EUXXhq3UMAMXayu.jpg"/>
    <hyperlink ref="V36" r:id="rId202" display="https://pbs.twimg.com/media/EUXy4LtWAAI3noB.jpg"/>
    <hyperlink ref="V37" r:id="rId203" display="https://pbs.twimg.com/media/EUMuN2-WoAA2T2f.jpg"/>
    <hyperlink ref="V38" r:id="rId204" display="https://pbs.twimg.com/media/EUM3fxaWkAAEhfB.jpg"/>
    <hyperlink ref="V39" r:id="rId205" display="https://pbs.twimg.com/media/EUNl5eEXkAAAvzG.jpg"/>
    <hyperlink ref="V40" r:id="rId206" display="https://pbs.twimg.com/media/EUNl5eEXkAAAvzG.jpg"/>
    <hyperlink ref="V41" r:id="rId207" display="https://pbs.twimg.com/media/EUNl5eEXkAAAvzG.jpg"/>
    <hyperlink ref="V42" r:id="rId208" display="https://pbs.twimg.com/media/EUNl5eEXkAAAvzG.jpg"/>
    <hyperlink ref="V43" r:id="rId209" display="https://pbs.twimg.com/media/EUNl5eEXkAAAvzG.jpg"/>
    <hyperlink ref="V44" r:id="rId210" display="https://pbs.twimg.com/media/EUSaEP3UcAAwT_p.jpg"/>
    <hyperlink ref="V45" r:id="rId211" display="https://pbs.twimg.com/media/EUSaEP3UcAAwT_p.jpg"/>
    <hyperlink ref="V46" r:id="rId212" display="https://pbs.twimg.com/media/EUNHZawUYAAemkh.jpg"/>
    <hyperlink ref="V47" r:id="rId213" display="https://pbs.twimg.com/media/EUNHZawUYAAemkh.jpg"/>
    <hyperlink ref="V48" r:id="rId214" display="https://pbs.twimg.com/media/EUNJJL5UcAMSe-w.jpg"/>
    <hyperlink ref="V49" r:id="rId215" display="https://pbs.twimg.com/ext_tw_video_thumb/1243935093212602369/pu/img/jIjia3Q52Lwhu8AL.jpg"/>
    <hyperlink ref="V50" r:id="rId216" display="https://pbs.twimg.com/media/EUMxDqaWAAANzwy.jpg"/>
    <hyperlink ref="V51" r:id="rId217" display="https://pbs.twimg.com/media/EUSE6OzXkAMEk8T.jpg"/>
    <hyperlink ref="V52" r:id="rId218" display="https://pbs.twimg.com/media/EUMxDqaWAAANzwy.jpg"/>
    <hyperlink ref="V53" r:id="rId219" display="https://pbs.twimg.com/media/EUSE6OzXkAMEk8T.jpg"/>
    <hyperlink ref="V54" r:id="rId220" display="https://pbs.twimg.com/media/EUMxDqaWAAANzwy.jpg"/>
    <hyperlink ref="V55" r:id="rId221" display="https://pbs.twimg.com/media/EUSE6OzXkAMEk8T.jpg"/>
    <hyperlink ref="V56" r:id="rId222" display="https://pbs.twimg.com/media/EUMbM5JX0AE24bH.jpg"/>
    <hyperlink ref="V57" r:id="rId223" display="https://pbs.twimg.com/media/EUNnNBJXQAA-goL.jpg"/>
    <hyperlink ref="V58" r:id="rId224" display="https://pbs.twimg.com/media/EURcQo6WsAEw-z3.jpg"/>
    <hyperlink ref="V59" r:id="rId225" display="http://pbs.twimg.com/profile_images/1221228373990506497/YEmp6FLu_normal.jpg"/>
    <hyperlink ref="V60" r:id="rId226" display="https://pbs.twimg.com/media/EUXZs9iWkAU1sFM.jpg"/>
    <hyperlink ref="V61" r:id="rId227" display="https://pbs.twimg.com/media/EUSH6TlWkAAaR_0.jpg"/>
    <hyperlink ref="V62" r:id="rId228" display="https://pbs.twimg.com/media/EUXZs9iWkAU1sFM.jpg"/>
    <hyperlink ref="V63" r:id="rId229" display="https://pbs.twimg.com/media/EUSH6TlWkAAaR_0.jpg"/>
    <hyperlink ref="V64" r:id="rId230" display="https://pbs.twimg.com/media/EUNGljxWsAA9iJK.jpg"/>
    <hyperlink ref="V65" r:id="rId231" display="https://pbs.twimg.com/media/EUM3fxaWkAAEhfB.jpg"/>
    <hyperlink ref="V66" r:id="rId232" display="https://pbs.twimg.com/media/EUM3fxaWkAAEhfB.jpg"/>
    <hyperlink ref="V67" r:id="rId233" display="https://pbs.twimg.com/media/EUM3fxaWkAAEhfB.jpg"/>
    <hyperlink ref="V68" r:id="rId234" display="https://pbs.twimg.com/media/EUW3qDBXgAAGLuK.jpg"/>
    <hyperlink ref="V69" r:id="rId235" display="https://pbs.twimg.com/media/EUSARJLWkAA_Lwp.jpg"/>
    <hyperlink ref="V70" r:id="rId236" display="https://pbs.twimg.com/media/EUSARJLWkAA_Lwp.jpg"/>
    <hyperlink ref="V71" r:id="rId237" display="https://pbs.twimg.com/media/EUXJ1xlWAAEkB6i.jpg"/>
    <hyperlink ref="V72" r:id="rId238" display="https://pbs.twimg.com/media/EUNGljxWsAA9iJK.jpg"/>
    <hyperlink ref="V73" r:id="rId239" display="https://pbs.twimg.com/media/EUSARJLWkAA_Lwp.jpg"/>
    <hyperlink ref="V74" r:id="rId240" display="https://pbs.twimg.com/media/EUM_PAAWsAIburB.jpg"/>
    <hyperlink ref="V75" r:id="rId241" display="https://pbs.twimg.com/media/EUSK9EbWAAIUjWh.jpg"/>
    <hyperlink ref="V76" r:id="rId242" display="https://pbs.twimg.com/media/EUXBZATXsAE-wAb.jpg"/>
    <hyperlink ref="V77" r:id="rId243" display="https://pbs.twimg.com/media/EUXBZATXsAE-wAb.jpg"/>
    <hyperlink ref="V78" r:id="rId244" display="https://pbs.twimg.com/media/EUNJ0PMWAAUKN4O.jpg"/>
    <hyperlink ref="V79" r:id="rId245" display="http://pbs.twimg.com/profile_images/426082032028905472/HFjV5BVz_normal.jpeg"/>
    <hyperlink ref="V80" r:id="rId246" display="https://pbs.twimg.com/media/EUNJ0PMWAAUKN4O.jpg"/>
    <hyperlink ref="V81" r:id="rId247" display="https://pbs.twimg.com/media/EUNJ0PMWAAUKN4O.jpg"/>
    <hyperlink ref="V82" r:id="rId248" display="https://pbs.twimg.com/media/EUNJ0PMWAAUKN4O.jpg"/>
    <hyperlink ref="V83" r:id="rId249" display="http://pbs.twimg.com/profile_images/1235689595708354560/tvaZZTyR_normal.jpg"/>
    <hyperlink ref="V84" r:id="rId250" display="http://pbs.twimg.com/profile_images/1235689595708354560/tvaZZTyR_normal.jpg"/>
    <hyperlink ref="V85" r:id="rId251" display="http://pbs.twimg.com/profile_images/1235689595708354560/tvaZZTyR_normal.jpg"/>
    <hyperlink ref="V86" r:id="rId252" display="http://pbs.twimg.com/profile_images/1235689595708354560/tvaZZTyR_normal.jpg"/>
    <hyperlink ref="V87" r:id="rId253" display="http://pbs.twimg.com/profile_images/1235689595708354560/tvaZZTyR_normal.jpg"/>
    <hyperlink ref="V88" r:id="rId254" display="https://pbs.twimg.com/media/EUNCa3QXsAAIzv_.jpg"/>
    <hyperlink ref="V89" r:id="rId255" display="https://pbs.twimg.com/ext_tw_video_thumb/1243945298109628417/pu/img/MctTOQ5bCG2AuouD.jpg"/>
    <hyperlink ref="V90" r:id="rId256" display="https://pbs.twimg.com/media/EUNVDhVWkAAIGZD.jpg"/>
    <hyperlink ref="V91" r:id="rId257" display="http://pbs.twimg.com/profile_images/1014129844580421632/QcqV-H7f_normal.jpg"/>
    <hyperlink ref="V92" r:id="rId258" display="http://pbs.twimg.com/profile_images/1014129844580421632/QcqV-H7f_normal.jpg"/>
    <hyperlink ref="V93" r:id="rId259" display="http://pbs.twimg.com/profile_images/1014129844580421632/QcqV-H7f_normal.jpg"/>
    <hyperlink ref="V94" r:id="rId260" display="http://pbs.twimg.com/profile_images/1014129844580421632/QcqV-H7f_normal.jpg"/>
    <hyperlink ref="V95" r:id="rId261" display="https://pbs.twimg.com/media/EUNl5eEXkAAAvzG.jpg"/>
    <hyperlink ref="V96" r:id="rId262" display="https://pbs.twimg.com/media/EUNl5eEXkAAAvzG.jpg"/>
    <hyperlink ref="V97" r:id="rId263" display="https://pbs.twimg.com/media/EUNl5eEXkAAAvzG.jpg"/>
    <hyperlink ref="V98" r:id="rId264" display="http://pbs.twimg.com/profile_images/1014129844580421632/QcqV-H7f_normal.jpg"/>
    <hyperlink ref="V99" r:id="rId265" display="http://pbs.twimg.com/profile_images/1014129844580421632/QcqV-H7f_normal.jpg"/>
    <hyperlink ref="V100" r:id="rId266" display="http://pbs.twimg.com/profile_images/1014129844580421632/QcqV-H7f_normal.jpg"/>
    <hyperlink ref="V101" r:id="rId267" display="http://pbs.twimg.com/profile_images/1014129844580421632/QcqV-H7f_normal.jpg"/>
    <hyperlink ref="V102" r:id="rId268" display="http://pbs.twimg.com/profile_images/1014129844580421632/QcqV-H7f_normal.jpg"/>
    <hyperlink ref="V103" r:id="rId269" display="http://pbs.twimg.com/profile_images/1014129844580421632/QcqV-H7f_normal.jpg"/>
    <hyperlink ref="V104" r:id="rId270" display="http://pbs.twimg.com/profile_images/1014129844580421632/QcqV-H7f_normal.jpg"/>
    <hyperlink ref="V105" r:id="rId271" display="http://pbs.twimg.com/profile_images/1014129844580421632/QcqV-H7f_normal.jpg"/>
    <hyperlink ref="V106" r:id="rId272" display="http://pbs.twimg.com/profile_images/1098973461081481218/KK_1gWck_normal.jpg"/>
    <hyperlink ref="V107" r:id="rId273" display="http://pbs.twimg.com/profile_images/1098973461081481218/KK_1gWck_normal.jpg"/>
    <hyperlink ref="V108" r:id="rId274" display="http://pbs.twimg.com/profile_images/1098973461081481218/KK_1gWck_normal.jpg"/>
    <hyperlink ref="V109" r:id="rId275" display="http://pbs.twimg.com/profile_images/1098973461081481218/KK_1gWck_normal.jpg"/>
    <hyperlink ref="V110" r:id="rId276" display="http://pbs.twimg.com/profile_images/1098973461081481218/KK_1gWck_normal.jpg"/>
    <hyperlink ref="V111" r:id="rId277" display="http://pbs.twimg.com/profile_images/1098973461081481218/KK_1gWck_normal.jpg"/>
    <hyperlink ref="V112" r:id="rId278" display="http://pbs.twimg.com/profile_images/1098973461081481218/KK_1gWck_normal.jpg"/>
    <hyperlink ref="V113" r:id="rId279" display="http://pbs.twimg.com/profile_images/1098973461081481218/KK_1gWck_normal.jpg"/>
    <hyperlink ref="V114" r:id="rId280" display="http://pbs.twimg.com/profile_images/1098973461081481218/KK_1gWck_normal.jpg"/>
    <hyperlink ref="V115" r:id="rId281" display="http://pbs.twimg.com/profile_images/1098973461081481218/KK_1gWck_normal.jpg"/>
    <hyperlink ref="V116" r:id="rId282" display="http://pbs.twimg.com/profile_images/1098973461081481218/KK_1gWck_normal.jpg"/>
    <hyperlink ref="V117" r:id="rId283" display="http://pbs.twimg.com/profile_images/1098973461081481218/KK_1gWck_normal.jpg"/>
    <hyperlink ref="V118" r:id="rId284" display="https://pbs.twimg.com/media/EUSCN3wWoAMGA3a.jpg"/>
    <hyperlink ref="V119" r:id="rId285" display="https://pbs.twimg.com/media/EUNKNZ0X0AAAd4h.jpg"/>
    <hyperlink ref="V120" r:id="rId286" display="https://pbs.twimg.com/media/EUSIlSfWAAIQw4f.jpg"/>
    <hyperlink ref="V121" r:id="rId287" display="http://pbs.twimg.com/profile_images/536221340210966529/ByumhudF_normal.jpeg"/>
    <hyperlink ref="V122" r:id="rId288" display="http://pbs.twimg.com/profile_images/536221340210966529/ByumhudF_normal.jpeg"/>
    <hyperlink ref="V123" r:id="rId289" display="http://pbs.twimg.com/profile_images/536221340210966529/ByumhudF_normal.jpeg"/>
    <hyperlink ref="V124" r:id="rId290" display="http://pbs.twimg.com/profile_images/536221340210966529/ByumhudF_normal.jpeg"/>
    <hyperlink ref="V125" r:id="rId291" display="http://pbs.twimg.com/profile_images/536221340210966529/ByumhudF_normal.jpeg"/>
    <hyperlink ref="V126" r:id="rId292" display="https://pbs.twimg.com/media/EUXx0OGWAAUApAE.jpg"/>
    <hyperlink ref="V127" r:id="rId293" display="http://pbs.twimg.com/profile_images/536221340210966529/ByumhudF_normal.jpeg"/>
    <hyperlink ref="V128" r:id="rId294" display="http://pbs.twimg.com/profile_images/536221340210966529/ByumhudF_normal.jpeg"/>
    <hyperlink ref="V129" r:id="rId295" display="http://pbs.twimg.com/profile_images/536221340210966529/ByumhudF_normal.jpeg"/>
    <hyperlink ref="V130" r:id="rId296" display="http://pbs.twimg.com/profile_images/536221340210966529/ByumhudF_normal.jpeg"/>
    <hyperlink ref="V131" r:id="rId297" display="http://pbs.twimg.com/profile_images/536221340210966529/ByumhudF_normal.jpeg"/>
    <hyperlink ref="V132" r:id="rId298" display="http://pbs.twimg.com/profile_images/536221340210966529/ByumhudF_normal.jpeg"/>
    <hyperlink ref="V133" r:id="rId299" display="https://pbs.twimg.com/media/EUMi5Y-X0AAYvtb.jpg"/>
    <hyperlink ref="V134" r:id="rId300" display="https://pbs.twimg.com/media/EUMpTf_XgAIyivU.jpg"/>
    <hyperlink ref="V135" r:id="rId301" display="https://pbs.twimg.com/media/EUNHowvWsAELk7p.jpg"/>
    <hyperlink ref="V136" r:id="rId302" display="https://pbs.twimg.com/media/EUShjgcWkAATbjY.jpg"/>
    <hyperlink ref="V137" r:id="rId303" display="https://pbs.twimg.com/media/EUSXQtiWoAIScfY.jpg"/>
    <hyperlink ref="V138" r:id="rId304" display="https://pbs.twimg.com/media/EUSXQtiWoAIScfY.jpg"/>
    <hyperlink ref="V139" r:id="rId305" display="https://pbs.twimg.com/media/EUSVVgVXkAIkiM7.jpg"/>
    <hyperlink ref="V140" r:id="rId306" display="https://pbs.twimg.com/media/EUSXQtiWoAIScfY.jpg"/>
    <hyperlink ref="V141" r:id="rId307" display="https://pbs.twimg.com/media/EUMn5j5XgAIMRAK.jpg"/>
    <hyperlink ref="V142" r:id="rId308" display="http://pbs.twimg.com/profile_images/784440240584916992/6_sh4IYP_normal.jpg"/>
    <hyperlink ref="V143" r:id="rId309" display="http://pbs.twimg.com/profile_images/784440240584916992/6_sh4IYP_normal.jpg"/>
    <hyperlink ref="V144" r:id="rId310" display="https://pbs.twimg.com/media/EUMn5j5XgAIMRAK.jpg"/>
    <hyperlink ref="V145" r:id="rId311" display="https://pbs.twimg.com/media/EURTVkvXgAccorE.jpg"/>
    <hyperlink ref="V146" r:id="rId312" display="https://pbs.twimg.com/media/EUSyuvAWAAoEeKb.jpg"/>
    <hyperlink ref="V147" r:id="rId313" display="https://pbs.twimg.com/media/EUMFkOsWkAA4yCo.jpg"/>
    <hyperlink ref="V148" r:id="rId314" display="http://pbs.twimg.com/profile_images/784440240584916992/6_sh4IYP_normal.jpg"/>
    <hyperlink ref="V149" r:id="rId315" display="http://pbs.twimg.com/profile_images/784440240584916992/6_sh4IYP_normal.jpg"/>
    <hyperlink ref="V150" r:id="rId316" display="http://pbs.twimg.com/profile_images/784440240584916992/6_sh4IYP_normal.jpg"/>
    <hyperlink ref="V151" r:id="rId317" display="https://pbs.twimg.com/media/EUNDXWIWsAIJUW5.jpg"/>
    <hyperlink ref="V152" r:id="rId318" display="https://pbs.twimg.com/media/EUMhle6WsAImUuj.jpg"/>
    <hyperlink ref="V153" r:id="rId319" display="https://pbs.twimg.com/media/EUMhle6WsAImUuj.jpg"/>
    <hyperlink ref="V154" r:id="rId320" display="https://pbs.twimg.com/media/EUMhle6WsAImUuj.jpg"/>
    <hyperlink ref="V155" r:id="rId321" display="https://pbs.twimg.com/media/EUMhle6WsAImUuj.jpg"/>
    <hyperlink ref="V156" r:id="rId322" display="https://pbs.twimg.com/media/EUScxHBXQAM1I3t.jpg"/>
    <hyperlink ref="V157" r:id="rId323" display="https://pbs.twimg.com/media/EUR9D16X0AAPVdN.jpg"/>
    <hyperlink ref="V158" r:id="rId324" display="https://pbs.twimg.com/media/EUMhle6WsAImUuj.jpg"/>
    <hyperlink ref="V159" r:id="rId325" display="https://pbs.twimg.com/media/EUSKsuxXkAA0scw.jpg"/>
    <hyperlink ref="V160" r:id="rId326" display="https://pbs.twimg.com/media/EUR49RSX0AApkjC.jpg"/>
    <hyperlink ref="V161" r:id="rId327" display="https://pbs.twimg.com/media/EUScxHBXQAM1I3t.jpg"/>
    <hyperlink ref="V162" r:id="rId328" display="https://pbs.twimg.com/media/EUScxHBXQAM1I3t.jpg"/>
    <hyperlink ref="V163" r:id="rId329" display="https://pbs.twimg.com/media/EUScxHBXQAM1I3t.jpg"/>
    <hyperlink ref="V164" r:id="rId330" display="https://pbs.twimg.com/media/EUNNhTXWsAEc5ls.jpg"/>
    <hyperlink ref="V165" r:id="rId331" display="http://pbs.twimg.com/profile_images/1240285028879384586/TzHfTdbj_normal.jpg"/>
    <hyperlink ref="V166" r:id="rId332" display="http://pbs.twimg.com/profile_images/1240285028879384586/TzHfTdbj_normal.jpg"/>
    <hyperlink ref="V167" r:id="rId333" display="http://pbs.twimg.com/profile_images/1240285028879384586/TzHfTdbj_normal.jpg"/>
    <hyperlink ref="V168" r:id="rId334" display="http://pbs.twimg.com/profile_images/1240285028879384586/TzHfTdbj_normal.jpg"/>
    <hyperlink ref="V169" r:id="rId335" display="https://pbs.twimg.com/media/EUNIMu4WAAEYMUi.jpg"/>
    <hyperlink ref="V170" r:id="rId336" display="https://pbs.twimg.com/media/EUNNO6qWkAE-H9M.jpg"/>
    <hyperlink ref="V171" r:id="rId337" display="https://pbs.twimg.com/media/EUNFqmsXgAAEuKP.jpg"/>
    <hyperlink ref="V172" r:id="rId338" display="https://pbs.twimg.com/media/EUSBPdEXsAIisLQ.jpg"/>
    <hyperlink ref="V173" r:id="rId339" display="http://pbs.twimg.com/profile_images/1225214155390504960/6Asmc-Mv_normal.png"/>
    <hyperlink ref="V174" r:id="rId340" display="http://pbs.twimg.com/profile_images/1225214155390504960/6Asmc-Mv_normal.png"/>
    <hyperlink ref="V175" r:id="rId341" display="https://pbs.twimg.com/media/EUNHTQYXkAMdkdX.jpg"/>
    <hyperlink ref="V176" r:id="rId342" display="https://pbs.twimg.com/media/EUNa8FwWoAAGg9s.jpg"/>
    <hyperlink ref="Z3" r:id="rId343" display="https://twitter.com/kunalmahajan4/status/1243241673548685317"/>
    <hyperlink ref="Z4" r:id="rId344" display="https://twitter.com/awakush/status/1243955446123118592"/>
    <hyperlink ref="Z5" r:id="rId345" display="https://twitter.com/panjrathg/status/1244253032931569665"/>
    <hyperlink ref="Z6" r:id="rId346" display="https://twitter.com/panjrathg/status/1244253032931569665"/>
    <hyperlink ref="Z7" r:id="rId347" display="https://twitter.com/hadleywilsonmd/status/1243870903462760448"/>
    <hyperlink ref="Z8" r:id="rId348" display="https://twitter.com/hadleywilsonmd/status/1243870903462760448"/>
    <hyperlink ref="Z9" r:id="rId349" display="https://twitter.com/hadleywilsonmd/status/1243870903462760448"/>
    <hyperlink ref="Z10" r:id="rId350" display="https://twitter.com/hadleywilsonmd/status/1243870903462760448"/>
    <hyperlink ref="Z11" r:id="rId351" display="https://twitter.com/hadleywilsonmd/status/1243870903462760448"/>
    <hyperlink ref="Z12" r:id="rId352" display="https://twitter.com/hadleywilsonmd/status/1243870903462760448"/>
    <hyperlink ref="Z13" r:id="rId353" display="https://twitter.com/hadleywilsonmd/status/1243870903462760448"/>
    <hyperlink ref="Z14" r:id="rId354" display="https://twitter.com/hadleywilsonmd/status/1243991411718008832"/>
    <hyperlink ref="Z15" r:id="rId355" display="https://twitter.com/hadleywilsonmd/status/1243917417211928577"/>
    <hyperlink ref="Z16" r:id="rId356" display="https://twitter.com/anudodejamd/status/1244641851371671555"/>
    <hyperlink ref="Z17" r:id="rId357" display="https://twitter.com/anudodejamd/status/1244641851371671555"/>
    <hyperlink ref="Z18" r:id="rId358" display="https://twitter.com/ktamirisamd/status/1243877640450252800"/>
    <hyperlink ref="Z19" r:id="rId359" display="https://twitter.com/ktamirisamd/status/1243877640450252800"/>
    <hyperlink ref="Z20" r:id="rId360" display="https://twitter.com/ktamirisamd/status/1243877640450252800"/>
    <hyperlink ref="Z21" r:id="rId361" display="https://twitter.com/ktamirisamd/status/1243877640450252800"/>
    <hyperlink ref="Z22" r:id="rId362" display="https://twitter.com/ktamirisamd/status/1243877640450252800"/>
    <hyperlink ref="Z23" r:id="rId363" display="https://twitter.com/ktamirisamd/status/1243877640450252800"/>
    <hyperlink ref="Z24" r:id="rId364" display="https://twitter.com/ktamirisamd/status/1243877640450252800"/>
    <hyperlink ref="Z25" r:id="rId365" display="https://twitter.com/ktamirisamd/status/1243877640450252800"/>
    <hyperlink ref="Z26" r:id="rId366" display="https://twitter.com/ktamirisamd/status/1243877640450252800"/>
    <hyperlink ref="Z27" r:id="rId367" display="https://twitter.com/ktamirisamd/status/1243964523180146690"/>
    <hyperlink ref="Z28" r:id="rId368" display="https://twitter.com/ktamirisamd/status/1243956231905120262"/>
    <hyperlink ref="Z29" r:id="rId369" display="https://twitter.com/gurleen_kaur96/status/1244691354527072263"/>
    <hyperlink ref="Z30" r:id="rId370" display="https://twitter.com/medaxiom/status/1244633019643834368"/>
    <hyperlink ref="Z31" r:id="rId371" display="https://twitter.com/medaxiom/status/1244648118756544512"/>
    <hyperlink ref="Z32" r:id="rId372" display="https://twitter.com/mr_jeffry/status/1244723759006789633"/>
    <hyperlink ref="Z33" r:id="rId373" display="https://twitter.com/drmarthagulati/status/1244253080993988608"/>
    <hyperlink ref="Z34" r:id="rId374" display="https://twitter.com/drmarthagulati/status/1244637850655584256"/>
    <hyperlink ref="Z35" r:id="rId375" display="https://twitter.com/drmarthagulati/status/1244637850655584256"/>
    <hyperlink ref="Z36" r:id="rId376" display="https://twitter.com/rafidaltaweel/status/1244667948620537856"/>
    <hyperlink ref="Z37" r:id="rId377" display="https://twitter.com/achoiheart/status/1243889834491510785"/>
    <hyperlink ref="Z38" r:id="rId378" display="https://twitter.com/jaccjournals/status/1243900371413712903"/>
    <hyperlink ref="Z39" r:id="rId379" display="https://twitter.com/drlaxmimehta/status/1243955456462249985"/>
    <hyperlink ref="Z40" r:id="rId380" display="https://twitter.com/drlaxmimehta/status/1243955456462249985"/>
    <hyperlink ref="Z41" r:id="rId381" display="https://twitter.com/drlaxmimehta/status/1243955456462249985"/>
    <hyperlink ref="Z42" r:id="rId382" display="https://twitter.com/drlaxmimehta/status/1243955456462249985"/>
    <hyperlink ref="Z43" r:id="rId383" display="https://twitter.com/drlaxmimehta/status/1243955456462249985"/>
    <hyperlink ref="Z44" r:id="rId384" display="https://twitter.com/katiebatesdnp/status/1244288836047233025"/>
    <hyperlink ref="Z45" r:id="rId385" display="https://twitter.com/katiebatesdnp/status/1244288836047233025"/>
    <hyperlink ref="Z46" r:id="rId386" display="https://twitter.com/katiebatesdnp/status/1243916430673768448"/>
    <hyperlink ref="Z47" r:id="rId387" display="https://twitter.com/katiebatesdnp/status/1243916430673768448"/>
    <hyperlink ref="Z48" r:id="rId388" display="https://twitter.com/katiebatesdnp/status/1243918354034778114"/>
    <hyperlink ref="Z49" r:id="rId389" display="https://twitter.com/katiebatesdnp/status/1243935154604670977"/>
    <hyperlink ref="Z50" r:id="rId390" display="https://twitter.com/yaqoub_lina/status/1243891872155799563"/>
    <hyperlink ref="Z51" r:id="rId391" display="https://twitter.com/yaqoub_lina/status/1244265572180865024"/>
    <hyperlink ref="Z52" r:id="rId392" display="https://twitter.com/yaqoub_lina/status/1243891872155799563"/>
    <hyperlink ref="Z53" r:id="rId393" display="https://twitter.com/yaqoub_lina/status/1244265572180865024"/>
    <hyperlink ref="Z54" r:id="rId394" display="https://twitter.com/yaqoub_lina/status/1243891872155799563"/>
    <hyperlink ref="Z55" r:id="rId395" display="https://twitter.com/yaqoub_lina/status/1244265572180865024"/>
    <hyperlink ref="Z56" r:id="rId396" display="https://twitter.com/mpsotka/status/1243867833651601408"/>
    <hyperlink ref="Z57" r:id="rId397" display="https://twitter.com/mpsotka/status/1243951402117971970"/>
    <hyperlink ref="Z58" r:id="rId398" display="https://twitter.com/mpsotka/status/1244220869657927681"/>
    <hyperlink ref="Z59" r:id="rId399" display="https://twitter.com/athenapoppas/status/1243907474933059590"/>
    <hyperlink ref="Z60" r:id="rId400" display="https://twitter.com/braun_lynne/status/1244640249436934144"/>
    <hyperlink ref="Z61" r:id="rId401" display="https://twitter.com/braun_lynne/status/1244268845608640512"/>
    <hyperlink ref="Z62" r:id="rId402" display="https://twitter.com/braun_lynne/status/1244640249436934144"/>
    <hyperlink ref="Z63" r:id="rId403" display="https://twitter.com/braun_lynne/status/1244268845608640512"/>
    <hyperlink ref="Z64" r:id="rId404" display="https://twitter.com/kyla_lara/status/1243915546544013314"/>
    <hyperlink ref="Z65" r:id="rId405" display="https://twitter.com/jaccjournals/status/1243900371413712903"/>
    <hyperlink ref="Z66" r:id="rId406" display="https://twitter.com/jaccjournals/status/1243900371413712903"/>
    <hyperlink ref="Z67" r:id="rId407" display="https://twitter.com/jaccjournals/status/1243900371413712903"/>
    <hyperlink ref="Z68" r:id="rId408" display="https://twitter.com/jaccjournals/status/1244602808520847360"/>
    <hyperlink ref="Z69" r:id="rId409" display="https://twitter.com/kyla_lara/status/1244260436159201281"/>
    <hyperlink ref="Z70" r:id="rId410" display="https://twitter.com/kyla_lara/status/1244260436159201281"/>
    <hyperlink ref="Z71" r:id="rId411" display="https://twitter.com/kyla_lara/status/1244622802486992896"/>
    <hyperlink ref="Z72" r:id="rId412" display="https://twitter.com/kyla_lara/status/1243915546544013314"/>
    <hyperlink ref="Z73" r:id="rId413" display="https://twitter.com/kyla_lara/status/1244260436159201281"/>
    <hyperlink ref="Z74" r:id="rId414" display="https://twitter.com/kyla_lara/status/1243907463310708740"/>
    <hyperlink ref="Z75" r:id="rId415" display="https://twitter.com/kyla_lara/status/1244272184555601922"/>
    <hyperlink ref="Z76" r:id="rId416" display="https://twitter.com/kyla_lara/status/1244613511940059137"/>
    <hyperlink ref="Z77" r:id="rId417" display="https://twitter.com/kyla_lara/status/1244613511940059137"/>
    <hyperlink ref="Z78" r:id="rId418" display="https://twitter.com/smadarkort/status/1243919104131633152"/>
    <hyperlink ref="Z79" r:id="rId419" display="https://twitter.com/smadarkort/status/1243919731641536512"/>
    <hyperlink ref="Z80" r:id="rId420" display="https://twitter.com/smadarkort/status/1243919104131633152"/>
    <hyperlink ref="Z81" r:id="rId421" display="https://twitter.com/smadarkort/status/1243919104131633152"/>
    <hyperlink ref="Z82" r:id="rId422" display="https://twitter.com/smadarkort/status/1243919104131633152"/>
    <hyperlink ref="Z83" r:id="rId423" display="https://twitter.com/gomezrexrode/status/1243918623263068160"/>
    <hyperlink ref="Z84" r:id="rId424" display="https://twitter.com/gomezrexrode/status/1243907908116643842"/>
    <hyperlink ref="Z85" r:id="rId425" display="https://twitter.com/gomezrexrode/status/1244252891277393920"/>
    <hyperlink ref="Z86" r:id="rId426" display="https://twitter.com/gomezrexrode/status/1244266592931852291"/>
    <hyperlink ref="Z87" r:id="rId427" display="https://twitter.com/gomezrexrode/status/1243901828351303681"/>
    <hyperlink ref="Z88" r:id="rId428" display="https://twitter.com/gomezrexrode/status/1243910955987357696"/>
    <hyperlink ref="Z89" r:id="rId429" display="https://twitter.com/jenkanellidis/status/1243945595183775744"/>
    <hyperlink ref="Z90" r:id="rId430" display="https://twitter.com/drjenniferco_vu/status/1243931446621941760"/>
    <hyperlink ref="Z91" r:id="rId431" display="https://twitter.com/avolgman/status/1244677496081190914"/>
    <hyperlink ref="Z92" r:id="rId432" display="https://twitter.com/avolgman/status/1244677496081190914"/>
    <hyperlink ref="Z93" r:id="rId433" display="https://twitter.com/avolgman/status/1244677496081190914"/>
    <hyperlink ref="Z94" r:id="rId434" display="https://twitter.com/avolgman/status/1244677496081190914"/>
    <hyperlink ref="Z95" r:id="rId435" display="https://twitter.com/drlaxmimehta/status/1243955456462249985"/>
    <hyperlink ref="Z96" r:id="rId436" display="https://twitter.com/drlaxmimehta/status/1243955456462249985"/>
    <hyperlink ref="Z97" r:id="rId437" display="https://twitter.com/drlaxmimehta/status/1243955456462249985"/>
    <hyperlink ref="Z98" r:id="rId438" display="https://twitter.com/avolgman/status/1244677496081190914"/>
    <hyperlink ref="Z99" r:id="rId439" display="https://twitter.com/avolgman/status/1244677496081190914"/>
    <hyperlink ref="Z100" r:id="rId440" display="https://twitter.com/avolgman/status/1244677496081190914"/>
    <hyperlink ref="Z101" r:id="rId441" display="https://twitter.com/avolgman/status/1244677496081190914"/>
    <hyperlink ref="Z102" r:id="rId442" display="https://twitter.com/avolgman/status/1244677496081190914"/>
    <hyperlink ref="Z103" r:id="rId443" display="https://twitter.com/avolgman/status/1244677496081190914"/>
    <hyperlink ref="Z104" r:id="rId444" display="https://twitter.com/avolgman/status/1244677496081190914"/>
    <hyperlink ref="Z105" r:id="rId445" display="https://twitter.com/avolgman/status/1244677496081190914"/>
    <hyperlink ref="Z106" r:id="rId446" display="https://twitter.com/lross246/status/1243911458657898502"/>
    <hyperlink ref="Z107" r:id="rId447" display="https://twitter.com/lross246/status/1244643710714986496"/>
    <hyperlink ref="Z108" r:id="rId448" display="https://twitter.com/lross246/status/1244298297776488448"/>
    <hyperlink ref="Z109" r:id="rId449" display="https://twitter.com/lross246/status/1244268936008478721"/>
    <hyperlink ref="Z110" r:id="rId450" display="https://twitter.com/lross246/status/1244643710714986496"/>
    <hyperlink ref="Z111" r:id="rId451" display="https://twitter.com/lross246/status/1244268936008478721"/>
    <hyperlink ref="Z112" r:id="rId452" display="https://twitter.com/lross246/status/1244298297776488448"/>
    <hyperlink ref="Z113" r:id="rId453" display="https://twitter.com/lross246/status/1244268936008478721"/>
    <hyperlink ref="Z114" r:id="rId454" display="https://twitter.com/lross246/status/1243917663090458624"/>
    <hyperlink ref="Z115" r:id="rId455" display="https://twitter.com/lross246/status/1243911458657898502"/>
    <hyperlink ref="Z116" r:id="rId456" display="https://twitter.com/lross246/status/1244643710714986496"/>
    <hyperlink ref="Z117" r:id="rId457" display="https://twitter.com/lross246/status/1243926099043614720"/>
    <hyperlink ref="Z118" r:id="rId458" display="https://twitter.com/mayraguerreromd/status/1244263227359481856"/>
    <hyperlink ref="Z119" r:id="rId459" display="https://twitter.com/mayraguerreromd/status/1243919935153278978"/>
    <hyperlink ref="Z120" r:id="rId460" display="https://twitter.com/mayraguerreromd/status/1244269944549892097"/>
    <hyperlink ref="Z121" r:id="rId461" display="https://twitter.com/minnowwalsh/status/1244672992736575488"/>
    <hyperlink ref="Z122" r:id="rId462" display="https://twitter.com/minnowwalsh/status/1244672992736575488"/>
    <hyperlink ref="Z123" r:id="rId463" display="https://twitter.com/minnowwalsh/status/1244672992736575488"/>
    <hyperlink ref="Z124" r:id="rId464" display="https://twitter.com/minnowwalsh/status/1244672992736575488"/>
    <hyperlink ref="Z125" r:id="rId465" display="https://twitter.com/minnowwalsh/status/1244641398680412162"/>
    <hyperlink ref="Z126" r:id="rId466" display="https://twitter.com/minnowwalsh/status/1244666759879307268"/>
    <hyperlink ref="Z127" r:id="rId467" display="https://twitter.com/minnowwalsh/status/1244651282901712900"/>
    <hyperlink ref="Z128" r:id="rId468" display="https://twitter.com/minnowwalsh/status/1244651282901712900"/>
    <hyperlink ref="Z129" r:id="rId469" display="https://twitter.com/minnowwalsh/status/1244672992736575488"/>
    <hyperlink ref="Z130" r:id="rId470" display="https://twitter.com/minnowwalsh/status/1244641398680412162"/>
    <hyperlink ref="Z131" r:id="rId471" display="https://twitter.com/minnowwalsh/status/1244651282901712900"/>
    <hyperlink ref="Z132" r:id="rId472" display="https://twitter.com/minnowwalsh/status/1244672992736575488"/>
    <hyperlink ref="Z133" r:id="rId473" display="https://twitter.com/rafavidalperez/status/1243876387053883393"/>
    <hyperlink ref="Z134" r:id="rId474" display="https://twitter.com/drdargaray/status/1243883560731389952"/>
    <hyperlink ref="Z135" r:id="rId475" display="https://twitter.com/worldheartfed/status/1243916865249869824"/>
    <hyperlink ref="Z136" r:id="rId476" display="https://twitter.com/worldheartfed/status/1244298840498483201"/>
    <hyperlink ref="Z137" r:id="rId477" display="https://twitter.com/worldheartfed/status/1244285714042368001"/>
    <hyperlink ref="Z138" r:id="rId478" display="https://twitter.com/worldheartfed/status/1244285714042368001"/>
    <hyperlink ref="Z139" r:id="rId479" display="https://twitter.com/worldheartfed/status/1244291729102168064"/>
    <hyperlink ref="Z140" r:id="rId480" display="https://twitter.com/worldheartfed/status/1244285714042368001"/>
    <hyperlink ref="Z141" r:id="rId481" display="https://twitter.com/worldheartfed/status/1243881794585452546"/>
    <hyperlink ref="Z142" r:id="rId482" display="https://twitter.com/worldheartfed/status/1243895156555894784"/>
    <hyperlink ref="Z143" r:id="rId483" display="https://twitter.com/worldheartfed/status/1243894201563205632"/>
    <hyperlink ref="Z144" r:id="rId484" display="https://twitter.com/worldheartfed/status/1243881794585452546"/>
    <hyperlink ref="Z145" r:id="rId485" display="https://twitter.com/worldheartfed/status/1244211226684657664"/>
    <hyperlink ref="Z146" r:id="rId486" display="https://twitter.com/worldheartfed/status/1244315916290097157"/>
    <hyperlink ref="Z147" r:id="rId487" display="https://twitter.com/worldheartfed/status/1243844044331126784"/>
    <hyperlink ref="Z148" r:id="rId488" display="https://twitter.com/worldheartfed/status/1244615080681054209"/>
    <hyperlink ref="Z149" r:id="rId489" display="https://twitter.com/worldheartfed/status/1243894201563205632"/>
    <hyperlink ref="Z150" r:id="rId490" display="https://twitter.com/worldheartfed/status/1243918847062786048"/>
    <hyperlink ref="Z151" r:id="rId491" display="https://twitter.com/worldheartfed/status/1243911992886407168"/>
    <hyperlink ref="Z152" r:id="rId492" display="https://twitter.com/pooh_velagapudi/status/1243874853523988482"/>
    <hyperlink ref="Z153" r:id="rId493" display="https://twitter.com/pooh_velagapudi/status/1243874853523988482"/>
    <hyperlink ref="Z154" r:id="rId494" display="https://twitter.com/pooh_velagapudi/status/1243874853523988482"/>
    <hyperlink ref="Z155" r:id="rId495" display="https://twitter.com/pooh_velagapudi/status/1243874853523988482"/>
    <hyperlink ref="Z156" r:id="rId496" display="https://twitter.com/pooh_velagapudi/status/1244291794336088064"/>
    <hyperlink ref="Z157" r:id="rId497" display="https://twitter.com/pooh_velagapudi/status/1244256911471624193"/>
    <hyperlink ref="Z158" r:id="rId498" display="https://twitter.com/pooh_velagapudi/status/1243874853523988482"/>
    <hyperlink ref="Z159" r:id="rId499" display="https://twitter.com/pooh_velagapudi/status/1244271920188723201"/>
    <hyperlink ref="Z160" r:id="rId500" display="https://twitter.com/pooh_velagapudi/status/1244252413986471937"/>
    <hyperlink ref="Z161" r:id="rId501" display="https://twitter.com/pooh_velagapudi/status/1244291794336088064"/>
    <hyperlink ref="Z162" r:id="rId502" display="https://twitter.com/pooh_velagapudi/status/1244291794336088064"/>
    <hyperlink ref="Z163" r:id="rId503" display="https://twitter.com/pooh_velagapudi/status/1244291794336088064"/>
    <hyperlink ref="Z164" r:id="rId504" display="https://twitter.com/iamritu/status/1243923163597230082"/>
    <hyperlink ref="Z165" r:id="rId505" display="https://twitter.com/mirvatalasnag/status/1244265761134215168"/>
    <hyperlink ref="Z166" r:id="rId506" display="https://twitter.com/mirvatalasnag/status/1244265761134215168"/>
    <hyperlink ref="Z167" r:id="rId507" display="https://twitter.com/mirvatalasnag/status/1244265761134215168"/>
    <hyperlink ref="Z168" r:id="rId508" display="https://twitter.com/mirvatalasnag/status/1244265761134215168"/>
    <hyperlink ref="Z169" r:id="rId509" display="https://twitter.com/mirvatalasnag/status/1243917315168784384"/>
    <hyperlink ref="Z170" r:id="rId510" display="https://twitter.com/mirvatalasnag/status/1243922848764366848"/>
    <hyperlink ref="Z171" r:id="rId511" display="https://twitter.com/mirvatalasnag/status/1243914529114935297"/>
    <hyperlink ref="Z172" r:id="rId512" display="https://twitter.com/mirvatalasnag/status/1244261528511135744"/>
    <hyperlink ref="Z173" r:id="rId513" display="https://twitter.com/cardiopcimom/status/1244619701344403456"/>
    <hyperlink ref="Z174" r:id="rId514" display="https://twitter.com/cardiopcimom/status/1243892892285927424"/>
    <hyperlink ref="Z175" r:id="rId515" display="https://twitter.com/cardiopcimom/status/1243916323077447680"/>
    <hyperlink ref="Z176" r:id="rId516" display="https://twitter.com/cardiopcimom/status/1243937915413159937"/>
    <hyperlink ref="BB33" r:id="rId517" display="https://api.twitter.com/1.1/geo/id/5c62ffb0f0f3479d.json"/>
    <hyperlink ref="BB34" r:id="rId518" display="https://api.twitter.com/1.1/geo/id/5c62ffb0f0f3479d.json"/>
    <hyperlink ref="BB35" r:id="rId519" display="https://api.twitter.com/1.1/geo/id/5c62ffb0f0f3479d.json"/>
    <hyperlink ref="BB64" r:id="rId520" display="https://api.twitter.com/1.1/geo/id/9807c5c5f7a2c6ce.json"/>
    <hyperlink ref="BB69" r:id="rId521" display="https://api.twitter.com/1.1/geo/id/9807c5c5f7a2c6ce.json"/>
    <hyperlink ref="BB70" r:id="rId522" display="https://api.twitter.com/1.1/geo/id/9807c5c5f7a2c6ce.json"/>
    <hyperlink ref="BB71" r:id="rId523" display="https://api.twitter.com/1.1/geo/id/9807c5c5f7a2c6ce.json"/>
    <hyperlink ref="BB72" r:id="rId524" display="https://api.twitter.com/1.1/geo/id/9807c5c5f7a2c6ce.json"/>
    <hyperlink ref="BB73" r:id="rId525" display="https://api.twitter.com/1.1/geo/id/9807c5c5f7a2c6ce.json"/>
    <hyperlink ref="BB74" r:id="rId526" display="https://api.twitter.com/1.1/geo/id/9807c5c5f7a2c6ce.json"/>
    <hyperlink ref="BB75" r:id="rId527" display="https://api.twitter.com/1.1/geo/id/9807c5c5f7a2c6ce.json"/>
    <hyperlink ref="BB91" r:id="rId528" display="https://api.twitter.com/1.1/geo/id/67d92742f1ebf307.json"/>
    <hyperlink ref="BB92" r:id="rId529" display="https://api.twitter.com/1.1/geo/id/67d92742f1ebf307.json"/>
    <hyperlink ref="BB93" r:id="rId530" display="https://api.twitter.com/1.1/geo/id/67d92742f1ebf307.json"/>
    <hyperlink ref="BB94" r:id="rId531" display="https://api.twitter.com/1.1/geo/id/67d92742f1ebf307.json"/>
    <hyperlink ref="BB98" r:id="rId532" display="https://api.twitter.com/1.1/geo/id/67d92742f1ebf307.json"/>
    <hyperlink ref="BB99" r:id="rId533" display="https://api.twitter.com/1.1/geo/id/67d92742f1ebf307.json"/>
    <hyperlink ref="BB100" r:id="rId534" display="https://api.twitter.com/1.1/geo/id/67d92742f1ebf307.json"/>
    <hyperlink ref="BB101" r:id="rId535" display="https://api.twitter.com/1.1/geo/id/67d92742f1ebf307.json"/>
    <hyperlink ref="BB102" r:id="rId536" display="https://api.twitter.com/1.1/geo/id/67d92742f1ebf307.json"/>
    <hyperlink ref="BB103" r:id="rId537" display="https://api.twitter.com/1.1/geo/id/67d92742f1ebf307.json"/>
    <hyperlink ref="BB104" r:id="rId538" display="https://api.twitter.com/1.1/geo/id/67d92742f1ebf307.json"/>
    <hyperlink ref="BB105" r:id="rId539" display="https://api.twitter.com/1.1/geo/id/67d92742f1ebf307.json"/>
    <hyperlink ref="BB121" r:id="rId540" display="https://api.twitter.com/1.1/geo/id/018929347840059e.json"/>
    <hyperlink ref="BB122" r:id="rId541" display="https://api.twitter.com/1.1/geo/id/018929347840059e.json"/>
    <hyperlink ref="BB123" r:id="rId542" display="https://api.twitter.com/1.1/geo/id/018929347840059e.json"/>
    <hyperlink ref="BB124" r:id="rId543" display="https://api.twitter.com/1.1/geo/id/018929347840059e.json"/>
    <hyperlink ref="BB125" r:id="rId544" display="https://api.twitter.com/1.1/geo/id/018929347840059e.json"/>
    <hyperlink ref="BB127" r:id="rId545" display="https://api.twitter.com/1.1/geo/id/018929347840059e.json"/>
    <hyperlink ref="BB128" r:id="rId546" display="https://api.twitter.com/1.1/geo/id/018929347840059e.json"/>
    <hyperlink ref="BB129" r:id="rId547" display="https://api.twitter.com/1.1/geo/id/018929347840059e.json"/>
    <hyperlink ref="BB130" r:id="rId548" display="https://api.twitter.com/1.1/geo/id/018929347840059e.json"/>
    <hyperlink ref="BB131" r:id="rId549" display="https://api.twitter.com/1.1/geo/id/018929347840059e.json"/>
    <hyperlink ref="BB132" r:id="rId550" display="https://api.twitter.com/1.1/geo/id/018929347840059e.json"/>
  </hyperlinks>
  <printOptions/>
  <pageMargins left="0.7" right="0.7" top="0.75" bottom="0.75" header="0.3" footer="0.3"/>
  <pageSetup horizontalDpi="600" verticalDpi="600" orientation="portrait" r:id="rId554"/>
  <legacyDrawing r:id="rId552"/>
  <tableParts>
    <tablePart r:id="rId55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16ECE-BCF7-43DC-B30C-3438D79A7DDC}">
  <dimension ref="A1:L271"/>
  <sheetViews>
    <sheetView workbookViewId="0" topLeftCell="A1"/>
  </sheetViews>
  <sheetFormatPr defaultColWidth="9.140625" defaultRowHeight="15"/>
  <cols>
    <col min="1" max="2" width="8.421875" style="0" bestFit="1" customWidth="1"/>
    <col min="3" max="3" width="7.421875" style="0" bestFit="1" customWidth="1"/>
    <col min="4" max="4" width="8.8515625" style="0" bestFit="1" customWidth="1"/>
    <col min="5" max="5" width="18.00390625" style="0" bestFit="1" customWidth="1"/>
    <col min="6" max="6" width="7.57421875" style="0" bestFit="1" customWidth="1"/>
    <col min="7" max="7" width="31.00390625" style="0" bestFit="1" customWidth="1"/>
    <col min="8" max="8" width="31.8515625" style="0" bestFit="1" customWidth="1"/>
    <col min="9" max="9" width="36.00390625" style="0" bestFit="1" customWidth="1"/>
    <col min="10" max="10" width="31.00390625" style="0" bestFit="1" customWidth="1"/>
    <col min="11" max="11" width="31.8515625" style="0" bestFit="1" customWidth="1"/>
    <col min="12" max="12" width="36.00390625" style="0" bestFit="1" customWidth="1"/>
  </cols>
  <sheetData>
    <row r="1" spans="1:12" ht="15" customHeight="1">
      <c r="A1" s="13" t="s">
        <v>2388</v>
      </c>
      <c r="B1" s="13" t="s">
        <v>2389</v>
      </c>
      <c r="C1" s="13" t="s">
        <v>2382</v>
      </c>
      <c r="D1" s="13" t="s">
        <v>2383</v>
      </c>
      <c r="E1" s="13" t="s">
        <v>2390</v>
      </c>
      <c r="F1" s="13" t="s">
        <v>144</v>
      </c>
      <c r="G1" s="13" t="s">
        <v>2391</v>
      </c>
      <c r="H1" s="13" t="s">
        <v>2392</v>
      </c>
      <c r="I1" s="13" t="s">
        <v>2393</v>
      </c>
      <c r="J1" s="13" t="s">
        <v>2394</v>
      </c>
      <c r="K1" s="13" t="s">
        <v>2395</v>
      </c>
      <c r="L1" s="13" t="s">
        <v>2396</v>
      </c>
    </row>
    <row r="2" spans="1:12" ht="15">
      <c r="A2" s="87" t="s">
        <v>1763</v>
      </c>
      <c r="B2" s="87" t="s">
        <v>1764</v>
      </c>
      <c r="C2" s="87">
        <v>43</v>
      </c>
      <c r="D2" s="118">
        <v>0.006638536035897229</v>
      </c>
      <c r="E2" s="118">
        <v>1.4847790816964865</v>
      </c>
      <c r="F2" s="87" t="s">
        <v>2384</v>
      </c>
      <c r="G2" s="87" t="b">
        <v>0</v>
      </c>
      <c r="H2" s="87" t="b">
        <v>0</v>
      </c>
      <c r="I2" s="87" t="b">
        <v>0</v>
      </c>
      <c r="J2" s="87" t="b">
        <v>0</v>
      </c>
      <c r="K2" s="87" t="b">
        <v>0</v>
      </c>
      <c r="L2" s="87" t="b">
        <v>0</v>
      </c>
    </row>
    <row r="3" spans="1:12" ht="15">
      <c r="A3" s="87" t="s">
        <v>1764</v>
      </c>
      <c r="B3" s="87" t="s">
        <v>1709</v>
      </c>
      <c r="C3" s="87">
        <v>11</v>
      </c>
      <c r="D3" s="118">
        <v>0.004699535897397609</v>
      </c>
      <c r="E3" s="118">
        <v>1.512492069563519</v>
      </c>
      <c r="F3" s="87" t="s">
        <v>2384</v>
      </c>
      <c r="G3" s="87" t="b">
        <v>0</v>
      </c>
      <c r="H3" s="87" t="b">
        <v>0</v>
      </c>
      <c r="I3" s="87" t="b">
        <v>0</v>
      </c>
      <c r="J3" s="87" t="b">
        <v>0</v>
      </c>
      <c r="K3" s="87" t="b">
        <v>0</v>
      </c>
      <c r="L3" s="87" t="b">
        <v>0</v>
      </c>
    </row>
    <row r="4" spans="1:12" ht="15">
      <c r="A4" s="87" t="s">
        <v>287</v>
      </c>
      <c r="B4" s="87" t="s">
        <v>1763</v>
      </c>
      <c r="C4" s="87">
        <v>8</v>
      </c>
      <c r="D4" s="118">
        <v>0.003927715987325314</v>
      </c>
      <c r="E4" s="118">
        <v>0.9300466701963697</v>
      </c>
      <c r="F4" s="87" t="s">
        <v>2384</v>
      </c>
      <c r="G4" s="87" t="b">
        <v>0</v>
      </c>
      <c r="H4" s="87" t="b">
        <v>0</v>
      </c>
      <c r="I4" s="87" t="b">
        <v>0</v>
      </c>
      <c r="J4" s="87" t="b">
        <v>0</v>
      </c>
      <c r="K4" s="87" t="b">
        <v>0</v>
      </c>
      <c r="L4" s="87" t="b">
        <v>0</v>
      </c>
    </row>
    <row r="5" spans="1:12" ht="15">
      <c r="A5" s="87" t="s">
        <v>2100</v>
      </c>
      <c r="B5" s="87" t="s">
        <v>2101</v>
      </c>
      <c r="C5" s="87">
        <v>7</v>
      </c>
      <c r="D5" s="118">
        <v>0.0036238222856118654</v>
      </c>
      <c r="E5" s="118">
        <v>2.472338456520842</v>
      </c>
      <c r="F5" s="87" t="s">
        <v>2384</v>
      </c>
      <c r="G5" s="87" t="b">
        <v>0</v>
      </c>
      <c r="H5" s="87" t="b">
        <v>0</v>
      </c>
      <c r="I5" s="87" t="b">
        <v>0</v>
      </c>
      <c r="J5" s="87" t="b">
        <v>0</v>
      </c>
      <c r="K5" s="87" t="b">
        <v>1</v>
      </c>
      <c r="L5" s="87" t="b">
        <v>0</v>
      </c>
    </row>
    <row r="6" spans="1:12" ht="15">
      <c r="A6" s="87" t="s">
        <v>1791</v>
      </c>
      <c r="B6" s="87" t="s">
        <v>2108</v>
      </c>
      <c r="C6" s="87">
        <v>6</v>
      </c>
      <c r="D6" s="118">
        <v>0.003291239718443202</v>
      </c>
      <c r="E6" s="118">
        <v>2.5392852461514552</v>
      </c>
      <c r="F6" s="87" t="s">
        <v>2384</v>
      </c>
      <c r="G6" s="87" t="b">
        <v>0</v>
      </c>
      <c r="H6" s="87" t="b">
        <v>0</v>
      </c>
      <c r="I6" s="87" t="b">
        <v>0</v>
      </c>
      <c r="J6" s="87" t="b">
        <v>0</v>
      </c>
      <c r="K6" s="87" t="b">
        <v>0</v>
      </c>
      <c r="L6" s="87" t="b">
        <v>0</v>
      </c>
    </row>
    <row r="7" spans="1:12" ht="15">
      <c r="A7" s="87" t="s">
        <v>2108</v>
      </c>
      <c r="B7" s="87" t="s">
        <v>1789</v>
      </c>
      <c r="C7" s="87">
        <v>6</v>
      </c>
      <c r="D7" s="118">
        <v>0.003291239718443202</v>
      </c>
      <c r="E7" s="118">
        <v>2.472338456520842</v>
      </c>
      <c r="F7" s="87" t="s">
        <v>2384</v>
      </c>
      <c r="G7" s="87" t="b">
        <v>0</v>
      </c>
      <c r="H7" s="87" t="b">
        <v>0</v>
      </c>
      <c r="I7" s="87" t="b">
        <v>0</v>
      </c>
      <c r="J7" s="87" t="b">
        <v>0</v>
      </c>
      <c r="K7" s="87" t="b">
        <v>0</v>
      </c>
      <c r="L7" s="87" t="b">
        <v>0</v>
      </c>
    </row>
    <row r="8" spans="1:12" ht="15">
      <c r="A8" s="87" t="s">
        <v>2095</v>
      </c>
      <c r="B8" s="87" t="s">
        <v>1784</v>
      </c>
      <c r="C8" s="87">
        <v>5</v>
      </c>
      <c r="D8" s="118">
        <v>0.0029251450327601757</v>
      </c>
      <c r="E8" s="118">
        <v>2.0921272148092362</v>
      </c>
      <c r="F8" s="87" t="s">
        <v>2384</v>
      </c>
      <c r="G8" s="87" t="b">
        <v>0</v>
      </c>
      <c r="H8" s="87" t="b">
        <v>0</v>
      </c>
      <c r="I8" s="87" t="b">
        <v>0</v>
      </c>
      <c r="J8" s="87" t="b">
        <v>0</v>
      </c>
      <c r="K8" s="87" t="b">
        <v>1</v>
      </c>
      <c r="L8" s="87" t="b">
        <v>0</v>
      </c>
    </row>
    <row r="9" spans="1:12" ht="15">
      <c r="A9" s="87" t="s">
        <v>1764</v>
      </c>
      <c r="B9" s="87" t="s">
        <v>1806</v>
      </c>
      <c r="C9" s="87">
        <v>5</v>
      </c>
      <c r="D9" s="118">
        <v>0.0029251450327601757</v>
      </c>
      <c r="E9" s="118">
        <v>1.5802438538303618</v>
      </c>
      <c r="F9" s="87" t="s">
        <v>2384</v>
      </c>
      <c r="G9" s="87" t="b">
        <v>0</v>
      </c>
      <c r="H9" s="87" t="b">
        <v>0</v>
      </c>
      <c r="I9" s="87" t="b">
        <v>0</v>
      </c>
      <c r="J9" s="87" t="b">
        <v>0</v>
      </c>
      <c r="K9" s="87" t="b">
        <v>0</v>
      </c>
      <c r="L9" s="87" t="b">
        <v>0</v>
      </c>
    </row>
    <row r="10" spans="1:12" ht="15">
      <c r="A10" s="87" t="s">
        <v>2103</v>
      </c>
      <c r="B10" s="87" t="s">
        <v>1805</v>
      </c>
      <c r="C10" s="87">
        <v>4</v>
      </c>
      <c r="D10" s="118">
        <v>0.0025187519948865855</v>
      </c>
      <c r="E10" s="118">
        <v>1.9652539784237366</v>
      </c>
      <c r="F10" s="87" t="s">
        <v>2384</v>
      </c>
      <c r="G10" s="87" t="b">
        <v>0</v>
      </c>
      <c r="H10" s="87" t="b">
        <v>0</v>
      </c>
      <c r="I10" s="87" t="b">
        <v>0</v>
      </c>
      <c r="J10" s="87" t="b">
        <v>0</v>
      </c>
      <c r="K10" s="87" t="b">
        <v>0</v>
      </c>
      <c r="L10" s="87" t="b">
        <v>0</v>
      </c>
    </row>
    <row r="11" spans="1:12" ht="15">
      <c r="A11" s="87" t="s">
        <v>1807</v>
      </c>
      <c r="B11" s="87" t="s">
        <v>1788</v>
      </c>
      <c r="C11" s="87">
        <v>4</v>
      </c>
      <c r="D11" s="118">
        <v>0.0025187519948865855</v>
      </c>
      <c r="E11" s="118">
        <v>1.4849275838288627</v>
      </c>
      <c r="F11" s="87" t="s">
        <v>2384</v>
      </c>
      <c r="G11" s="87" t="b">
        <v>0</v>
      </c>
      <c r="H11" s="87" t="b">
        <v>0</v>
      </c>
      <c r="I11" s="87" t="b">
        <v>0</v>
      </c>
      <c r="J11" s="87" t="b">
        <v>0</v>
      </c>
      <c r="K11" s="87" t="b">
        <v>0</v>
      </c>
      <c r="L11" s="87" t="b">
        <v>0</v>
      </c>
    </row>
    <row r="12" spans="1:12" ht="15">
      <c r="A12" s="87" t="s">
        <v>1790</v>
      </c>
      <c r="B12" s="87" t="s">
        <v>1787</v>
      </c>
      <c r="C12" s="87">
        <v>4</v>
      </c>
      <c r="D12" s="118">
        <v>0.0025187519948865855</v>
      </c>
      <c r="E12" s="118">
        <v>2.171308460856861</v>
      </c>
      <c r="F12" s="87" t="s">
        <v>2384</v>
      </c>
      <c r="G12" s="87" t="b">
        <v>0</v>
      </c>
      <c r="H12" s="87" t="b">
        <v>0</v>
      </c>
      <c r="I12" s="87" t="b">
        <v>0</v>
      </c>
      <c r="J12" s="87" t="b">
        <v>0</v>
      </c>
      <c r="K12" s="87" t="b">
        <v>0</v>
      </c>
      <c r="L12" s="87" t="b">
        <v>0</v>
      </c>
    </row>
    <row r="13" spans="1:12" ht="15">
      <c r="A13" s="87" t="s">
        <v>1787</v>
      </c>
      <c r="B13" s="87" t="s">
        <v>1791</v>
      </c>
      <c r="C13" s="87">
        <v>4</v>
      </c>
      <c r="D13" s="118">
        <v>0.0025187519948865855</v>
      </c>
      <c r="E13" s="118">
        <v>2.2382552504874744</v>
      </c>
      <c r="F13" s="87" t="s">
        <v>2384</v>
      </c>
      <c r="G13" s="87" t="b">
        <v>0</v>
      </c>
      <c r="H13" s="87" t="b">
        <v>0</v>
      </c>
      <c r="I13" s="87" t="b">
        <v>0</v>
      </c>
      <c r="J13" s="87" t="b">
        <v>0</v>
      </c>
      <c r="K13" s="87" t="b">
        <v>0</v>
      </c>
      <c r="L13" s="87" t="b">
        <v>0</v>
      </c>
    </row>
    <row r="14" spans="1:12" ht="15">
      <c r="A14" s="87" t="s">
        <v>2120</v>
      </c>
      <c r="B14" s="87" t="s">
        <v>2142</v>
      </c>
      <c r="C14" s="87">
        <v>4</v>
      </c>
      <c r="D14" s="118">
        <v>0.0025187519948865855</v>
      </c>
      <c r="E14" s="118">
        <v>2.6184664921990803</v>
      </c>
      <c r="F14" s="87" t="s">
        <v>2384</v>
      </c>
      <c r="G14" s="87" t="b">
        <v>0</v>
      </c>
      <c r="H14" s="87" t="b">
        <v>0</v>
      </c>
      <c r="I14" s="87" t="b">
        <v>0</v>
      </c>
      <c r="J14" s="87" t="b">
        <v>0</v>
      </c>
      <c r="K14" s="87" t="b">
        <v>0</v>
      </c>
      <c r="L14" s="87" t="b">
        <v>0</v>
      </c>
    </row>
    <row r="15" spans="1:12" ht="15">
      <c r="A15" s="87" t="s">
        <v>2093</v>
      </c>
      <c r="B15" s="87" t="s">
        <v>1765</v>
      </c>
      <c r="C15" s="87">
        <v>4</v>
      </c>
      <c r="D15" s="118">
        <v>0.0025187519948865855</v>
      </c>
      <c r="E15" s="118">
        <v>1.7611339957678118</v>
      </c>
      <c r="F15" s="87" t="s">
        <v>2384</v>
      </c>
      <c r="G15" s="87" t="b">
        <v>0</v>
      </c>
      <c r="H15" s="87" t="b">
        <v>0</v>
      </c>
      <c r="I15" s="87" t="b">
        <v>0</v>
      </c>
      <c r="J15" s="87" t="b">
        <v>0</v>
      </c>
      <c r="K15" s="87" t="b">
        <v>0</v>
      </c>
      <c r="L15" s="87" t="b">
        <v>0</v>
      </c>
    </row>
    <row r="16" spans="1:12" ht="15">
      <c r="A16" s="87" t="s">
        <v>2152</v>
      </c>
      <c r="B16" s="87" t="s">
        <v>2153</v>
      </c>
      <c r="C16" s="87">
        <v>3</v>
      </c>
      <c r="D16" s="118">
        <v>0.002305234497082886</v>
      </c>
      <c r="E16" s="118">
        <v>2.8403152418154365</v>
      </c>
      <c r="F16" s="87" t="s">
        <v>2384</v>
      </c>
      <c r="G16" s="87" t="b">
        <v>0</v>
      </c>
      <c r="H16" s="87" t="b">
        <v>0</v>
      </c>
      <c r="I16" s="87" t="b">
        <v>0</v>
      </c>
      <c r="J16" s="87" t="b">
        <v>0</v>
      </c>
      <c r="K16" s="87" t="b">
        <v>0</v>
      </c>
      <c r="L16" s="87" t="b">
        <v>0</v>
      </c>
    </row>
    <row r="17" spans="1:12" ht="15">
      <c r="A17" s="87" t="s">
        <v>1709</v>
      </c>
      <c r="B17" s="87" t="s">
        <v>2129</v>
      </c>
      <c r="C17" s="87">
        <v>3</v>
      </c>
      <c r="D17" s="118">
        <v>0.0020617903601395475</v>
      </c>
      <c r="E17" s="118">
        <v>1.9620488385485253</v>
      </c>
      <c r="F17" s="87" t="s">
        <v>2384</v>
      </c>
      <c r="G17" s="87" t="b">
        <v>0</v>
      </c>
      <c r="H17" s="87" t="b">
        <v>0</v>
      </c>
      <c r="I17" s="87" t="b">
        <v>0</v>
      </c>
      <c r="J17" s="87" t="b">
        <v>0</v>
      </c>
      <c r="K17" s="87" t="b">
        <v>0</v>
      </c>
      <c r="L17" s="87" t="b">
        <v>0</v>
      </c>
    </row>
    <row r="18" spans="1:12" ht="15">
      <c r="A18" s="87" t="s">
        <v>1764</v>
      </c>
      <c r="B18" s="87" t="s">
        <v>287</v>
      </c>
      <c r="C18" s="87">
        <v>3</v>
      </c>
      <c r="D18" s="118">
        <v>0.0020617903601395475</v>
      </c>
      <c r="E18" s="118">
        <v>0.612428537201763</v>
      </c>
      <c r="F18" s="87" t="s">
        <v>2384</v>
      </c>
      <c r="G18" s="87" t="b">
        <v>0</v>
      </c>
      <c r="H18" s="87" t="b">
        <v>0</v>
      </c>
      <c r="I18" s="87" t="b">
        <v>0</v>
      </c>
      <c r="J18" s="87" t="b">
        <v>0</v>
      </c>
      <c r="K18" s="87" t="b">
        <v>0</v>
      </c>
      <c r="L18" s="87" t="b">
        <v>0</v>
      </c>
    </row>
    <row r="19" spans="1:12" ht="15">
      <c r="A19" s="87" t="s">
        <v>1797</v>
      </c>
      <c r="B19" s="87" t="s">
        <v>1794</v>
      </c>
      <c r="C19" s="87">
        <v>3</v>
      </c>
      <c r="D19" s="118">
        <v>0.002305234497082886</v>
      </c>
      <c r="E19" s="118">
        <v>2.1133165138791745</v>
      </c>
      <c r="F19" s="87" t="s">
        <v>2384</v>
      </c>
      <c r="G19" s="87" t="b">
        <v>0</v>
      </c>
      <c r="H19" s="87" t="b">
        <v>1</v>
      </c>
      <c r="I19" s="87" t="b">
        <v>0</v>
      </c>
      <c r="J19" s="87" t="b">
        <v>0</v>
      </c>
      <c r="K19" s="87" t="b">
        <v>0</v>
      </c>
      <c r="L19" s="87" t="b">
        <v>0</v>
      </c>
    </row>
    <row r="20" spans="1:12" ht="15">
      <c r="A20" s="87" t="s">
        <v>1788</v>
      </c>
      <c r="B20" s="87" t="s">
        <v>2162</v>
      </c>
      <c r="C20" s="87">
        <v>3</v>
      </c>
      <c r="D20" s="118">
        <v>0.002305234497082886</v>
      </c>
      <c r="E20" s="118">
        <v>2.1133165138791745</v>
      </c>
      <c r="F20" s="87" t="s">
        <v>2384</v>
      </c>
      <c r="G20" s="87" t="b">
        <v>0</v>
      </c>
      <c r="H20" s="87" t="b">
        <v>0</v>
      </c>
      <c r="I20" s="87" t="b">
        <v>0</v>
      </c>
      <c r="J20" s="87" t="b">
        <v>0</v>
      </c>
      <c r="K20" s="87" t="b">
        <v>0</v>
      </c>
      <c r="L20" s="87" t="b">
        <v>0</v>
      </c>
    </row>
    <row r="21" spans="1:12" ht="15">
      <c r="A21" s="87" t="s">
        <v>1777</v>
      </c>
      <c r="B21" s="87" t="s">
        <v>2135</v>
      </c>
      <c r="C21" s="87">
        <v>3</v>
      </c>
      <c r="D21" s="118">
        <v>0.0020617903601395475</v>
      </c>
      <c r="E21" s="118">
        <v>2.3473997199125423</v>
      </c>
      <c r="F21" s="87" t="s">
        <v>2384</v>
      </c>
      <c r="G21" s="87" t="b">
        <v>0</v>
      </c>
      <c r="H21" s="87" t="b">
        <v>0</v>
      </c>
      <c r="I21" s="87" t="b">
        <v>0</v>
      </c>
      <c r="J21" s="87" t="b">
        <v>0</v>
      </c>
      <c r="K21" s="87" t="b">
        <v>0</v>
      </c>
      <c r="L21" s="87" t="b">
        <v>0</v>
      </c>
    </row>
    <row r="22" spans="1:12" ht="15">
      <c r="A22" s="87" t="s">
        <v>2135</v>
      </c>
      <c r="B22" s="87" t="s">
        <v>2171</v>
      </c>
      <c r="C22" s="87">
        <v>3</v>
      </c>
      <c r="D22" s="118">
        <v>0.0020617903601395475</v>
      </c>
      <c r="E22" s="118">
        <v>2.7153765052071366</v>
      </c>
      <c r="F22" s="87" t="s">
        <v>2384</v>
      </c>
      <c r="G22" s="87" t="b">
        <v>0</v>
      </c>
      <c r="H22" s="87" t="b">
        <v>0</v>
      </c>
      <c r="I22" s="87" t="b">
        <v>0</v>
      </c>
      <c r="J22" s="87" t="b">
        <v>0</v>
      </c>
      <c r="K22" s="87" t="b">
        <v>0</v>
      </c>
      <c r="L22" s="87" t="b">
        <v>0</v>
      </c>
    </row>
    <row r="23" spans="1:12" ht="15">
      <c r="A23" s="87" t="s">
        <v>2172</v>
      </c>
      <c r="B23" s="87" t="s">
        <v>2173</v>
      </c>
      <c r="C23" s="87">
        <v>3</v>
      </c>
      <c r="D23" s="118">
        <v>0.0020617903601395475</v>
      </c>
      <c r="E23" s="118">
        <v>2.8403152418154365</v>
      </c>
      <c r="F23" s="87" t="s">
        <v>2384</v>
      </c>
      <c r="G23" s="87" t="b">
        <v>0</v>
      </c>
      <c r="H23" s="87" t="b">
        <v>0</v>
      </c>
      <c r="I23" s="87" t="b">
        <v>0</v>
      </c>
      <c r="J23" s="87" t="b">
        <v>0</v>
      </c>
      <c r="K23" s="87" t="b">
        <v>0</v>
      </c>
      <c r="L23" s="87" t="b">
        <v>0</v>
      </c>
    </row>
    <row r="24" spans="1:12" ht="15">
      <c r="A24" s="87" t="s">
        <v>2136</v>
      </c>
      <c r="B24" s="87" t="s">
        <v>2137</v>
      </c>
      <c r="C24" s="87">
        <v>3</v>
      </c>
      <c r="D24" s="118">
        <v>0.0020617903601395475</v>
      </c>
      <c r="E24" s="118">
        <v>2.5904377685988367</v>
      </c>
      <c r="F24" s="87" t="s">
        <v>2384</v>
      </c>
      <c r="G24" s="87" t="b">
        <v>0</v>
      </c>
      <c r="H24" s="87" t="b">
        <v>0</v>
      </c>
      <c r="I24" s="87" t="b">
        <v>0</v>
      </c>
      <c r="J24" s="87" t="b">
        <v>0</v>
      </c>
      <c r="K24" s="87" t="b">
        <v>0</v>
      </c>
      <c r="L24" s="87" t="b">
        <v>0</v>
      </c>
    </row>
    <row r="25" spans="1:12" ht="15">
      <c r="A25" s="87" t="s">
        <v>1810</v>
      </c>
      <c r="B25" s="87" t="s">
        <v>2138</v>
      </c>
      <c r="C25" s="87">
        <v>3</v>
      </c>
      <c r="D25" s="118">
        <v>0.0020617903601395475</v>
      </c>
      <c r="E25" s="118">
        <v>2.4143465095431553</v>
      </c>
      <c r="F25" s="87" t="s">
        <v>2384</v>
      </c>
      <c r="G25" s="87" t="b">
        <v>0</v>
      </c>
      <c r="H25" s="87" t="b">
        <v>0</v>
      </c>
      <c r="I25" s="87" t="b">
        <v>0</v>
      </c>
      <c r="J25" s="87" t="b">
        <v>1</v>
      </c>
      <c r="K25" s="87" t="b">
        <v>0</v>
      </c>
      <c r="L25" s="87" t="b">
        <v>0</v>
      </c>
    </row>
    <row r="26" spans="1:12" ht="15">
      <c r="A26" s="87" t="s">
        <v>1770</v>
      </c>
      <c r="B26" s="87" t="s">
        <v>1771</v>
      </c>
      <c r="C26" s="87">
        <v>3</v>
      </c>
      <c r="D26" s="118">
        <v>0.0020617903601395475</v>
      </c>
      <c r="E26" s="118">
        <v>2.3631939870957743</v>
      </c>
      <c r="F26" s="87" t="s">
        <v>2384</v>
      </c>
      <c r="G26" s="87" t="b">
        <v>1</v>
      </c>
      <c r="H26" s="87" t="b">
        <v>0</v>
      </c>
      <c r="I26" s="87" t="b">
        <v>0</v>
      </c>
      <c r="J26" s="87" t="b">
        <v>0</v>
      </c>
      <c r="K26" s="87" t="b">
        <v>0</v>
      </c>
      <c r="L26" s="87" t="b">
        <v>0</v>
      </c>
    </row>
    <row r="27" spans="1:12" ht="15">
      <c r="A27" s="87" t="s">
        <v>1771</v>
      </c>
      <c r="B27" s="87" t="s">
        <v>1772</v>
      </c>
      <c r="C27" s="87">
        <v>3</v>
      </c>
      <c r="D27" s="118">
        <v>0.0020617903601395475</v>
      </c>
      <c r="E27" s="118">
        <v>2.8403152418154365</v>
      </c>
      <c r="F27" s="87" t="s">
        <v>2384</v>
      </c>
      <c r="G27" s="87" t="b">
        <v>0</v>
      </c>
      <c r="H27" s="87" t="b">
        <v>0</v>
      </c>
      <c r="I27" s="87" t="b">
        <v>0</v>
      </c>
      <c r="J27" s="87" t="b">
        <v>0</v>
      </c>
      <c r="K27" s="87" t="b">
        <v>0</v>
      </c>
      <c r="L27" s="87" t="b">
        <v>0</v>
      </c>
    </row>
    <row r="28" spans="1:12" ht="15">
      <c r="A28" s="87" t="s">
        <v>1807</v>
      </c>
      <c r="B28" s="87" t="s">
        <v>2087</v>
      </c>
      <c r="C28" s="87">
        <v>3</v>
      </c>
      <c r="D28" s="118">
        <v>0.0020617903601395475</v>
      </c>
      <c r="E28" s="118">
        <v>1.6098663204371626</v>
      </c>
      <c r="F28" s="87" t="s">
        <v>2384</v>
      </c>
      <c r="G28" s="87" t="b">
        <v>0</v>
      </c>
      <c r="H28" s="87" t="b">
        <v>0</v>
      </c>
      <c r="I28" s="87" t="b">
        <v>0</v>
      </c>
      <c r="J28" s="87" t="b">
        <v>0</v>
      </c>
      <c r="K28" s="87" t="b">
        <v>0</v>
      </c>
      <c r="L28" s="87" t="b">
        <v>0</v>
      </c>
    </row>
    <row r="29" spans="1:12" ht="15">
      <c r="A29" s="87" t="s">
        <v>2121</v>
      </c>
      <c r="B29" s="87" t="s">
        <v>2104</v>
      </c>
      <c r="C29" s="87">
        <v>3</v>
      </c>
      <c r="D29" s="118">
        <v>0.0020617903601395475</v>
      </c>
      <c r="E29" s="118">
        <v>2.317436496535099</v>
      </c>
      <c r="F29" s="87" t="s">
        <v>2384</v>
      </c>
      <c r="G29" s="87" t="b">
        <v>0</v>
      </c>
      <c r="H29" s="87" t="b">
        <v>0</v>
      </c>
      <c r="I29" s="87" t="b">
        <v>0</v>
      </c>
      <c r="J29" s="87" t="b">
        <v>0</v>
      </c>
      <c r="K29" s="87" t="b">
        <v>0</v>
      </c>
      <c r="L29" s="87" t="b">
        <v>0</v>
      </c>
    </row>
    <row r="30" spans="1:12" ht="15">
      <c r="A30" s="87" t="s">
        <v>2193</v>
      </c>
      <c r="B30" s="87" t="s">
        <v>1769</v>
      </c>
      <c r="C30" s="87">
        <v>3</v>
      </c>
      <c r="D30" s="118">
        <v>0.0020617903601395475</v>
      </c>
      <c r="E30" s="118">
        <v>2.3631939870957743</v>
      </c>
      <c r="F30" s="87" t="s">
        <v>2384</v>
      </c>
      <c r="G30" s="87" t="b">
        <v>0</v>
      </c>
      <c r="H30" s="87" t="b">
        <v>0</v>
      </c>
      <c r="I30" s="87" t="b">
        <v>0</v>
      </c>
      <c r="J30" s="87" t="b">
        <v>0</v>
      </c>
      <c r="K30" s="87" t="b">
        <v>0</v>
      </c>
      <c r="L30" s="87" t="b">
        <v>0</v>
      </c>
    </row>
    <row r="31" spans="1:12" ht="15">
      <c r="A31" s="87" t="s">
        <v>287</v>
      </c>
      <c r="B31" s="87" t="s">
        <v>2112</v>
      </c>
      <c r="C31" s="87">
        <v>3</v>
      </c>
      <c r="D31" s="118">
        <v>0.0020617903601395475</v>
      </c>
      <c r="E31" s="118">
        <v>1.511256522551212</v>
      </c>
      <c r="F31" s="87" t="s">
        <v>2384</v>
      </c>
      <c r="G31" s="87" t="b">
        <v>0</v>
      </c>
      <c r="H31" s="87" t="b">
        <v>0</v>
      </c>
      <c r="I31" s="87" t="b">
        <v>0</v>
      </c>
      <c r="J31" s="87" t="b">
        <v>0</v>
      </c>
      <c r="K31" s="87" t="b">
        <v>0</v>
      </c>
      <c r="L31" s="87" t="b">
        <v>0</v>
      </c>
    </row>
    <row r="32" spans="1:12" ht="15">
      <c r="A32" s="87" t="s">
        <v>2143</v>
      </c>
      <c r="B32" s="87" t="s">
        <v>2207</v>
      </c>
      <c r="C32" s="87">
        <v>3</v>
      </c>
      <c r="D32" s="118">
        <v>0.002721404998000832</v>
      </c>
      <c r="E32" s="118">
        <v>2.7153765052071366</v>
      </c>
      <c r="F32" s="87" t="s">
        <v>2384</v>
      </c>
      <c r="G32" s="87" t="b">
        <v>0</v>
      </c>
      <c r="H32" s="87" t="b">
        <v>0</v>
      </c>
      <c r="I32" s="87" t="b">
        <v>0</v>
      </c>
      <c r="J32" s="87" t="b">
        <v>0</v>
      </c>
      <c r="K32" s="87" t="b">
        <v>0</v>
      </c>
      <c r="L32" s="87" t="b">
        <v>0</v>
      </c>
    </row>
    <row r="33" spans="1:12" ht="15">
      <c r="A33" s="87" t="s">
        <v>2211</v>
      </c>
      <c r="B33" s="87" t="s">
        <v>2212</v>
      </c>
      <c r="C33" s="87">
        <v>3</v>
      </c>
      <c r="D33" s="118">
        <v>0.0020617903601395475</v>
      </c>
      <c r="E33" s="118">
        <v>2.8403152418154365</v>
      </c>
      <c r="F33" s="87" t="s">
        <v>2384</v>
      </c>
      <c r="G33" s="87" t="b">
        <v>0</v>
      </c>
      <c r="H33" s="87" t="b">
        <v>0</v>
      </c>
      <c r="I33" s="87" t="b">
        <v>0</v>
      </c>
      <c r="J33" s="87" t="b">
        <v>0</v>
      </c>
      <c r="K33" s="87" t="b">
        <v>0</v>
      </c>
      <c r="L33" s="87" t="b">
        <v>0</v>
      </c>
    </row>
    <row r="34" spans="1:12" ht="15">
      <c r="A34" s="87" t="s">
        <v>2138</v>
      </c>
      <c r="B34" s="87" t="s">
        <v>2224</v>
      </c>
      <c r="C34" s="87">
        <v>3</v>
      </c>
      <c r="D34" s="118">
        <v>0.0020617903601395475</v>
      </c>
      <c r="E34" s="118">
        <v>2.7153765052071366</v>
      </c>
      <c r="F34" s="87" t="s">
        <v>2384</v>
      </c>
      <c r="G34" s="87" t="b">
        <v>1</v>
      </c>
      <c r="H34" s="87" t="b">
        <v>0</v>
      </c>
      <c r="I34" s="87" t="b">
        <v>0</v>
      </c>
      <c r="J34" s="87" t="b">
        <v>0</v>
      </c>
      <c r="K34" s="87" t="b">
        <v>0</v>
      </c>
      <c r="L34" s="87" t="b">
        <v>0</v>
      </c>
    </row>
    <row r="35" spans="1:12" ht="15">
      <c r="A35" s="87" t="s">
        <v>2151</v>
      </c>
      <c r="B35" s="87" t="s">
        <v>2088</v>
      </c>
      <c r="C35" s="87">
        <v>2</v>
      </c>
      <c r="D35" s="118">
        <v>0.0015368229980552571</v>
      </c>
      <c r="E35" s="118">
        <v>2.2382552504874744</v>
      </c>
      <c r="F35" s="87" t="s">
        <v>2384</v>
      </c>
      <c r="G35" s="87" t="b">
        <v>0</v>
      </c>
      <c r="H35" s="87" t="b">
        <v>0</v>
      </c>
      <c r="I35" s="87" t="b">
        <v>0</v>
      </c>
      <c r="J35" s="87" t="b">
        <v>0</v>
      </c>
      <c r="K35" s="87" t="b">
        <v>0</v>
      </c>
      <c r="L35" s="87" t="b">
        <v>0</v>
      </c>
    </row>
    <row r="36" spans="1:12" ht="15">
      <c r="A36" s="87" t="s">
        <v>2230</v>
      </c>
      <c r="B36" s="87" t="s">
        <v>1766</v>
      </c>
      <c r="C36" s="87">
        <v>2</v>
      </c>
      <c r="D36" s="118">
        <v>0.0015368229980552571</v>
      </c>
      <c r="E36" s="118">
        <v>1.9952172018011798</v>
      </c>
      <c r="F36" s="87" t="s">
        <v>2384</v>
      </c>
      <c r="G36" s="87" t="b">
        <v>0</v>
      </c>
      <c r="H36" s="87" t="b">
        <v>0</v>
      </c>
      <c r="I36" s="87" t="b">
        <v>0</v>
      </c>
      <c r="J36" s="87" t="b">
        <v>0</v>
      </c>
      <c r="K36" s="87" t="b">
        <v>0</v>
      </c>
      <c r="L36" s="87" t="b">
        <v>0</v>
      </c>
    </row>
    <row r="37" spans="1:12" ht="15">
      <c r="A37" s="87" t="s">
        <v>2231</v>
      </c>
      <c r="B37" s="87" t="s">
        <v>1732</v>
      </c>
      <c r="C37" s="87">
        <v>2</v>
      </c>
      <c r="D37" s="118">
        <v>0.0015368229980552571</v>
      </c>
      <c r="E37" s="118">
        <v>2.4143465095431553</v>
      </c>
      <c r="F37" s="87" t="s">
        <v>2384</v>
      </c>
      <c r="G37" s="87" t="b">
        <v>0</v>
      </c>
      <c r="H37" s="87" t="b">
        <v>0</v>
      </c>
      <c r="I37" s="87" t="b">
        <v>0</v>
      </c>
      <c r="J37" s="87" t="b">
        <v>0</v>
      </c>
      <c r="K37" s="87" t="b">
        <v>1</v>
      </c>
      <c r="L37" s="87" t="b">
        <v>0</v>
      </c>
    </row>
    <row r="38" spans="1:12" ht="15">
      <c r="A38" s="87" t="s">
        <v>1809</v>
      </c>
      <c r="B38" s="87" t="s">
        <v>1766</v>
      </c>
      <c r="C38" s="87">
        <v>2</v>
      </c>
      <c r="D38" s="118">
        <v>0.0015368229980552571</v>
      </c>
      <c r="E38" s="118">
        <v>1.296247197465161</v>
      </c>
      <c r="F38" s="87" t="s">
        <v>2384</v>
      </c>
      <c r="G38" s="87" t="b">
        <v>0</v>
      </c>
      <c r="H38" s="87" t="b">
        <v>0</v>
      </c>
      <c r="I38" s="87" t="b">
        <v>0</v>
      </c>
      <c r="J38" s="87" t="b">
        <v>0</v>
      </c>
      <c r="K38" s="87" t="b">
        <v>0</v>
      </c>
      <c r="L38" s="87" t="b">
        <v>0</v>
      </c>
    </row>
    <row r="39" spans="1:12" ht="15">
      <c r="A39" s="87" t="s">
        <v>2091</v>
      </c>
      <c r="B39" s="87" t="s">
        <v>287</v>
      </c>
      <c r="C39" s="87">
        <v>2</v>
      </c>
      <c r="D39" s="118">
        <v>0.0015368229980552571</v>
      </c>
      <c r="E39" s="118">
        <v>1.1243118981806375</v>
      </c>
      <c r="F39" s="87" t="s">
        <v>2384</v>
      </c>
      <c r="G39" s="87" t="b">
        <v>0</v>
      </c>
      <c r="H39" s="87" t="b">
        <v>0</v>
      </c>
      <c r="I39" s="87" t="b">
        <v>0</v>
      </c>
      <c r="J39" s="87" t="b">
        <v>0</v>
      </c>
      <c r="K39" s="87" t="b">
        <v>0</v>
      </c>
      <c r="L39" s="87" t="b">
        <v>0</v>
      </c>
    </row>
    <row r="40" spans="1:12" ht="15">
      <c r="A40" s="87" t="s">
        <v>287</v>
      </c>
      <c r="B40" s="87" t="s">
        <v>1709</v>
      </c>
      <c r="C40" s="87">
        <v>2</v>
      </c>
      <c r="D40" s="118">
        <v>0.0015368229980552571</v>
      </c>
      <c r="E40" s="118">
        <v>0.8580440087758683</v>
      </c>
      <c r="F40" s="87" t="s">
        <v>2384</v>
      </c>
      <c r="G40" s="87" t="b">
        <v>0</v>
      </c>
      <c r="H40" s="87" t="b">
        <v>0</v>
      </c>
      <c r="I40" s="87" t="b">
        <v>0</v>
      </c>
      <c r="J40" s="87" t="b">
        <v>0</v>
      </c>
      <c r="K40" s="87" t="b">
        <v>0</v>
      </c>
      <c r="L40" s="87" t="b">
        <v>0</v>
      </c>
    </row>
    <row r="41" spans="1:12" ht="15">
      <c r="A41" s="87" t="s">
        <v>2129</v>
      </c>
      <c r="B41" s="87" t="s">
        <v>1763</v>
      </c>
      <c r="C41" s="87">
        <v>2</v>
      </c>
      <c r="D41" s="118">
        <v>0.0015368229980552571</v>
      </c>
      <c r="E41" s="118">
        <v>1.231076665860351</v>
      </c>
      <c r="F41" s="87" t="s">
        <v>2384</v>
      </c>
      <c r="G41" s="87" t="b">
        <v>0</v>
      </c>
      <c r="H41" s="87" t="b">
        <v>0</v>
      </c>
      <c r="I41" s="87" t="b">
        <v>0</v>
      </c>
      <c r="J41" s="87" t="b">
        <v>0</v>
      </c>
      <c r="K41" s="87" t="b">
        <v>0</v>
      </c>
      <c r="L41" s="87" t="b">
        <v>0</v>
      </c>
    </row>
    <row r="42" spans="1:12" ht="15">
      <c r="A42" s="87" t="s">
        <v>1764</v>
      </c>
      <c r="B42" s="87" t="s">
        <v>2094</v>
      </c>
      <c r="C42" s="87">
        <v>2</v>
      </c>
      <c r="D42" s="118">
        <v>0.0015368229980552571</v>
      </c>
      <c r="E42" s="118">
        <v>1.3284318808365623</v>
      </c>
      <c r="F42" s="87" t="s">
        <v>2384</v>
      </c>
      <c r="G42" s="87" t="b">
        <v>0</v>
      </c>
      <c r="H42" s="87" t="b">
        <v>0</v>
      </c>
      <c r="I42" s="87" t="b">
        <v>0</v>
      </c>
      <c r="J42" s="87" t="b">
        <v>1</v>
      </c>
      <c r="K42" s="87" t="b">
        <v>0</v>
      </c>
      <c r="L42" s="87" t="b">
        <v>0</v>
      </c>
    </row>
    <row r="43" spans="1:12" ht="15">
      <c r="A43" s="87" t="s">
        <v>2094</v>
      </c>
      <c r="B43" s="87" t="s">
        <v>2090</v>
      </c>
      <c r="C43" s="87">
        <v>2</v>
      </c>
      <c r="D43" s="118">
        <v>0.0015368229980552571</v>
      </c>
      <c r="E43" s="118">
        <v>1.9282704121705667</v>
      </c>
      <c r="F43" s="87" t="s">
        <v>2384</v>
      </c>
      <c r="G43" s="87" t="b">
        <v>1</v>
      </c>
      <c r="H43" s="87" t="b">
        <v>0</v>
      </c>
      <c r="I43" s="87" t="b">
        <v>0</v>
      </c>
      <c r="J43" s="87" t="b">
        <v>0</v>
      </c>
      <c r="K43" s="87" t="b">
        <v>0</v>
      </c>
      <c r="L43" s="87" t="b">
        <v>0</v>
      </c>
    </row>
    <row r="44" spans="1:12" ht="15">
      <c r="A44" s="87" t="s">
        <v>2090</v>
      </c>
      <c r="B44" s="87" t="s">
        <v>310</v>
      </c>
      <c r="C44" s="87">
        <v>2</v>
      </c>
      <c r="D44" s="118">
        <v>0.0015368229980552571</v>
      </c>
      <c r="E44" s="118">
        <v>1.7611339957678118</v>
      </c>
      <c r="F44" s="87" t="s">
        <v>2384</v>
      </c>
      <c r="G44" s="87" t="b">
        <v>0</v>
      </c>
      <c r="H44" s="87" t="b">
        <v>0</v>
      </c>
      <c r="I44" s="87" t="b">
        <v>0</v>
      </c>
      <c r="J44" s="87" t="b">
        <v>0</v>
      </c>
      <c r="K44" s="87" t="b">
        <v>0</v>
      </c>
      <c r="L44" s="87" t="b">
        <v>0</v>
      </c>
    </row>
    <row r="45" spans="1:12" ht="15">
      <c r="A45" s="87" t="s">
        <v>310</v>
      </c>
      <c r="B45" s="87" t="s">
        <v>2130</v>
      </c>
      <c r="C45" s="87">
        <v>2</v>
      </c>
      <c r="D45" s="118">
        <v>0.0015368229980552571</v>
      </c>
      <c r="E45" s="118">
        <v>2.187102728040093</v>
      </c>
      <c r="F45" s="87" t="s">
        <v>2384</v>
      </c>
      <c r="G45" s="87" t="b">
        <v>0</v>
      </c>
      <c r="H45" s="87" t="b">
        <v>0</v>
      </c>
      <c r="I45" s="87" t="b">
        <v>0</v>
      </c>
      <c r="J45" s="87" t="b">
        <v>0</v>
      </c>
      <c r="K45" s="87" t="b">
        <v>0</v>
      </c>
      <c r="L45" s="87" t="b">
        <v>0</v>
      </c>
    </row>
    <row r="46" spans="1:12" ht="15">
      <c r="A46" s="87" t="s">
        <v>323</v>
      </c>
      <c r="B46" s="87" t="s">
        <v>322</v>
      </c>
      <c r="C46" s="87">
        <v>2</v>
      </c>
      <c r="D46" s="118">
        <v>0.0015368229980552571</v>
      </c>
      <c r="E46" s="118">
        <v>3.016406500871118</v>
      </c>
      <c r="F46" s="87" t="s">
        <v>2384</v>
      </c>
      <c r="G46" s="87" t="b">
        <v>0</v>
      </c>
      <c r="H46" s="87" t="b">
        <v>0</v>
      </c>
      <c r="I46" s="87" t="b">
        <v>0</v>
      </c>
      <c r="J46" s="87" t="b">
        <v>0</v>
      </c>
      <c r="K46" s="87" t="b">
        <v>0</v>
      </c>
      <c r="L46" s="87" t="b">
        <v>0</v>
      </c>
    </row>
    <row r="47" spans="1:12" ht="15">
      <c r="A47" s="87" t="s">
        <v>2237</v>
      </c>
      <c r="B47" s="87" t="s">
        <v>2103</v>
      </c>
      <c r="C47" s="87">
        <v>2</v>
      </c>
      <c r="D47" s="118">
        <v>0.0015368229980552571</v>
      </c>
      <c r="E47" s="118">
        <v>2.5392852461514557</v>
      </c>
      <c r="F47" s="87" t="s">
        <v>2384</v>
      </c>
      <c r="G47" s="87" t="b">
        <v>1</v>
      </c>
      <c r="H47" s="87" t="b">
        <v>0</v>
      </c>
      <c r="I47" s="87" t="b">
        <v>0</v>
      </c>
      <c r="J47" s="87" t="b">
        <v>0</v>
      </c>
      <c r="K47" s="87" t="b">
        <v>0</v>
      </c>
      <c r="L47" s="87" t="b">
        <v>0</v>
      </c>
    </row>
    <row r="48" spans="1:12" ht="15">
      <c r="A48" s="87" t="s">
        <v>1766</v>
      </c>
      <c r="B48" s="87" t="s">
        <v>2115</v>
      </c>
      <c r="C48" s="87">
        <v>2</v>
      </c>
      <c r="D48" s="118">
        <v>0.0015368229980552571</v>
      </c>
      <c r="E48" s="118">
        <v>1.597277193129142</v>
      </c>
      <c r="F48" s="87" t="s">
        <v>2384</v>
      </c>
      <c r="G48" s="87" t="b">
        <v>0</v>
      </c>
      <c r="H48" s="87" t="b">
        <v>0</v>
      </c>
      <c r="I48" s="87" t="b">
        <v>0</v>
      </c>
      <c r="J48" s="87" t="b">
        <v>0</v>
      </c>
      <c r="K48" s="87" t="b">
        <v>1</v>
      </c>
      <c r="L48" s="87" t="b">
        <v>0</v>
      </c>
    </row>
    <row r="49" spans="1:12" ht="15">
      <c r="A49" s="87" t="s">
        <v>1794</v>
      </c>
      <c r="B49" s="87" t="s">
        <v>2247</v>
      </c>
      <c r="C49" s="87">
        <v>2</v>
      </c>
      <c r="D49" s="118">
        <v>0.0015368229980552571</v>
      </c>
      <c r="E49" s="118">
        <v>2.5392852461514557</v>
      </c>
      <c r="F49" s="87" t="s">
        <v>2384</v>
      </c>
      <c r="G49" s="87" t="b">
        <v>0</v>
      </c>
      <c r="H49" s="87" t="b">
        <v>0</v>
      </c>
      <c r="I49" s="87" t="b">
        <v>0</v>
      </c>
      <c r="J49" s="87" t="b">
        <v>0</v>
      </c>
      <c r="K49" s="87" t="b">
        <v>0</v>
      </c>
      <c r="L49" s="87" t="b">
        <v>0</v>
      </c>
    </row>
    <row r="50" spans="1:12" ht="15">
      <c r="A50" s="87" t="s">
        <v>2092</v>
      </c>
      <c r="B50" s="87" t="s">
        <v>2088</v>
      </c>
      <c r="C50" s="87">
        <v>2</v>
      </c>
      <c r="D50" s="118">
        <v>0.0018142699986672213</v>
      </c>
      <c r="E50" s="118">
        <v>1.812286518215193</v>
      </c>
      <c r="F50" s="87" t="s">
        <v>2384</v>
      </c>
      <c r="G50" s="87" t="b">
        <v>0</v>
      </c>
      <c r="H50" s="87" t="b">
        <v>0</v>
      </c>
      <c r="I50" s="87" t="b">
        <v>0</v>
      </c>
      <c r="J50" s="87" t="b">
        <v>0</v>
      </c>
      <c r="K50" s="87" t="b">
        <v>0</v>
      </c>
      <c r="L50" s="87" t="b">
        <v>0</v>
      </c>
    </row>
    <row r="51" spans="1:12" ht="15">
      <c r="A51" s="87" t="s">
        <v>2116</v>
      </c>
      <c r="B51" s="87" t="s">
        <v>2249</v>
      </c>
      <c r="C51" s="87">
        <v>2</v>
      </c>
      <c r="D51" s="118">
        <v>0.0015368229980552571</v>
      </c>
      <c r="E51" s="118">
        <v>2.6184664921990803</v>
      </c>
      <c r="F51" s="87" t="s">
        <v>2384</v>
      </c>
      <c r="G51" s="87" t="b">
        <v>0</v>
      </c>
      <c r="H51" s="87" t="b">
        <v>0</v>
      </c>
      <c r="I51" s="87" t="b">
        <v>0</v>
      </c>
      <c r="J51" s="87" t="b">
        <v>0</v>
      </c>
      <c r="K51" s="87" t="b">
        <v>0</v>
      </c>
      <c r="L51" s="87" t="b">
        <v>0</v>
      </c>
    </row>
    <row r="52" spans="1:12" ht="15">
      <c r="A52" s="87" t="s">
        <v>2250</v>
      </c>
      <c r="B52" s="87" t="s">
        <v>2251</v>
      </c>
      <c r="C52" s="87">
        <v>2</v>
      </c>
      <c r="D52" s="118">
        <v>0.0015368229980552571</v>
      </c>
      <c r="E52" s="118">
        <v>3.016406500871118</v>
      </c>
      <c r="F52" s="87" t="s">
        <v>2384</v>
      </c>
      <c r="G52" s="87" t="b">
        <v>0</v>
      </c>
      <c r="H52" s="87" t="b">
        <v>0</v>
      </c>
      <c r="I52" s="87" t="b">
        <v>0</v>
      </c>
      <c r="J52" s="87" t="b">
        <v>1</v>
      </c>
      <c r="K52" s="87" t="b">
        <v>0</v>
      </c>
      <c r="L52" s="87" t="b">
        <v>0</v>
      </c>
    </row>
    <row r="53" spans="1:12" ht="15">
      <c r="A53" s="87" t="s">
        <v>2117</v>
      </c>
      <c r="B53" s="87" t="s">
        <v>2118</v>
      </c>
      <c r="C53" s="87">
        <v>2</v>
      </c>
      <c r="D53" s="118">
        <v>0.0015368229980552571</v>
      </c>
      <c r="E53" s="118">
        <v>2.2205264835270424</v>
      </c>
      <c r="F53" s="87" t="s">
        <v>2384</v>
      </c>
      <c r="G53" s="87" t="b">
        <v>0</v>
      </c>
      <c r="H53" s="87" t="b">
        <v>0</v>
      </c>
      <c r="I53" s="87" t="b">
        <v>0</v>
      </c>
      <c r="J53" s="87" t="b">
        <v>0</v>
      </c>
      <c r="K53" s="87" t="b">
        <v>0</v>
      </c>
      <c r="L53" s="87" t="b">
        <v>0</v>
      </c>
    </row>
    <row r="54" spans="1:12" ht="15">
      <c r="A54" s="87" t="s">
        <v>2118</v>
      </c>
      <c r="B54" s="87" t="s">
        <v>340</v>
      </c>
      <c r="C54" s="87">
        <v>2</v>
      </c>
      <c r="D54" s="118">
        <v>0.0015368229980552571</v>
      </c>
      <c r="E54" s="118">
        <v>2.442375233143399</v>
      </c>
      <c r="F54" s="87" t="s">
        <v>2384</v>
      </c>
      <c r="G54" s="87" t="b">
        <v>0</v>
      </c>
      <c r="H54" s="87" t="b">
        <v>0</v>
      </c>
      <c r="I54" s="87" t="b">
        <v>0</v>
      </c>
      <c r="J54" s="87" t="b">
        <v>0</v>
      </c>
      <c r="K54" s="87" t="b">
        <v>0</v>
      </c>
      <c r="L54" s="87" t="b">
        <v>0</v>
      </c>
    </row>
    <row r="55" spans="1:12" ht="15">
      <c r="A55" s="87" t="s">
        <v>340</v>
      </c>
      <c r="B55" s="87" t="s">
        <v>1763</v>
      </c>
      <c r="C55" s="87">
        <v>2</v>
      </c>
      <c r="D55" s="118">
        <v>0.0015368229980552571</v>
      </c>
      <c r="E55" s="118">
        <v>1.3560154024686508</v>
      </c>
      <c r="F55" s="87" t="s">
        <v>2384</v>
      </c>
      <c r="G55" s="87" t="b">
        <v>0</v>
      </c>
      <c r="H55" s="87" t="b">
        <v>0</v>
      </c>
      <c r="I55" s="87" t="b">
        <v>0</v>
      </c>
      <c r="J55" s="87" t="b">
        <v>0</v>
      </c>
      <c r="K55" s="87" t="b">
        <v>0</v>
      </c>
      <c r="L55" s="87" t="b">
        <v>0</v>
      </c>
    </row>
    <row r="56" spans="1:12" ht="15">
      <c r="A56" s="87" t="s">
        <v>2091</v>
      </c>
      <c r="B56" s="87" t="s">
        <v>1775</v>
      </c>
      <c r="C56" s="87">
        <v>2</v>
      </c>
      <c r="D56" s="118">
        <v>0.0015368229980552571</v>
      </c>
      <c r="E56" s="118">
        <v>1.8702784651928799</v>
      </c>
      <c r="F56" s="87" t="s">
        <v>2384</v>
      </c>
      <c r="G56" s="87" t="b">
        <v>0</v>
      </c>
      <c r="H56" s="87" t="b">
        <v>0</v>
      </c>
      <c r="I56" s="87" t="b">
        <v>0</v>
      </c>
      <c r="J56" s="87" t="b">
        <v>0</v>
      </c>
      <c r="K56" s="87" t="b">
        <v>0</v>
      </c>
      <c r="L56" s="87" t="b">
        <v>0</v>
      </c>
    </row>
    <row r="57" spans="1:12" ht="15">
      <c r="A57" s="87" t="s">
        <v>2096</v>
      </c>
      <c r="B57" s="87" t="s">
        <v>2170</v>
      </c>
      <c r="C57" s="87">
        <v>2</v>
      </c>
      <c r="D57" s="118">
        <v>0.0015368229980552571</v>
      </c>
      <c r="E57" s="118">
        <v>2.296247197465161</v>
      </c>
      <c r="F57" s="87" t="s">
        <v>2384</v>
      </c>
      <c r="G57" s="87" t="b">
        <v>0</v>
      </c>
      <c r="H57" s="87" t="b">
        <v>0</v>
      </c>
      <c r="I57" s="87" t="b">
        <v>0</v>
      </c>
      <c r="J57" s="87" t="b">
        <v>0</v>
      </c>
      <c r="K57" s="87" t="b">
        <v>0</v>
      </c>
      <c r="L57" s="87" t="b">
        <v>0</v>
      </c>
    </row>
    <row r="58" spans="1:12" ht="15">
      <c r="A58" s="87" t="s">
        <v>2170</v>
      </c>
      <c r="B58" s="87" t="s">
        <v>2172</v>
      </c>
      <c r="C58" s="87">
        <v>2</v>
      </c>
      <c r="D58" s="118">
        <v>0.0015368229980552571</v>
      </c>
      <c r="E58" s="118">
        <v>2.6642239827597556</v>
      </c>
      <c r="F58" s="87" t="s">
        <v>2384</v>
      </c>
      <c r="G58" s="87" t="b">
        <v>0</v>
      </c>
      <c r="H58" s="87" t="b">
        <v>0</v>
      </c>
      <c r="I58" s="87" t="b">
        <v>0</v>
      </c>
      <c r="J58" s="87" t="b">
        <v>0</v>
      </c>
      <c r="K58" s="87" t="b">
        <v>0</v>
      </c>
      <c r="L58" s="87" t="b">
        <v>0</v>
      </c>
    </row>
    <row r="59" spans="1:12" ht="15">
      <c r="A59" s="87" t="s">
        <v>2173</v>
      </c>
      <c r="B59" s="87" t="s">
        <v>1790</v>
      </c>
      <c r="C59" s="87">
        <v>2</v>
      </c>
      <c r="D59" s="118">
        <v>0.0015368229980552571</v>
      </c>
      <c r="E59" s="118">
        <v>2.5392852461514557</v>
      </c>
      <c r="F59" s="87" t="s">
        <v>2384</v>
      </c>
      <c r="G59" s="87" t="b">
        <v>0</v>
      </c>
      <c r="H59" s="87" t="b">
        <v>0</v>
      </c>
      <c r="I59" s="87" t="b">
        <v>0</v>
      </c>
      <c r="J59" s="87" t="b">
        <v>0</v>
      </c>
      <c r="K59" s="87" t="b">
        <v>0</v>
      </c>
      <c r="L59" s="87" t="b">
        <v>0</v>
      </c>
    </row>
    <row r="60" spans="1:12" ht="15">
      <c r="A60" s="87" t="s">
        <v>1789</v>
      </c>
      <c r="B60" s="87" t="s">
        <v>1777</v>
      </c>
      <c r="C60" s="87">
        <v>2</v>
      </c>
      <c r="D60" s="118">
        <v>0.0015368229980552571</v>
      </c>
      <c r="E60" s="118">
        <v>1.9282704121705667</v>
      </c>
      <c r="F60" s="87" t="s">
        <v>2384</v>
      </c>
      <c r="G60" s="87" t="b">
        <v>0</v>
      </c>
      <c r="H60" s="87" t="b">
        <v>0</v>
      </c>
      <c r="I60" s="87" t="b">
        <v>0</v>
      </c>
      <c r="J60" s="87" t="b">
        <v>0</v>
      </c>
      <c r="K60" s="87" t="b">
        <v>0</v>
      </c>
      <c r="L60" s="87" t="b">
        <v>0</v>
      </c>
    </row>
    <row r="61" spans="1:12" ht="15">
      <c r="A61" s="87" t="s">
        <v>1787</v>
      </c>
      <c r="B61" s="87" t="s">
        <v>2107</v>
      </c>
      <c r="C61" s="87">
        <v>2</v>
      </c>
      <c r="D61" s="118">
        <v>0.0015368229980552571</v>
      </c>
      <c r="E61" s="118">
        <v>1.9372252548234932</v>
      </c>
      <c r="F61" s="87" t="s">
        <v>2384</v>
      </c>
      <c r="G61" s="87" t="b">
        <v>0</v>
      </c>
      <c r="H61" s="87" t="b">
        <v>0</v>
      </c>
      <c r="I61" s="87" t="b">
        <v>0</v>
      </c>
      <c r="J61" s="87" t="b">
        <v>0</v>
      </c>
      <c r="K61" s="87" t="b">
        <v>0</v>
      </c>
      <c r="L61" s="87" t="b">
        <v>0</v>
      </c>
    </row>
    <row r="62" spans="1:12" ht="15">
      <c r="A62" s="87" t="s">
        <v>2139</v>
      </c>
      <c r="B62" s="87" t="s">
        <v>2178</v>
      </c>
      <c r="C62" s="87">
        <v>2</v>
      </c>
      <c r="D62" s="118">
        <v>0.0015368229980552571</v>
      </c>
      <c r="E62" s="118">
        <v>2.5392852461514557</v>
      </c>
      <c r="F62" s="87" t="s">
        <v>2384</v>
      </c>
      <c r="G62" s="87" t="b">
        <v>0</v>
      </c>
      <c r="H62" s="87" t="b">
        <v>0</v>
      </c>
      <c r="I62" s="87" t="b">
        <v>0</v>
      </c>
      <c r="J62" s="87" t="b">
        <v>0</v>
      </c>
      <c r="K62" s="87" t="b">
        <v>0</v>
      </c>
      <c r="L62" s="87" t="b">
        <v>0</v>
      </c>
    </row>
    <row r="63" spans="1:12" ht="15">
      <c r="A63" s="87" t="s">
        <v>2178</v>
      </c>
      <c r="B63" s="87" t="s">
        <v>2088</v>
      </c>
      <c r="C63" s="87">
        <v>2</v>
      </c>
      <c r="D63" s="118">
        <v>0.0015368229980552571</v>
      </c>
      <c r="E63" s="118">
        <v>2.2382552504874744</v>
      </c>
      <c r="F63" s="87" t="s">
        <v>2384</v>
      </c>
      <c r="G63" s="87" t="b">
        <v>0</v>
      </c>
      <c r="H63" s="87" t="b">
        <v>0</v>
      </c>
      <c r="I63" s="87" t="b">
        <v>0</v>
      </c>
      <c r="J63" s="87" t="b">
        <v>0</v>
      </c>
      <c r="K63" s="87" t="b">
        <v>0</v>
      </c>
      <c r="L63" s="87" t="b">
        <v>0</v>
      </c>
    </row>
    <row r="64" spans="1:12" ht="15">
      <c r="A64" s="87" t="s">
        <v>1768</v>
      </c>
      <c r="B64" s="87" t="s">
        <v>1763</v>
      </c>
      <c r="C64" s="87">
        <v>2</v>
      </c>
      <c r="D64" s="118">
        <v>0.0015368229980552571</v>
      </c>
      <c r="E64" s="118">
        <v>0.9880386171740564</v>
      </c>
      <c r="F64" s="87" t="s">
        <v>2384</v>
      </c>
      <c r="G64" s="87" t="b">
        <v>0</v>
      </c>
      <c r="H64" s="87" t="b">
        <v>0</v>
      </c>
      <c r="I64" s="87" t="b">
        <v>0</v>
      </c>
      <c r="J64" s="87" t="b">
        <v>0</v>
      </c>
      <c r="K64" s="87" t="b">
        <v>0</v>
      </c>
      <c r="L64" s="87" t="b">
        <v>0</v>
      </c>
    </row>
    <row r="65" spans="1:12" ht="15">
      <c r="A65" s="87" t="s">
        <v>2265</v>
      </c>
      <c r="B65" s="87" t="s">
        <v>2119</v>
      </c>
      <c r="C65" s="87">
        <v>2</v>
      </c>
      <c r="D65" s="118">
        <v>0.0015368229980552571</v>
      </c>
      <c r="E65" s="118">
        <v>2.6184664921990803</v>
      </c>
      <c r="F65" s="87" t="s">
        <v>2384</v>
      </c>
      <c r="G65" s="87" t="b">
        <v>0</v>
      </c>
      <c r="H65" s="87" t="b">
        <v>0</v>
      </c>
      <c r="I65" s="87" t="b">
        <v>0</v>
      </c>
      <c r="J65" s="87" t="b">
        <v>0</v>
      </c>
      <c r="K65" s="87" t="b">
        <v>0</v>
      </c>
      <c r="L65" s="87" t="b">
        <v>0</v>
      </c>
    </row>
    <row r="66" spans="1:12" ht="15">
      <c r="A66" s="87" t="s">
        <v>2268</v>
      </c>
      <c r="B66" s="87" t="s">
        <v>2092</v>
      </c>
      <c r="C66" s="87">
        <v>2</v>
      </c>
      <c r="D66" s="118">
        <v>0.0015368229980552571</v>
      </c>
      <c r="E66" s="118">
        <v>2.4143465095431553</v>
      </c>
      <c r="F66" s="87" t="s">
        <v>2384</v>
      </c>
      <c r="G66" s="87" t="b">
        <v>0</v>
      </c>
      <c r="H66" s="87" t="b">
        <v>0</v>
      </c>
      <c r="I66" s="87" t="b">
        <v>0</v>
      </c>
      <c r="J66" s="87" t="b">
        <v>0</v>
      </c>
      <c r="K66" s="87" t="b">
        <v>0</v>
      </c>
      <c r="L66" s="87" t="b">
        <v>0</v>
      </c>
    </row>
    <row r="67" spans="1:12" ht="15">
      <c r="A67" s="87" t="s">
        <v>1805</v>
      </c>
      <c r="B67" s="87" t="s">
        <v>2093</v>
      </c>
      <c r="C67" s="87">
        <v>2</v>
      </c>
      <c r="D67" s="118">
        <v>0.0015368229980552571</v>
      </c>
      <c r="E67" s="118">
        <v>1.5392852461514555</v>
      </c>
      <c r="F67" s="87" t="s">
        <v>2384</v>
      </c>
      <c r="G67" s="87" t="b">
        <v>0</v>
      </c>
      <c r="H67" s="87" t="b">
        <v>0</v>
      </c>
      <c r="I67" s="87" t="b">
        <v>0</v>
      </c>
      <c r="J67" s="87" t="b">
        <v>0</v>
      </c>
      <c r="K67" s="87" t="b">
        <v>0</v>
      </c>
      <c r="L67" s="87" t="b">
        <v>0</v>
      </c>
    </row>
    <row r="68" spans="1:12" ht="15">
      <c r="A68" s="87" t="s">
        <v>2093</v>
      </c>
      <c r="B68" s="87" t="s">
        <v>1709</v>
      </c>
      <c r="C68" s="87">
        <v>2</v>
      </c>
      <c r="D68" s="118">
        <v>0.0015368229980552571</v>
      </c>
      <c r="E68" s="118">
        <v>1.4601040001038306</v>
      </c>
      <c r="F68" s="87" t="s">
        <v>2384</v>
      </c>
      <c r="G68" s="87" t="b">
        <v>0</v>
      </c>
      <c r="H68" s="87" t="b">
        <v>0</v>
      </c>
      <c r="I68" s="87" t="b">
        <v>0</v>
      </c>
      <c r="J68" s="87" t="b">
        <v>0</v>
      </c>
      <c r="K68" s="87" t="b">
        <v>0</v>
      </c>
      <c r="L68" s="87" t="b">
        <v>0</v>
      </c>
    </row>
    <row r="69" spans="1:12" ht="15">
      <c r="A69" s="87" t="s">
        <v>1709</v>
      </c>
      <c r="B69" s="87" t="s">
        <v>1742</v>
      </c>
      <c r="C69" s="87">
        <v>2</v>
      </c>
      <c r="D69" s="118">
        <v>0.0015368229980552571</v>
      </c>
      <c r="E69" s="118">
        <v>1.9108963161011439</v>
      </c>
      <c r="F69" s="87" t="s">
        <v>2384</v>
      </c>
      <c r="G69" s="87" t="b">
        <v>0</v>
      </c>
      <c r="H69" s="87" t="b">
        <v>0</v>
      </c>
      <c r="I69" s="87" t="b">
        <v>0</v>
      </c>
      <c r="J69" s="87" t="b">
        <v>0</v>
      </c>
      <c r="K69" s="87" t="b">
        <v>0</v>
      </c>
      <c r="L69" s="87" t="b">
        <v>0</v>
      </c>
    </row>
    <row r="70" spans="1:12" ht="15">
      <c r="A70" s="87" t="s">
        <v>2096</v>
      </c>
      <c r="B70" s="87" t="s">
        <v>2086</v>
      </c>
      <c r="C70" s="87">
        <v>2</v>
      </c>
      <c r="D70" s="118">
        <v>0.0015368229980552571</v>
      </c>
      <c r="E70" s="118">
        <v>1.7733684521848234</v>
      </c>
      <c r="F70" s="87" t="s">
        <v>2384</v>
      </c>
      <c r="G70" s="87" t="b">
        <v>0</v>
      </c>
      <c r="H70" s="87" t="b">
        <v>0</v>
      </c>
      <c r="I70" s="87" t="b">
        <v>0</v>
      </c>
      <c r="J70" s="87" t="b">
        <v>0</v>
      </c>
      <c r="K70" s="87" t="b">
        <v>0</v>
      </c>
      <c r="L70" s="87" t="b">
        <v>0</v>
      </c>
    </row>
    <row r="71" spans="1:12" ht="15">
      <c r="A71" s="87" t="s">
        <v>2087</v>
      </c>
      <c r="B71" s="87" t="s">
        <v>2163</v>
      </c>
      <c r="C71" s="87">
        <v>2</v>
      </c>
      <c r="D71" s="118">
        <v>0.0015368229980552571</v>
      </c>
      <c r="E71" s="118">
        <v>2.187102728040093</v>
      </c>
      <c r="F71" s="87" t="s">
        <v>2384</v>
      </c>
      <c r="G71" s="87" t="b">
        <v>0</v>
      </c>
      <c r="H71" s="87" t="b">
        <v>0</v>
      </c>
      <c r="I71" s="87" t="b">
        <v>0</v>
      </c>
      <c r="J71" s="87" t="b">
        <v>0</v>
      </c>
      <c r="K71" s="87" t="b">
        <v>0</v>
      </c>
      <c r="L71" s="87" t="b">
        <v>0</v>
      </c>
    </row>
    <row r="72" spans="1:12" ht="15">
      <c r="A72" s="87" t="s">
        <v>2113</v>
      </c>
      <c r="B72" s="87" t="s">
        <v>2181</v>
      </c>
      <c r="C72" s="87">
        <v>2</v>
      </c>
      <c r="D72" s="118">
        <v>0.0015368229980552571</v>
      </c>
      <c r="E72" s="118">
        <v>2.442375233143399</v>
      </c>
      <c r="F72" s="87" t="s">
        <v>2384</v>
      </c>
      <c r="G72" s="87" t="b">
        <v>0</v>
      </c>
      <c r="H72" s="87" t="b">
        <v>0</v>
      </c>
      <c r="I72" s="87" t="b">
        <v>0</v>
      </c>
      <c r="J72" s="87" t="b">
        <v>0</v>
      </c>
      <c r="K72" s="87" t="b">
        <v>0</v>
      </c>
      <c r="L72" s="87" t="b">
        <v>0</v>
      </c>
    </row>
    <row r="73" spans="1:12" ht="15">
      <c r="A73" s="87" t="s">
        <v>1809</v>
      </c>
      <c r="B73" s="87" t="s">
        <v>2273</v>
      </c>
      <c r="C73" s="87">
        <v>2</v>
      </c>
      <c r="D73" s="118">
        <v>0.0015368229980552571</v>
      </c>
      <c r="E73" s="118">
        <v>2.317436496535099</v>
      </c>
      <c r="F73" s="87" t="s">
        <v>2384</v>
      </c>
      <c r="G73" s="87" t="b">
        <v>0</v>
      </c>
      <c r="H73" s="87" t="b">
        <v>0</v>
      </c>
      <c r="I73" s="87" t="b">
        <v>0</v>
      </c>
      <c r="J73" s="87" t="b">
        <v>0</v>
      </c>
      <c r="K73" s="87" t="b">
        <v>0</v>
      </c>
      <c r="L73" s="87" t="b">
        <v>0</v>
      </c>
    </row>
    <row r="74" spans="1:12" ht="15">
      <c r="A74" s="87" t="s">
        <v>1807</v>
      </c>
      <c r="B74" s="87" t="s">
        <v>2274</v>
      </c>
      <c r="C74" s="87">
        <v>2</v>
      </c>
      <c r="D74" s="118">
        <v>0.0015368229980552571</v>
      </c>
      <c r="E74" s="118">
        <v>2.086987575156825</v>
      </c>
      <c r="F74" s="87" t="s">
        <v>2384</v>
      </c>
      <c r="G74" s="87" t="b">
        <v>0</v>
      </c>
      <c r="H74" s="87" t="b">
        <v>0</v>
      </c>
      <c r="I74" s="87" t="b">
        <v>0</v>
      </c>
      <c r="J74" s="87" t="b">
        <v>0</v>
      </c>
      <c r="K74" s="87" t="b">
        <v>0</v>
      </c>
      <c r="L74" s="87" t="b">
        <v>0</v>
      </c>
    </row>
    <row r="75" spans="1:12" ht="15">
      <c r="A75" s="87" t="s">
        <v>2276</v>
      </c>
      <c r="B75" s="87" t="s">
        <v>2097</v>
      </c>
      <c r="C75" s="87">
        <v>2</v>
      </c>
      <c r="D75" s="118">
        <v>0.0018142699986672213</v>
      </c>
      <c r="E75" s="118">
        <v>2.472338456520842</v>
      </c>
      <c r="F75" s="87" t="s">
        <v>2384</v>
      </c>
      <c r="G75" s="87" t="b">
        <v>0</v>
      </c>
      <c r="H75" s="87" t="b">
        <v>0</v>
      </c>
      <c r="I75" s="87" t="b">
        <v>0</v>
      </c>
      <c r="J75" s="87" t="b">
        <v>0</v>
      </c>
      <c r="K75" s="87" t="b">
        <v>0</v>
      </c>
      <c r="L75" s="87" t="b">
        <v>0</v>
      </c>
    </row>
    <row r="76" spans="1:12" ht="15">
      <c r="A76" s="87" t="s">
        <v>2092</v>
      </c>
      <c r="B76" s="87" t="s">
        <v>2183</v>
      </c>
      <c r="C76" s="87">
        <v>2</v>
      </c>
      <c r="D76" s="118">
        <v>0.0015368229980552571</v>
      </c>
      <c r="E76" s="118">
        <v>2.2382552504874744</v>
      </c>
      <c r="F76" s="87" t="s">
        <v>2384</v>
      </c>
      <c r="G76" s="87" t="b">
        <v>0</v>
      </c>
      <c r="H76" s="87" t="b">
        <v>0</v>
      </c>
      <c r="I76" s="87" t="b">
        <v>0</v>
      </c>
      <c r="J76" s="87" t="b">
        <v>0</v>
      </c>
      <c r="K76" s="87" t="b">
        <v>0</v>
      </c>
      <c r="L76" s="87" t="b">
        <v>0</v>
      </c>
    </row>
    <row r="77" spans="1:12" ht="15">
      <c r="A77" s="87" t="s">
        <v>2277</v>
      </c>
      <c r="B77" s="87" t="s">
        <v>2097</v>
      </c>
      <c r="C77" s="87">
        <v>2</v>
      </c>
      <c r="D77" s="118">
        <v>0.0015368229980552571</v>
      </c>
      <c r="E77" s="118">
        <v>2.472338456520842</v>
      </c>
      <c r="F77" s="87" t="s">
        <v>2384</v>
      </c>
      <c r="G77" s="87" t="b">
        <v>0</v>
      </c>
      <c r="H77" s="87" t="b">
        <v>0</v>
      </c>
      <c r="I77" s="87" t="b">
        <v>0</v>
      </c>
      <c r="J77" s="87" t="b">
        <v>0</v>
      </c>
      <c r="K77" s="87" t="b">
        <v>0</v>
      </c>
      <c r="L77" s="87" t="b">
        <v>0</v>
      </c>
    </row>
    <row r="78" spans="1:12" ht="15">
      <c r="A78" s="87" t="s">
        <v>1800</v>
      </c>
      <c r="B78" s="87" t="s">
        <v>1799</v>
      </c>
      <c r="C78" s="87">
        <v>2</v>
      </c>
      <c r="D78" s="118">
        <v>0.0015368229980552571</v>
      </c>
      <c r="E78" s="118">
        <v>2.1413452374794177</v>
      </c>
      <c r="F78" s="87" t="s">
        <v>2384</v>
      </c>
      <c r="G78" s="87" t="b">
        <v>0</v>
      </c>
      <c r="H78" s="87" t="b">
        <v>0</v>
      </c>
      <c r="I78" s="87" t="b">
        <v>0</v>
      </c>
      <c r="J78" s="87" t="b">
        <v>0</v>
      </c>
      <c r="K78" s="87" t="b">
        <v>0</v>
      </c>
      <c r="L78" s="87" t="b">
        <v>0</v>
      </c>
    </row>
    <row r="79" spans="1:12" ht="15">
      <c r="A79" s="87" t="s">
        <v>1763</v>
      </c>
      <c r="B79" s="87" t="s">
        <v>287</v>
      </c>
      <c r="C79" s="87">
        <v>2</v>
      </c>
      <c r="D79" s="118">
        <v>0.0015368229980552571</v>
      </c>
      <c r="E79" s="118">
        <v>0.21448852852972553</v>
      </c>
      <c r="F79" s="87" t="s">
        <v>2384</v>
      </c>
      <c r="G79" s="87" t="b">
        <v>0</v>
      </c>
      <c r="H79" s="87" t="b">
        <v>0</v>
      </c>
      <c r="I79" s="87" t="b">
        <v>0</v>
      </c>
      <c r="J79" s="87" t="b">
        <v>0</v>
      </c>
      <c r="K79" s="87" t="b">
        <v>0</v>
      </c>
      <c r="L79" s="87" t="b">
        <v>0</v>
      </c>
    </row>
    <row r="80" spans="1:12" ht="15">
      <c r="A80" s="87" t="s">
        <v>2190</v>
      </c>
      <c r="B80" s="87" t="s">
        <v>2191</v>
      </c>
      <c r="C80" s="87">
        <v>2</v>
      </c>
      <c r="D80" s="118">
        <v>0.0015368229980552571</v>
      </c>
      <c r="E80" s="118">
        <v>2.6642239827597556</v>
      </c>
      <c r="F80" s="87" t="s">
        <v>2384</v>
      </c>
      <c r="G80" s="87" t="b">
        <v>0</v>
      </c>
      <c r="H80" s="87" t="b">
        <v>0</v>
      </c>
      <c r="I80" s="87" t="b">
        <v>0</v>
      </c>
      <c r="J80" s="87" t="b">
        <v>0</v>
      </c>
      <c r="K80" s="87" t="b">
        <v>0</v>
      </c>
      <c r="L80" s="87" t="b">
        <v>0</v>
      </c>
    </row>
    <row r="81" spans="1:12" ht="15">
      <c r="A81" s="87" t="s">
        <v>2191</v>
      </c>
      <c r="B81" s="87" t="s">
        <v>1796</v>
      </c>
      <c r="C81" s="87">
        <v>2</v>
      </c>
      <c r="D81" s="118">
        <v>0.0015368229980552571</v>
      </c>
      <c r="E81" s="118">
        <v>2.442375233143399</v>
      </c>
      <c r="F81" s="87" t="s">
        <v>2384</v>
      </c>
      <c r="G81" s="87" t="b">
        <v>0</v>
      </c>
      <c r="H81" s="87" t="b">
        <v>0</v>
      </c>
      <c r="I81" s="87" t="b">
        <v>0</v>
      </c>
      <c r="J81" s="87" t="b">
        <v>0</v>
      </c>
      <c r="K81" s="87" t="b">
        <v>0</v>
      </c>
      <c r="L81" s="87" t="b">
        <v>0</v>
      </c>
    </row>
    <row r="82" spans="1:12" ht="15">
      <c r="A82" s="87" t="s">
        <v>2139</v>
      </c>
      <c r="B82" s="87" t="s">
        <v>2088</v>
      </c>
      <c r="C82" s="87">
        <v>2</v>
      </c>
      <c r="D82" s="118">
        <v>0.0015368229980552571</v>
      </c>
      <c r="E82" s="118">
        <v>2.1133165138791745</v>
      </c>
      <c r="F82" s="87" t="s">
        <v>2384</v>
      </c>
      <c r="G82" s="87" t="b">
        <v>0</v>
      </c>
      <c r="H82" s="87" t="b">
        <v>0</v>
      </c>
      <c r="I82" s="87" t="b">
        <v>0</v>
      </c>
      <c r="J82" s="87" t="b">
        <v>0</v>
      </c>
      <c r="K82" s="87" t="b">
        <v>0</v>
      </c>
      <c r="L82" s="87" t="b">
        <v>0</v>
      </c>
    </row>
    <row r="83" spans="1:12" ht="15">
      <c r="A83" s="87" t="s">
        <v>264</v>
      </c>
      <c r="B83" s="87" t="s">
        <v>319</v>
      </c>
      <c r="C83" s="87">
        <v>2</v>
      </c>
      <c r="D83" s="118">
        <v>0.0015368229980552571</v>
      </c>
      <c r="E83" s="118">
        <v>2.8403152418154365</v>
      </c>
      <c r="F83" s="87" t="s">
        <v>2384</v>
      </c>
      <c r="G83" s="87" t="b">
        <v>0</v>
      </c>
      <c r="H83" s="87" t="b">
        <v>0</v>
      </c>
      <c r="I83" s="87" t="b">
        <v>0</v>
      </c>
      <c r="J83" s="87" t="b">
        <v>0</v>
      </c>
      <c r="K83" s="87" t="b">
        <v>0</v>
      </c>
      <c r="L83" s="87" t="b">
        <v>0</v>
      </c>
    </row>
    <row r="84" spans="1:12" ht="15">
      <c r="A84" s="87" t="s">
        <v>2146</v>
      </c>
      <c r="B84" s="87" t="s">
        <v>2196</v>
      </c>
      <c r="C84" s="87">
        <v>2</v>
      </c>
      <c r="D84" s="118">
        <v>0.0018142699986672213</v>
      </c>
      <c r="E84" s="118">
        <v>2.5392852461514557</v>
      </c>
      <c r="F84" s="87" t="s">
        <v>2384</v>
      </c>
      <c r="G84" s="87" t="b">
        <v>0</v>
      </c>
      <c r="H84" s="87" t="b">
        <v>0</v>
      </c>
      <c r="I84" s="87" t="b">
        <v>0</v>
      </c>
      <c r="J84" s="87" t="b">
        <v>1</v>
      </c>
      <c r="K84" s="87" t="b">
        <v>0</v>
      </c>
      <c r="L84" s="87" t="b">
        <v>0</v>
      </c>
    </row>
    <row r="85" spans="1:12" ht="15">
      <c r="A85" s="87" t="s">
        <v>2112</v>
      </c>
      <c r="B85" s="87" t="s">
        <v>1764</v>
      </c>
      <c r="C85" s="87">
        <v>2</v>
      </c>
      <c r="D85" s="118">
        <v>0.0015368229980552571</v>
      </c>
      <c r="E85" s="118">
        <v>1.3631939870957743</v>
      </c>
      <c r="F85" s="87" t="s">
        <v>2384</v>
      </c>
      <c r="G85" s="87" t="b">
        <v>0</v>
      </c>
      <c r="H85" s="87" t="b">
        <v>0</v>
      </c>
      <c r="I85" s="87" t="b">
        <v>0</v>
      </c>
      <c r="J85" s="87" t="b">
        <v>0</v>
      </c>
      <c r="K85" s="87" t="b">
        <v>0</v>
      </c>
      <c r="L85" s="87" t="b">
        <v>0</v>
      </c>
    </row>
    <row r="86" spans="1:12" ht="15">
      <c r="A86" s="87" t="s">
        <v>1765</v>
      </c>
      <c r="B86" s="87" t="s">
        <v>2293</v>
      </c>
      <c r="C86" s="87">
        <v>2</v>
      </c>
      <c r="D86" s="118">
        <v>0.0015368229980552571</v>
      </c>
      <c r="E86" s="118">
        <v>1.9557086605175062</v>
      </c>
      <c r="F86" s="87" t="s">
        <v>2384</v>
      </c>
      <c r="G86" s="87" t="b">
        <v>0</v>
      </c>
      <c r="H86" s="87" t="b">
        <v>0</v>
      </c>
      <c r="I86" s="87" t="b">
        <v>0</v>
      </c>
      <c r="J86" s="87" t="b">
        <v>0</v>
      </c>
      <c r="K86" s="87" t="b">
        <v>0</v>
      </c>
      <c r="L86" s="87" t="b">
        <v>0</v>
      </c>
    </row>
    <row r="87" spans="1:12" ht="15">
      <c r="A87" s="87" t="s">
        <v>2296</v>
      </c>
      <c r="B87" s="87" t="s">
        <v>2197</v>
      </c>
      <c r="C87" s="87">
        <v>2</v>
      </c>
      <c r="D87" s="118">
        <v>0.0015368229980552571</v>
      </c>
      <c r="E87" s="118">
        <v>2.8403152418154365</v>
      </c>
      <c r="F87" s="87" t="s">
        <v>2384</v>
      </c>
      <c r="G87" s="87" t="b">
        <v>0</v>
      </c>
      <c r="H87" s="87" t="b">
        <v>0</v>
      </c>
      <c r="I87" s="87" t="b">
        <v>0</v>
      </c>
      <c r="J87" s="87" t="b">
        <v>0</v>
      </c>
      <c r="K87" s="87" t="b">
        <v>0</v>
      </c>
      <c r="L87" s="87" t="b">
        <v>0</v>
      </c>
    </row>
    <row r="88" spans="1:12" ht="15">
      <c r="A88" s="87" t="s">
        <v>2299</v>
      </c>
      <c r="B88" s="87" t="s">
        <v>1765</v>
      </c>
      <c r="C88" s="87">
        <v>2</v>
      </c>
      <c r="D88" s="118">
        <v>0.0015368229980552571</v>
      </c>
      <c r="E88" s="118">
        <v>2.062163991431793</v>
      </c>
      <c r="F88" s="87" t="s">
        <v>2384</v>
      </c>
      <c r="G88" s="87" t="b">
        <v>0</v>
      </c>
      <c r="H88" s="87" t="b">
        <v>0</v>
      </c>
      <c r="I88" s="87" t="b">
        <v>0</v>
      </c>
      <c r="J88" s="87" t="b">
        <v>0</v>
      </c>
      <c r="K88" s="87" t="b">
        <v>0</v>
      </c>
      <c r="L88" s="87" t="b">
        <v>0</v>
      </c>
    </row>
    <row r="89" spans="1:12" ht="15">
      <c r="A89" s="87" t="s">
        <v>1770</v>
      </c>
      <c r="B89" s="87" t="s">
        <v>2301</v>
      </c>
      <c r="C89" s="87">
        <v>2</v>
      </c>
      <c r="D89" s="118">
        <v>0.0015368229980552571</v>
      </c>
      <c r="E89" s="118">
        <v>2.3631939870957743</v>
      </c>
      <c r="F89" s="87" t="s">
        <v>2384</v>
      </c>
      <c r="G89" s="87" t="b">
        <v>1</v>
      </c>
      <c r="H89" s="87" t="b">
        <v>0</v>
      </c>
      <c r="I89" s="87" t="b">
        <v>0</v>
      </c>
      <c r="J89" s="87" t="b">
        <v>0</v>
      </c>
      <c r="K89" s="87" t="b">
        <v>0</v>
      </c>
      <c r="L89" s="87" t="b">
        <v>0</v>
      </c>
    </row>
    <row r="90" spans="1:12" ht="15">
      <c r="A90" s="87" t="s">
        <v>1781</v>
      </c>
      <c r="B90" s="87" t="s">
        <v>1782</v>
      </c>
      <c r="C90" s="87">
        <v>2</v>
      </c>
      <c r="D90" s="118">
        <v>0.0015368229980552571</v>
      </c>
      <c r="E90" s="118">
        <v>3.016406500871118</v>
      </c>
      <c r="F90" s="87" t="s">
        <v>2384</v>
      </c>
      <c r="G90" s="87" t="b">
        <v>0</v>
      </c>
      <c r="H90" s="87" t="b">
        <v>0</v>
      </c>
      <c r="I90" s="87" t="b">
        <v>0</v>
      </c>
      <c r="J90" s="87" t="b">
        <v>0</v>
      </c>
      <c r="K90" s="87" t="b">
        <v>0</v>
      </c>
      <c r="L90" s="87" t="b">
        <v>0</v>
      </c>
    </row>
    <row r="91" spans="1:12" ht="15">
      <c r="A91" s="87" t="s">
        <v>1783</v>
      </c>
      <c r="B91" s="87" t="s">
        <v>1784</v>
      </c>
      <c r="C91" s="87">
        <v>2</v>
      </c>
      <c r="D91" s="118">
        <v>0.0015368229980552571</v>
      </c>
      <c r="E91" s="118">
        <v>2.2382552504874744</v>
      </c>
      <c r="F91" s="87" t="s">
        <v>2384</v>
      </c>
      <c r="G91" s="87" t="b">
        <v>0</v>
      </c>
      <c r="H91" s="87" t="b">
        <v>0</v>
      </c>
      <c r="I91" s="87" t="b">
        <v>0</v>
      </c>
      <c r="J91" s="87" t="b">
        <v>0</v>
      </c>
      <c r="K91" s="87" t="b">
        <v>1</v>
      </c>
      <c r="L91" s="87" t="b">
        <v>0</v>
      </c>
    </row>
    <row r="92" spans="1:12" ht="15">
      <c r="A92" s="87" t="s">
        <v>1803</v>
      </c>
      <c r="B92" s="87" t="s">
        <v>2100</v>
      </c>
      <c r="C92" s="87">
        <v>2</v>
      </c>
      <c r="D92" s="118">
        <v>0.0015368229980552571</v>
      </c>
      <c r="E92" s="118">
        <v>1.8781038027048365</v>
      </c>
      <c r="F92" s="87" t="s">
        <v>2384</v>
      </c>
      <c r="G92" s="87" t="b">
        <v>0</v>
      </c>
      <c r="H92" s="87" t="b">
        <v>0</v>
      </c>
      <c r="I92" s="87" t="b">
        <v>0</v>
      </c>
      <c r="J92" s="87" t="b">
        <v>0</v>
      </c>
      <c r="K92" s="87" t="b">
        <v>0</v>
      </c>
      <c r="L92" s="87" t="b">
        <v>0</v>
      </c>
    </row>
    <row r="93" spans="1:12" ht="15">
      <c r="A93" s="87" t="s">
        <v>2307</v>
      </c>
      <c r="B93" s="87" t="s">
        <v>2103</v>
      </c>
      <c r="C93" s="87">
        <v>2</v>
      </c>
      <c r="D93" s="118">
        <v>0.0015368229980552571</v>
      </c>
      <c r="E93" s="118">
        <v>2.5392852461514557</v>
      </c>
      <c r="F93" s="87" t="s">
        <v>2384</v>
      </c>
      <c r="G93" s="87" t="b">
        <v>0</v>
      </c>
      <c r="H93" s="87" t="b">
        <v>0</v>
      </c>
      <c r="I93" s="87" t="b">
        <v>0</v>
      </c>
      <c r="J93" s="87" t="b">
        <v>0</v>
      </c>
      <c r="K93" s="87" t="b">
        <v>0</v>
      </c>
      <c r="L93" s="87" t="b">
        <v>0</v>
      </c>
    </row>
    <row r="94" spans="1:12" ht="15">
      <c r="A94" s="87" t="s">
        <v>2308</v>
      </c>
      <c r="B94" s="87" t="s">
        <v>2309</v>
      </c>
      <c r="C94" s="87">
        <v>2</v>
      </c>
      <c r="D94" s="118">
        <v>0.0015368229980552571</v>
      </c>
      <c r="E94" s="118">
        <v>3.016406500871118</v>
      </c>
      <c r="F94" s="87" t="s">
        <v>2384</v>
      </c>
      <c r="G94" s="87" t="b">
        <v>0</v>
      </c>
      <c r="H94" s="87" t="b">
        <v>0</v>
      </c>
      <c r="I94" s="87" t="b">
        <v>0</v>
      </c>
      <c r="J94" s="87" t="b">
        <v>0</v>
      </c>
      <c r="K94" s="87" t="b">
        <v>0</v>
      </c>
      <c r="L94" s="87" t="b">
        <v>0</v>
      </c>
    </row>
    <row r="95" spans="1:12" ht="15">
      <c r="A95" s="87" t="s">
        <v>2310</v>
      </c>
      <c r="B95" s="87" t="s">
        <v>1784</v>
      </c>
      <c r="C95" s="87">
        <v>2</v>
      </c>
      <c r="D95" s="118">
        <v>0.0015368229980552571</v>
      </c>
      <c r="E95" s="118">
        <v>2.2382552504874744</v>
      </c>
      <c r="F95" s="87" t="s">
        <v>2384</v>
      </c>
      <c r="G95" s="87" t="b">
        <v>0</v>
      </c>
      <c r="H95" s="87" t="b">
        <v>0</v>
      </c>
      <c r="I95" s="87" t="b">
        <v>0</v>
      </c>
      <c r="J95" s="87" t="b">
        <v>0</v>
      </c>
      <c r="K95" s="87" t="b">
        <v>1</v>
      </c>
      <c r="L95" s="87" t="b">
        <v>0</v>
      </c>
    </row>
    <row r="96" spans="1:12" ht="15">
      <c r="A96" s="87" t="s">
        <v>1807</v>
      </c>
      <c r="B96" s="87" t="s">
        <v>2147</v>
      </c>
      <c r="C96" s="87">
        <v>2</v>
      </c>
      <c r="D96" s="118">
        <v>0.0015368229980552571</v>
      </c>
      <c r="E96" s="118">
        <v>1.785957579492844</v>
      </c>
      <c r="F96" s="87" t="s">
        <v>2384</v>
      </c>
      <c r="G96" s="87" t="b">
        <v>0</v>
      </c>
      <c r="H96" s="87" t="b">
        <v>0</v>
      </c>
      <c r="I96" s="87" t="b">
        <v>0</v>
      </c>
      <c r="J96" s="87" t="b">
        <v>0</v>
      </c>
      <c r="K96" s="87" t="b">
        <v>0</v>
      </c>
      <c r="L96" s="87" t="b">
        <v>0</v>
      </c>
    </row>
    <row r="97" spans="1:12" ht="15">
      <c r="A97" s="87" t="s">
        <v>1766</v>
      </c>
      <c r="B97" s="87" t="s">
        <v>2143</v>
      </c>
      <c r="C97" s="87">
        <v>2</v>
      </c>
      <c r="D97" s="118">
        <v>0.0018142699986672213</v>
      </c>
      <c r="E97" s="118">
        <v>1.6941872061371985</v>
      </c>
      <c r="F97" s="87" t="s">
        <v>2384</v>
      </c>
      <c r="G97" s="87" t="b">
        <v>0</v>
      </c>
      <c r="H97" s="87" t="b">
        <v>0</v>
      </c>
      <c r="I97" s="87" t="b">
        <v>0</v>
      </c>
      <c r="J97" s="87" t="b">
        <v>0</v>
      </c>
      <c r="K97" s="87" t="b">
        <v>0</v>
      </c>
      <c r="L97" s="87" t="b">
        <v>0</v>
      </c>
    </row>
    <row r="98" spans="1:12" ht="15">
      <c r="A98" s="87" t="s">
        <v>2313</v>
      </c>
      <c r="B98" s="87" t="s">
        <v>2201</v>
      </c>
      <c r="C98" s="87">
        <v>2</v>
      </c>
      <c r="D98" s="118">
        <v>0.0015368229980552571</v>
      </c>
      <c r="E98" s="118">
        <v>2.8403152418154365</v>
      </c>
      <c r="F98" s="87" t="s">
        <v>2384</v>
      </c>
      <c r="G98" s="87" t="b">
        <v>0</v>
      </c>
      <c r="H98" s="87" t="b">
        <v>0</v>
      </c>
      <c r="I98" s="87" t="b">
        <v>0</v>
      </c>
      <c r="J98" s="87" t="b">
        <v>1</v>
      </c>
      <c r="K98" s="87" t="b">
        <v>0</v>
      </c>
      <c r="L98" s="87" t="b">
        <v>0</v>
      </c>
    </row>
    <row r="99" spans="1:12" ht="15">
      <c r="A99" s="87" t="s">
        <v>2101</v>
      </c>
      <c r="B99" s="87" t="s">
        <v>2089</v>
      </c>
      <c r="C99" s="87">
        <v>2</v>
      </c>
      <c r="D99" s="118">
        <v>0.0015368229980552571</v>
      </c>
      <c r="E99" s="118">
        <v>1.9282704121705667</v>
      </c>
      <c r="F99" s="87" t="s">
        <v>2384</v>
      </c>
      <c r="G99" s="87" t="b">
        <v>0</v>
      </c>
      <c r="H99" s="87" t="b">
        <v>1</v>
      </c>
      <c r="I99" s="87" t="b">
        <v>0</v>
      </c>
      <c r="J99" s="87" t="b">
        <v>0</v>
      </c>
      <c r="K99" s="87" t="b">
        <v>0</v>
      </c>
      <c r="L99" s="87" t="b">
        <v>0</v>
      </c>
    </row>
    <row r="100" spans="1:12" ht="15">
      <c r="A100" s="87" t="s">
        <v>2314</v>
      </c>
      <c r="B100" s="87" t="s">
        <v>2177</v>
      </c>
      <c r="C100" s="87">
        <v>2</v>
      </c>
      <c r="D100" s="118">
        <v>0.0018142699986672213</v>
      </c>
      <c r="E100" s="118">
        <v>2.8403152418154365</v>
      </c>
      <c r="F100" s="87" t="s">
        <v>2384</v>
      </c>
      <c r="G100" s="87" t="b">
        <v>0</v>
      </c>
      <c r="H100" s="87" t="b">
        <v>0</v>
      </c>
      <c r="I100" s="87" t="b">
        <v>0</v>
      </c>
      <c r="J100" s="87" t="b">
        <v>0</v>
      </c>
      <c r="K100" s="87" t="b">
        <v>0</v>
      </c>
      <c r="L100" s="87" t="b">
        <v>0</v>
      </c>
    </row>
    <row r="101" spans="1:12" ht="15">
      <c r="A101" s="87" t="s">
        <v>1769</v>
      </c>
      <c r="B101" s="87" t="s">
        <v>1805</v>
      </c>
      <c r="C101" s="87">
        <v>2</v>
      </c>
      <c r="D101" s="118">
        <v>0.0015368229980552571</v>
      </c>
      <c r="E101" s="118">
        <v>1.4881327237040742</v>
      </c>
      <c r="F101" s="87" t="s">
        <v>2384</v>
      </c>
      <c r="G101" s="87" t="b">
        <v>0</v>
      </c>
      <c r="H101" s="87" t="b">
        <v>0</v>
      </c>
      <c r="I101" s="87" t="b">
        <v>0</v>
      </c>
      <c r="J101" s="87" t="b">
        <v>0</v>
      </c>
      <c r="K101" s="87" t="b">
        <v>0</v>
      </c>
      <c r="L101" s="87" t="b">
        <v>0</v>
      </c>
    </row>
    <row r="102" spans="1:12" ht="15">
      <c r="A102" s="87" t="s">
        <v>1789</v>
      </c>
      <c r="B102" s="87" t="s">
        <v>2315</v>
      </c>
      <c r="C102" s="87">
        <v>2</v>
      </c>
      <c r="D102" s="118">
        <v>0.0015368229980552571</v>
      </c>
      <c r="E102" s="118">
        <v>2.472338456520842</v>
      </c>
      <c r="F102" s="87" t="s">
        <v>2384</v>
      </c>
      <c r="G102" s="87" t="b">
        <v>0</v>
      </c>
      <c r="H102" s="87" t="b">
        <v>0</v>
      </c>
      <c r="I102" s="87" t="b">
        <v>0</v>
      </c>
      <c r="J102" s="87" t="b">
        <v>0</v>
      </c>
      <c r="K102" s="87" t="b">
        <v>0</v>
      </c>
      <c r="L102" s="87" t="b">
        <v>0</v>
      </c>
    </row>
    <row r="103" spans="1:12" ht="15">
      <c r="A103" s="87" t="s">
        <v>2316</v>
      </c>
      <c r="B103" s="87" t="s">
        <v>2209</v>
      </c>
      <c r="C103" s="87">
        <v>2</v>
      </c>
      <c r="D103" s="118">
        <v>0.0015368229980552571</v>
      </c>
      <c r="E103" s="118">
        <v>2.8403152418154365</v>
      </c>
      <c r="F103" s="87" t="s">
        <v>2384</v>
      </c>
      <c r="G103" s="87" t="b">
        <v>0</v>
      </c>
      <c r="H103" s="87" t="b">
        <v>0</v>
      </c>
      <c r="I103" s="87" t="b">
        <v>0</v>
      </c>
      <c r="J103" s="87" t="b">
        <v>0</v>
      </c>
      <c r="K103" s="87" t="b">
        <v>0</v>
      </c>
      <c r="L103" s="87" t="b">
        <v>0</v>
      </c>
    </row>
    <row r="104" spans="1:12" ht="15">
      <c r="A104" s="87" t="s">
        <v>2209</v>
      </c>
      <c r="B104" s="87" t="s">
        <v>2317</v>
      </c>
      <c r="C104" s="87">
        <v>2</v>
      </c>
      <c r="D104" s="118">
        <v>0.0015368229980552571</v>
      </c>
      <c r="E104" s="118">
        <v>2.8403152418154365</v>
      </c>
      <c r="F104" s="87" t="s">
        <v>2384</v>
      </c>
      <c r="G104" s="87" t="b">
        <v>0</v>
      </c>
      <c r="H104" s="87" t="b">
        <v>0</v>
      </c>
      <c r="I104" s="87" t="b">
        <v>0</v>
      </c>
      <c r="J104" s="87" t="b">
        <v>0</v>
      </c>
      <c r="K104" s="87" t="b">
        <v>0</v>
      </c>
      <c r="L104" s="87" t="b">
        <v>0</v>
      </c>
    </row>
    <row r="105" spans="1:12" ht="15">
      <c r="A105" s="87" t="s">
        <v>2317</v>
      </c>
      <c r="B105" s="87" t="s">
        <v>2107</v>
      </c>
      <c r="C105" s="87">
        <v>2</v>
      </c>
      <c r="D105" s="118">
        <v>0.0015368229980552571</v>
      </c>
      <c r="E105" s="118">
        <v>2.5392852461514557</v>
      </c>
      <c r="F105" s="87" t="s">
        <v>2384</v>
      </c>
      <c r="G105" s="87" t="b">
        <v>0</v>
      </c>
      <c r="H105" s="87" t="b">
        <v>0</v>
      </c>
      <c r="I105" s="87" t="b">
        <v>0</v>
      </c>
      <c r="J105" s="87" t="b">
        <v>0</v>
      </c>
      <c r="K105" s="87" t="b">
        <v>0</v>
      </c>
      <c r="L105" s="87" t="b">
        <v>0</v>
      </c>
    </row>
    <row r="106" spans="1:12" ht="15">
      <c r="A106" s="87" t="s">
        <v>2107</v>
      </c>
      <c r="B106" s="87" t="s">
        <v>2318</v>
      </c>
      <c r="C106" s="87">
        <v>2</v>
      </c>
      <c r="D106" s="118">
        <v>0.0015368229980552571</v>
      </c>
      <c r="E106" s="118">
        <v>2.5392852461514557</v>
      </c>
      <c r="F106" s="87" t="s">
        <v>2384</v>
      </c>
      <c r="G106" s="87" t="b">
        <v>0</v>
      </c>
      <c r="H106" s="87" t="b">
        <v>0</v>
      </c>
      <c r="I106" s="87" t="b">
        <v>0</v>
      </c>
      <c r="J106" s="87" t="b">
        <v>0</v>
      </c>
      <c r="K106" s="87" t="b">
        <v>0</v>
      </c>
      <c r="L106" s="87" t="b">
        <v>0</v>
      </c>
    </row>
    <row r="107" spans="1:12" ht="15">
      <c r="A107" s="87" t="s">
        <v>2318</v>
      </c>
      <c r="B107" s="87" t="s">
        <v>2319</v>
      </c>
      <c r="C107" s="87">
        <v>2</v>
      </c>
      <c r="D107" s="118">
        <v>0.0015368229980552571</v>
      </c>
      <c r="E107" s="118">
        <v>3.016406500871118</v>
      </c>
      <c r="F107" s="87" t="s">
        <v>2384</v>
      </c>
      <c r="G107" s="87" t="b">
        <v>0</v>
      </c>
      <c r="H107" s="87" t="b">
        <v>0</v>
      </c>
      <c r="I107" s="87" t="b">
        <v>0</v>
      </c>
      <c r="J107" s="87" t="b">
        <v>0</v>
      </c>
      <c r="K107" s="87" t="b">
        <v>0</v>
      </c>
      <c r="L107" s="87" t="b">
        <v>0</v>
      </c>
    </row>
    <row r="108" spans="1:12" ht="15">
      <c r="A108" s="87" t="s">
        <v>2319</v>
      </c>
      <c r="B108" s="87" t="s">
        <v>2320</v>
      </c>
      <c r="C108" s="87">
        <v>2</v>
      </c>
      <c r="D108" s="118">
        <v>0.0015368229980552571</v>
      </c>
      <c r="E108" s="118">
        <v>3.016406500871118</v>
      </c>
      <c r="F108" s="87" t="s">
        <v>2384</v>
      </c>
      <c r="G108" s="87" t="b">
        <v>0</v>
      </c>
      <c r="H108" s="87" t="b">
        <v>0</v>
      </c>
      <c r="I108" s="87" t="b">
        <v>0</v>
      </c>
      <c r="J108" s="87" t="b">
        <v>0</v>
      </c>
      <c r="K108" s="87" t="b">
        <v>0</v>
      </c>
      <c r="L108" s="87" t="b">
        <v>0</v>
      </c>
    </row>
    <row r="109" spans="1:12" ht="15">
      <c r="A109" s="87" t="s">
        <v>2320</v>
      </c>
      <c r="B109" s="87" t="s">
        <v>2321</v>
      </c>
      <c r="C109" s="87">
        <v>2</v>
      </c>
      <c r="D109" s="118">
        <v>0.0015368229980552571</v>
      </c>
      <c r="E109" s="118">
        <v>3.016406500871118</v>
      </c>
      <c r="F109" s="87" t="s">
        <v>2384</v>
      </c>
      <c r="G109" s="87" t="b">
        <v>0</v>
      </c>
      <c r="H109" s="87" t="b">
        <v>0</v>
      </c>
      <c r="I109" s="87" t="b">
        <v>0</v>
      </c>
      <c r="J109" s="87" t="b">
        <v>0</v>
      </c>
      <c r="K109" s="87" t="b">
        <v>0</v>
      </c>
      <c r="L109" s="87" t="b">
        <v>0</v>
      </c>
    </row>
    <row r="110" spans="1:12" ht="15">
      <c r="A110" s="87" t="s">
        <v>2321</v>
      </c>
      <c r="B110" s="87" t="s">
        <v>2322</v>
      </c>
      <c r="C110" s="87">
        <v>2</v>
      </c>
      <c r="D110" s="118">
        <v>0.0015368229980552571</v>
      </c>
      <c r="E110" s="118">
        <v>3.016406500871118</v>
      </c>
      <c r="F110" s="87" t="s">
        <v>2384</v>
      </c>
      <c r="G110" s="87" t="b">
        <v>0</v>
      </c>
      <c r="H110" s="87" t="b">
        <v>0</v>
      </c>
      <c r="I110" s="87" t="b">
        <v>0</v>
      </c>
      <c r="J110" s="87" t="b">
        <v>0</v>
      </c>
      <c r="K110" s="87" t="b">
        <v>1</v>
      </c>
      <c r="L110" s="87" t="b">
        <v>0</v>
      </c>
    </row>
    <row r="111" spans="1:12" ht="15">
      <c r="A111" s="87" t="s">
        <v>2322</v>
      </c>
      <c r="B111" s="87" t="s">
        <v>530</v>
      </c>
      <c r="C111" s="87">
        <v>2</v>
      </c>
      <c r="D111" s="118">
        <v>0.0015368229980552571</v>
      </c>
      <c r="E111" s="118">
        <v>3.016406500871118</v>
      </c>
      <c r="F111" s="87" t="s">
        <v>2384</v>
      </c>
      <c r="G111" s="87" t="b">
        <v>0</v>
      </c>
      <c r="H111" s="87" t="b">
        <v>1</v>
      </c>
      <c r="I111" s="87" t="b">
        <v>0</v>
      </c>
      <c r="J111" s="87" t="b">
        <v>0</v>
      </c>
      <c r="K111" s="87" t="b">
        <v>0</v>
      </c>
      <c r="L111" s="87" t="b">
        <v>0</v>
      </c>
    </row>
    <row r="112" spans="1:12" ht="15">
      <c r="A112" s="87" t="s">
        <v>530</v>
      </c>
      <c r="B112" s="87" t="s">
        <v>2110</v>
      </c>
      <c r="C112" s="87">
        <v>2</v>
      </c>
      <c r="D112" s="118">
        <v>0.0015368229980552571</v>
      </c>
      <c r="E112" s="118">
        <v>2.5392852461514557</v>
      </c>
      <c r="F112" s="87" t="s">
        <v>2384</v>
      </c>
      <c r="G112" s="87" t="b">
        <v>0</v>
      </c>
      <c r="H112" s="87" t="b">
        <v>0</v>
      </c>
      <c r="I112" s="87" t="b">
        <v>0</v>
      </c>
      <c r="J112" s="87" t="b">
        <v>0</v>
      </c>
      <c r="K112" s="87" t="b">
        <v>0</v>
      </c>
      <c r="L112" s="87" t="b">
        <v>0</v>
      </c>
    </row>
    <row r="113" spans="1:12" ht="15">
      <c r="A113" s="87" t="s">
        <v>2110</v>
      </c>
      <c r="B113" s="87" t="s">
        <v>2179</v>
      </c>
      <c r="C113" s="87">
        <v>2</v>
      </c>
      <c r="D113" s="118">
        <v>0.0015368229980552571</v>
      </c>
      <c r="E113" s="118">
        <v>2.3631939870957743</v>
      </c>
      <c r="F113" s="87" t="s">
        <v>2384</v>
      </c>
      <c r="G113" s="87" t="b">
        <v>0</v>
      </c>
      <c r="H113" s="87" t="b">
        <v>0</v>
      </c>
      <c r="I113" s="87" t="b">
        <v>0</v>
      </c>
      <c r="J113" s="87" t="b">
        <v>0</v>
      </c>
      <c r="K113" s="87" t="b">
        <v>0</v>
      </c>
      <c r="L113" s="87" t="b">
        <v>0</v>
      </c>
    </row>
    <row r="114" spans="1:12" ht="15">
      <c r="A114" s="87" t="s">
        <v>2179</v>
      </c>
      <c r="B114" s="87" t="s">
        <v>2192</v>
      </c>
      <c r="C114" s="87">
        <v>2</v>
      </c>
      <c r="D114" s="118">
        <v>0.0015368229980552571</v>
      </c>
      <c r="E114" s="118">
        <v>2.6642239827597556</v>
      </c>
      <c r="F114" s="87" t="s">
        <v>2384</v>
      </c>
      <c r="G114" s="87" t="b">
        <v>0</v>
      </c>
      <c r="H114" s="87" t="b">
        <v>0</v>
      </c>
      <c r="I114" s="87" t="b">
        <v>0</v>
      </c>
      <c r="J114" s="87" t="b">
        <v>0</v>
      </c>
      <c r="K114" s="87" t="b">
        <v>0</v>
      </c>
      <c r="L114" s="87" t="b">
        <v>0</v>
      </c>
    </row>
    <row r="115" spans="1:12" ht="15">
      <c r="A115" s="87" t="s">
        <v>2192</v>
      </c>
      <c r="B115" s="87" t="s">
        <v>2323</v>
      </c>
      <c r="C115" s="87">
        <v>2</v>
      </c>
      <c r="D115" s="118">
        <v>0.0015368229980552571</v>
      </c>
      <c r="E115" s="118">
        <v>2.8403152418154365</v>
      </c>
      <c r="F115" s="87" t="s">
        <v>2384</v>
      </c>
      <c r="G115" s="87" t="b">
        <v>0</v>
      </c>
      <c r="H115" s="87" t="b">
        <v>0</v>
      </c>
      <c r="I115" s="87" t="b">
        <v>0</v>
      </c>
      <c r="J115" s="87" t="b">
        <v>0</v>
      </c>
      <c r="K115" s="87" t="b">
        <v>0</v>
      </c>
      <c r="L115" s="87" t="b">
        <v>0</v>
      </c>
    </row>
    <row r="116" spans="1:12" ht="15">
      <c r="A116" s="87" t="s">
        <v>2323</v>
      </c>
      <c r="B116" s="87" t="s">
        <v>2210</v>
      </c>
      <c r="C116" s="87">
        <v>2</v>
      </c>
      <c r="D116" s="118">
        <v>0.0015368229980552571</v>
      </c>
      <c r="E116" s="118">
        <v>2.8403152418154365</v>
      </c>
      <c r="F116" s="87" t="s">
        <v>2384</v>
      </c>
      <c r="G116" s="87" t="b">
        <v>0</v>
      </c>
      <c r="H116" s="87" t="b">
        <v>0</v>
      </c>
      <c r="I116" s="87" t="b">
        <v>0</v>
      </c>
      <c r="J116" s="87" t="b">
        <v>0</v>
      </c>
      <c r="K116" s="87" t="b">
        <v>0</v>
      </c>
      <c r="L116" s="87" t="b">
        <v>0</v>
      </c>
    </row>
    <row r="117" spans="1:12" ht="15">
      <c r="A117" s="87" t="s">
        <v>2099</v>
      </c>
      <c r="B117" s="87" t="s">
        <v>2086</v>
      </c>
      <c r="C117" s="87">
        <v>2</v>
      </c>
      <c r="D117" s="118">
        <v>0.0015368229980552571</v>
      </c>
      <c r="E117" s="118">
        <v>1.7733684521848234</v>
      </c>
      <c r="F117" s="87" t="s">
        <v>2384</v>
      </c>
      <c r="G117" s="87" t="b">
        <v>0</v>
      </c>
      <c r="H117" s="87" t="b">
        <v>0</v>
      </c>
      <c r="I117" s="87" t="b">
        <v>0</v>
      </c>
      <c r="J117" s="87" t="b">
        <v>0</v>
      </c>
      <c r="K117" s="87" t="b">
        <v>0</v>
      </c>
      <c r="L117" s="87" t="b">
        <v>0</v>
      </c>
    </row>
    <row r="118" spans="1:12" ht="15">
      <c r="A118" s="87" t="s">
        <v>2324</v>
      </c>
      <c r="B118" s="87" t="s">
        <v>2106</v>
      </c>
      <c r="C118" s="87">
        <v>2</v>
      </c>
      <c r="D118" s="118">
        <v>0.0015368229980552571</v>
      </c>
      <c r="E118" s="118">
        <v>2.6184664921990803</v>
      </c>
      <c r="F118" s="87" t="s">
        <v>2384</v>
      </c>
      <c r="G118" s="87" t="b">
        <v>0</v>
      </c>
      <c r="H118" s="87" t="b">
        <v>0</v>
      </c>
      <c r="I118" s="87" t="b">
        <v>0</v>
      </c>
      <c r="J118" s="87" t="b">
        <v>0</v>
      </c>
      <c r="K118" s="87" t="b">
        <v>0</v>
      </c>
      <c r="L118" s="87" t="b">
        <v>0</v>
      </c>
    </row>
    <row r="119" spans="1:12" ht="15">
      <c r="A119" s="87" t="s">
        <v>2106</v>
      </c>
      <c r="B119" s="87" t="s">
        <v>2090</v>
      </c>
      <c r="C119" s="87">
        <v>2</v>
      </c>
      <c r="D119" s="118">
        <v>0.0015368229980552571</v>
      </c>
      <c r="E119" s="118">
        <v>1.9952172018011798</v>
      </c>
      <c r="F119" s="87" t="s">
        <v>2384</v>
      </c>
      <c r="G119" s="87" t="b">
        <v>0</v>
      </c>
      <c r="H119" s="87" t="b">
        <v>0</v>
      </c>
      <c r="I119" s="87" t="b">
        <v>0</v>
      </c>
      <c r="J119" s="87" t="b">
        <v>0</v>
      </c>
      <c r="K119" s="87" t="b">
        <v>0</v>
      </c>
      <c r="L119" s="87" t="b">
        <v>0</v>
      </c>
    </row>
    <row r="120" spans="1:12" ht="15">
      <c r="A120" s="87" t="s">
        <v>2090</v>
      </c>
      <c r="B120" s="87" t="s">
        <v>2325</v>
      </c>
      <c r="C120" s="87">
        <v>2</v>
      </c>
      <c r="D120" s="118">
        <v>0.0015368229980552571</v>
      </c>
      <c r="E120" s="118">
        <v>2.4143465095431553</v>
      </c>
      <c r="F120" s="87" t="s">
        <v>2384</v>
      </c>
      <c r="G120" s="87" t="b">
        <v>0</v>
      </c>
      <c r="H120" s="87" t="b">
        <v>0</v>
      </c>
      <c r="I120" s="87" t="b">
        <v>0</v>
      </c>
      <c r="J120" s="87" t="b">
        <v>0</v>
      </c>
      <c r="K120" s="87" t="b">
        <v>0</v>
      </c>
      <c r="L120" s="87" t="b">
        <v>0</v>
      </c>
    </row>
    <row r="121" spans="1:12" ht="15">
      <c r="A121" s="87" t="s">
        <v>2213</v>
      </c>
      <c r="B121" s="87" t="s">
        <v>1788</v>
      </c>
      <c r="C121" s="87">
        <v>2</v>
      </c>
      <c r="D121" s="118">
        <v>0.0015368229980552571</v>
      </c>
      <c r="E121" s="118">
        <v>1.9372252548234932</v>
      </c>
      <c r="F121" s="87" t="s">
        <v>2384</v>
      </c>
      <c r="G121" s="87" t="b">
        <v>0</v>
      </c>
      <c r="H121" s="87" t="b">
        <v>0</v>
      </c>
      <c r="I121" s="87" t="b">
        <v>0</v>
      </c>
      <c r="J121" s="87" t="b">
        <v>0</v>
      </c>
      <c r="K121" s="87" t="b">
        <v>0</v>
      </c>
      <c r="L121" s="87" t="b">
        <v>0</v>
      </c>
    </row>
    <row r="122" spans="1:12" ht="15">
      <c r="A122" s="87" t="s">
        <v>1788</v>
      </c>
      <c r="B122" s="87" t="s">
        <v>1763</v>
      </c>
      <c r="C122" s="87">
        <v>2</v>
      </c>
      <c r="D122" s="118">
        <v>0.0015368229980552571</v>
      </c>
      <c r="E122" s="118">
        <v>0.6290166745323885</v>
      </c>
      <c r="F122" s="87" t="s">
        <v>2384</v>
      </c>
      <c r="G122" s="87" t="b">
        <v>0</v>
      </c>
      <c r="H122" s="87" t="b">
        <v>0</v>
      </c>
      <c r="I122" s="87" t="b">
        <v>0</v>
      </c>
      <c r="J122" s="87" t="b">
        <v>0</v>
      </c>
      <c r="K122" s="87" t="b">
        <v>0</v>
      </c>
      <c r="L122" s="87" t="b">
        <v>0</v>
      </c>
    </row>
    <row r="123" spans="1:12" ht="15">
      <c r="A123" s="87" t="s">
        <v>2140</v>
      </c>
      <c r="B123" s="87" t="s">
        <v>2136</v>
      </c>
      <c r="C123" s="87">
        <v>2</v>
      </c>
      <c r="D123" s="118">
        <v>0.0015368229980552571</v>
      </c>
      <c r="E123" s="118">
        <v>2.4143465095431553</v>
      </c>
      <c r="F123" s="87" t="s">
        <v>2384</v>
      </c>
      <c r="G123" s="87" t="b">
        <v>0</v>
      </c>
      <c r="H123" s="87" t="b">
        <v>0</v>
      </c>
      <c r="I123" s="87" t="b">
        <v>0</v>
      </c>
      <c r="J123" s="87" t="b">
        <v>0</v>
      </c>
      <c r="K123" s="87" t="b">
        <v>0</v>
      </c>
      <c r="L123" s="87" t="b">
        <v>0</v>
      </c>
    </row>
    <row r="124" spans="1:12" ht="15">
      <c r="A124" s="87" t="s">
        <v>1764</v>
      </c>
      <c r="B124" s="87" t="s">
        <v>2149</v>
      </c>
      <c r="C124" s="87">
        <v>2</v>
      </c>
      <c r="D124" s="118">
        <v>0.0015368229980552571</v>
      </c>
      <c r="E124" s="118">
        <v>1.4253418938446187</v>
      </c>
      <c r="F124" s="87" t="s">
        <v>2384</v>
      </c>
      <c r="G124" s="87" t="b">
        <v>0</v>
      </c>
      <c r="H124" s="87" t="b">
        <v>0</v>
      </c>
      <c r="I124" s="87" t="b">
        <v>0</v>
      </c>
      <c r="J124" s="87" t="b">
        <v>0</v>
      </c>
      <c r="K124" s="87" t="b">
        <v>0</v>
      </c>
      <c r="L124" s="87" t="b">
        <v>0</v>
      </c>
    </row>
    <row r="125" spans="1:12" ht="15">
      <c r="A125" s="87" t="s">
        <v>1765</v>
      </c>
      <c r="B125" s="87" t="s">
        <v>2332</v>
      </c>
      <c r="C125" s="87">
        <v>2</v>
      </c>
      <c r="D125" s="118">
        <v>0.0015368229980552571</v>
      </c>
      <c r="E125" s="118">
        <v>1.9557086605175062</v>
      </c>
      <c r="F125" s="87" t="s">
        <v>2384</v>
      </c>
      <c r="G125" s="87" t="b">
        <v>0</v>
      </c>
      <c r="H125" s="87" t="b">
        <v>0</v>
      </c>
      <c r="I125" s="87" t="b">
        <v>0</v>
      </c>
      <c r="J125" s="87" t="b">
        <v>0</v>
      </c>
      <c r="K125" s="87" t="b">
        <v>0</v>
      </c>
      <c r="L125" s="87" t="b">
        <v>0</v>
      </c>
    </row>
    <row r="126" spans="1:12" ht="15">
      <c r="A126" s="87" t="s">
        <v>2332</v>
      </c>
      <c r="B126" s="87" t="s">
        <v>2333</v>
      </c>
      <c r="C126" s="87">
        <v>2</v>
      </c>
      <c r="D126" s="118">
        <v>0.0015368229980552571</v>
      </c>
      <c r="E126" s="118">
        <v>3.016406500871118</v>
      </c>
      <c r="F126" s="87" t="s">
        <v>2384</v>
      </c>
      <c r="G126" s="87" t="b">
        <v>0</v>
      </c>
      <c r="H126" s="87" t="b">
        <v>0</v>
      </c>
      <c r="I126" s="87" t="b">
        <v>0</v>
      </c>
      <c r="J126" s="87" t="b">
        <v>0</v>
      </c>
      <c r="K126" s="87" t="b">
        <v>0</v>
      </c>
      <c r="L126" s="87" t="b">
        <v>0</v>
      </c>
    </row>
    <row r="127" spans="1:12" ht="15">
      <c r="A127" s="87" t="s">
        <v>2334</v>
      </c>
      <c r="B127" s="87" t="s">
        <v>2095</v>
      </c>
      <c r="C127" s="87">
        <v>2</v>
      </c>
      <c r="D127" s="118">
        <v>0.0015368229980552571</v>
      </c>
      <c r="E127" s="118">
        <v>2.472338456520842</v>
      </c>
      <c r="F127" s="87" t="s">
        <v>2384</v>
      </c>
      <c r="G127" s="87" t="b">
        <v>0</v>
      </c>
      <c r="H127" s="87" t="b">
        <v>0</v>
      </c>
      <c r="I127" s="87" t="b">
        <v>0</v>
      </c>
      <c r="J127" s="87" t="b">
        <v>0</v>
      </c>
      <c r="K127" s="87" t="b">
        <v>0</v>
      </c>
      <c r="L127" s="87" t="b">
        <v>0</v>
      </c>
    </row>
    <row r="128" spans="1:12" ht="15">
      <c r="A128" s="87" t="s">
        <v>1788</v>
      </c>
      <c r="B128" s="87" t="s">
        <v>2123</v>
      </c>
      <c r="C128" s="87">
        <v>2</v>
      </c>
      <c r="D128" s="118">
        <v>0.0015368229980552571</v>
      </c>
      <c r="E128" s="118">
        <v>1.7153765052071368</v>
      </c>
      <c r="F128" s="87" t="s">
        <v>2384</v>
      </c>
      <c r="G128" s="87" t="b">
        <v>0</v>
      </c>
      <c r="H128" s="87" t="b">
        <v>0</v>
      </c>
      <c r="I128" s="87" t="b">
        <v>0</v>
      </c>
      <c r="J128" s="87" t="b">
        <v>0</v>
      </c>
      <c r="K128" s="87" t="b">
        <v>0</v>
      </c>
      <c r="L128" s="87" t="b">
        <v>0</v>
      </c>
    </row>
    <row r="129" spans="1:12" ht="15">
      <c r="A129" s="87" t="s">
        <v>2153</v>
      </c>
      <c r="B129" s="87" t="s">
        <v>2111</v>
      </c>
      <c r="C129" s="87">
        <v>2</v>
      </c>
      <c r="D129" s="118">
        <v>0.0018142699986672213</v>
      </c>
      <c r="E129" s="118">
        <v>2.3631939870957743</v>
      </c>
      <c r="F129" s="87" t="s">
        <v>2384</v>
      </c>
      <c r="G129" s="87" t="b">
        <v>0</v>
      </c>
      <c r="H129" s="87" t="b">
        <v>0</v>
      </c>
      <c r="I129" s="87" t="b">
        <v>0</v>
      </c>
      <c r="J129" s="87" t="b">
        <v>0</v>
      </c>
      <c r="K129" s="87" t="b">
        <v>0</v>
      </c>
      <c r="L129" s="87" t="b">
        <v>0</v>
      </c>
    </row>
    <row r="130" spans="1:12" ht="15">
      <c r="A130" s="87" t="s">
        <v>2343</v>
      </c>
      <c r="B130" s="87" t="s">
        <v>2194</v>
      </c>
      <c r="C130" s="87">
        <v>2</v>
      </c>
      <c r="D130" s="118">
        <v>0.0015368229980552571</v>
      </c>
      <c r="E130" s="118">
        <v>2.8403152418154365</v>
      </c>
      <c r="F130" s="87" t="s">
        <v>2384</v>
      </c>
      <c r="G130" s="87" t="b">
        <v>1</v>
      </c>
      <c r="H130" s="87" t="b">
        <v>0</v>
      </c>
      <c r="I130" s="87" t="b">
        <v>0</v>
      </c>
      <c r="J130" s="87" t="b">
        <v>1</v>
      </c>
      <c r="K130" s="87" t="b">
        <v>0</v>
      </c>
      <c r="L130" s="87" t="b">
        <v>0</v>
      </c>
    </row>
    <row r="131" spans="1:12" ht="15">
      <c r="A131" s="87" t="s">
        <v>2194</v>
      </c>
      <c r="B131" s="87" t="s">
        <v>2344</v>
      </c>
      <c r="C131" s="87">
        <v>2</v>
      </c>
      <c r="D131" s="118">
        <v>0.0015368229980552571</v>
      </c>
      <c r="E131" s="118">
        <v>2.8403152418154365</v>
      </c>
      <c r="F131" s="87" t="s">
        <v>2384</v>
      </c>
      <c r="G131" s="87" t="b">
        <v>1</v>
      </c>
      <c r="H131" s="87" t="b">
        <v>0</v>
      </c>
      <c r="I131" s="87" t="b">
        <v>0</v>
      </c>
      <c r="J131" s="87" t="b">
        <v>0</v>
      </c>
      <c r="K131" s="87" t="b">
        <v>0</v>
      </c>
      <c r="L131" s="87" t="b">
        <v>0</v>
      </c>
    </row>
    <row r="132" spans="1:12" ht="15">
      <c r="A132" s="87" t="s">
        <v>2125</v>
      </c>
      <c r="B132" s="87" t="s">
        <v>1777</v>
      </c>
      <c r="C132" s="87">
        <v>2</v>
      </c>
      <c r="D132" s="118">
        <v>0.0015368229980552571</v>
      </c>
      <c r="E132" s="118">
        <v>2.0743984478488047</v>
      </c>
      <c r="F132" s="87" t="s">
        <v>2384</v>
      </c>
      <c r="G132" s="87" t="b">
        <v>1</v>
      </c>
      <c r="H132" s="87" t="b">
        <v>0</v>
      </c>
      <c r="I132" s="87" t="b">
        <v>0</v>
      </c>
      <c r="J132" s="87" t="b">
        <v>0</v>
      </c>
      <c r="K132" s="87" t="b">
        <v>0</v>
      </c>
      <c r="L132" s="87" t="b">
        <v>0</v>
      </c>
    </row>
    <row r="133" spans="1:12" ht="15">
      <c r="A133" s="87" t="s">
        <v>2086</v>
      </c>
      <c r="B133" s="87" t="s">
        <v>1778</v>
      </c>
      <c r="C133" s="87">
        <v>2</v>
      </c>
      <c r="D133" s="118">
        <v>0.0015368229980552571</v>
      </c>
      <c r="E133" s="118">
        <v>2.016406500871118</v>
      </c>
      <c r="F133" s="87" t="s">
        <v>2384</v>
      </c>
      <c r="G133" s="87" t="b">
        <v>0</v>
      </c>
      <c r="H133" s="87" t="b">
        <v>0</v>
      </c>
      <c r="I133" s="87" t="b">
        <v>0</v>
      </c>
      <c r="J133" s="87" t="b">
        <v>0</v>
      </c>
      <c r="K133" s="87" t="b">
        <v>0</v>
      </c>
      <c r="L133" s="87" t="b">
        <v>0</v>
      </c>
    </row>
    <row r="134" spans="1:12" ht="15">
      <c r="A134" s="87" t="s">
        <v>1778</v>
      </c>
      <c r="B134" s="87" t="s">
        <v>1763</v>
      </c>
      <c r="C134" s="87">
        <v>2</v>
      </c>
      <c r="D134" s="118">
        <v>0.0015368229980552571</v>
      </c>
      <c r="E134" s="118">
        <v>1.231076665860351</v>
      </c>
      <c r="F134" s="87" t="s">
        <v>2384</v>
      </c>
      <c r="G134" s="87" t="b">
        <v>0</v>
      </c>
      <c r="H134" s="87" t="b">
        <v>0</v>
      </c>
      <c r="I134" s="87" t="b">
        <v>0</v>
      </c>
      <c r="J134" s="87" t="b">
        <v>0</v>
      </c>
      <c r="K134" s="87" t="b">
        <v>0</v>
      </c>
      <c r="L134" s="87" t="b">
        <v>0</v>
      </c>
    </row>
    <row r="135" spans="1:12" ht="15">
      <c r="A135" s="87" t="s">
        <v>1764</v>
      </c>
      <c r="B135" s="87" t="s">
        <v>2220</v>
      </c>
      <c r="C135" s="87">
        <v>2</v>
      </c>
      <c r="D135" s="118">
        <v>0.0015368229980552571</v>
      </c>
      <c r="E135" s="118">
        <v>1.5502806304529186</v>
      </c>
      <c r="F135" s="87" t="s">
        <v>2384</v>
      </c>
      <c r="G135" s="87" t="b">
        <v>0</v>
      </c>
      <c r="H135" s="87" t="b">
        <v>0</v>
      </c>
      <c r="I135" s="87" t="b">
        <v>0</v>
      </c>
      <c r="J135" s="87" t="b">
        <v>0</v>
      </c>
      <c r="K135" s="87" t="b">
        <v>0</v>
      </c>
      <c r="L135" s="87" t="b">
        <v>0</v>
      </c>
    </row>
    <row r="136" spans="1:12" ht="15">
      <c r="A136" s="87" t="s">
        <v>2220</v>
      </c>
      <c r="B136" s="87" t="s">
        <v>2221</v>
      </c>
      <c r="C136" s="87">
        <v>2</v>
      </c>
      <c r="D136" s="118">
        <v>0.0015368229980552571</v>
      </c>
      <c r="E136" s="118">
        <v>2.6642239827597556</v>
      </c>
      <c r="F136" s="87" t="s">
        <v>2384</v>
      </c>
      <c r="G136" s="87" t="b">
        <v>0</v>
      </c>
      <c r="H136" s="87" t="b">
        <v>0</v>
      </c>
      <c r="I136" s="87" t="b">
        <v>0</v>
      </c>
      <c r="J136" s="87" t="b">
        <v>0</v>
      </c>
      <c r="K136" s="87" t="b">
        <v>0</v>
      </c>
      <c r="L136" s="87" t="b">
        <v>0</v>
      </c>
    </row>
    <row r="137" spans="1:12" ht="15">
      <c r="A137" s="87" t="s">
        <v>2221</v>
      </c>
      <c r="B137" s="87" t="s">
        <v>2349</v>
      </c>
      <c r="C137" s="87">
        <v>2</v>
      </c>
      <c r="D137" s="118">
        <v>0.0015368229980552571</v>
      </c>
      <c r="E137" s="118">
        <v>2.8403152418154365</v>
      </c>
      <c r="F137" s="87" t="s">
        <v>2384</v>
      </c>
      <c r="G137" s="87" t="b">
        <v>0</v>
      </c>
      <c r="H137" s="87" t="b">
        <v>0</v>
      </c>
      <c r="I137" s="87" t="b">
        <v>0</v>
      </c>
      <c r="J137" s="87" t="b">
        <v>0</v>
      </c>
      <c r="K137" s="87" t="b">
        <v>0</v>
      </c>
      <c r="L137" s="87" t="b">
        <v>0</v>
      </c>
    </row>
    <row r="138" spans="1:12" ht="15">
      <c r="A138" s="87" t="s">
        <v>2349</v>
      </c>
      <c r="B138" s="87" t="s">
        <v>2350</v>
      </c>
      <c r="C138" s="87">
        <v>2</v>
      </c>
      <c r="D138" s="118">
        <v>0.0015368229980552571</v>
      </c>
      <c r="E138" s="118">
        <v>3.016406500871118</v>
      </c>
      <c r="F138" s="87" t="s">
        <v>2384</v>
      </c>
      <c r="G138" s="87" t="b">
        <v>0</v>
      </c>
      <c r="H138" s="87" t="b">
        <v>0</v>
      </c>
      <c r="I138" s="87" t="b">
        <v>0</v>
      </c>
      <c r="J138" s="87" t="b">
        <v>0</v>
      </c>
      <c r="K138" s="87" t="b">
        <v>0</v>
      </c>
      <c r="L138" s="87" t="b">
        <v>0</v>
      </c>
    </row>
    <row r="139" spans="1:12" ht="15">
      <c r="A139" s="87" t="s">
        <v>2350</v>
      </c>
      <c r="B139" s="87" t="s">
        <v>287</v>
      </c>
      <c r="C139" s="87">
        <v>2</v>
      </c>
      <c r="D139" s="118">
        <v>0.0015368229980552571</v>
      </c>
      <c r="E139" s="118">
        <v>1.7263718895086</v>
      </c>
      <c r="F139" s="87" t="s">
        <v>2384</v>
      </c>
      <c r="G139" s="87" t="b">
        <v>0</v>
      </c>
      <c r="H139" s="87" t="b">
        <v>0</v>
      </c>
      <c r="I139" s="87" t="b">
        <v>0</v>
      </c>
      <c r="J139" s="87" t="b">
        <v>0</v>
      </c>
      <c r="K139" s="87" t="b">
        <v>0</v>
      </c>
      <c r="L139" s="87" t="b">
        <v>0</v>
      </c>
    </row>
    <row r="140" spans="1:12" ht="15">
      <c r="A140" s="87" t="s">
        <v>2352</v>
      </c>
      <c r="B140" s="87" t="s">
        <v>2093</v>
      </c>
      <c r="C140" s="87">
        <v>2</v>
      </c>
      <c r="D140" s="118">
        <v>0.0015368229980552571</v>
      </c>
      <c r="E140" s="118">
        <v>2.4143465095431553</v>
      </c>
      <c r="F140" s="87" t="s">
        <v>2384</v>
      </c>
      <c r="G140" s="87" t="b">
        <v>0</v>
      </c>
      <c r="H140" s="87" t="b">
        <v>0</v>
      </c>
      <c r="I140" s="87" t="b">
        <v>0</v>
      </c>
      <c r="J140" s="87" t="b">
        <v>0</v>
      </c>
      <c r="K140" s="87" t="b">
        <v>0</v>
      </c>
      <c r="L140" s="87" t="b">
        <v>0</v>
      </c>
    </row>
    <row r="141" spans="1:12" ht="15">
      <c r="A141" s="87" t="s">
        <v>2126</v>
      </c>
      <c r="B141" s="87" t="s">
        <v>1763</v>
      </c>
      <c r="C141" s="87">
        <v>2</v>
      </c>
      <c r="D141" s="118">
        <v>0.0015368229980552571</v>
      </c>
      <c r="E141" s="118">
        <v>1.231076665860351</v>
      </c>
      <c r="F141" s="87" t="s">
        <v>2384</v>
      </c>
      <c r="G141" s="87" t="b">
        <v>0</v>
      </c>
      <c r="H141" s="87" t="b">
        <v>0</v>
      </c>
      <c r="I141" s="87" t="b">
        <v>0</v>
      </c>
      <c r="J141" s="87" t="b">
        <v>0</v>
      </c>
      <c r="K141" s="87" t="b">
        <v>0</v>
      </c>
      <c r="L141" s="87" t="b">
        <v>0</v>
      </c>
    </row>
    <row r="142" spans="1:12" ht="15">
      <c r="A142" s="87" t="s">
        <v>1764</v>
      </c>
      <c r="B142" s="87" t="s">
        <v>2202</v>
      </c>
      <c r="C142" s="87">
        <v>2</v>
      </c>
      <c r="D142" s="118">
        <v>0.0015368229980552571</v>
      </c>
      <c r="E142" s="118">
        <v>1.5502806304529186</v>
      </c>
      <c r="F142" s="87" t="s">
        <v>2384</v>
      </c>
      <c r="G142" s="87" t="b">
        <v>0</v>
      </c>
      <c r="H142" s="87" t="b">
        <v>0</v>
      </c>
      <c r="I142" s="87" t="b">
        <v>0</v>
      </c>
      <c r="J142" s="87" t="b">
        <v>0</v>
      </c>
      <c r="K142" s="87" t="b">
        <v>0</v>
      </c>
      <c r="L142" s="87" t="b">
        <v>0</v>
      </c>
    </row>
    <row r="143" spans="1:12" ht="15">
      <c r="A143" s="87" t="s">
        <v>2354</v>
      </c>
      <c r="B143" s="87" t="s">
        <v>2222</v>
      </c>
      <c r="C143" s="87">
        <v>2</v>
      </c>
      <c r="D143" s="118">
        <v>0.0015368229980552571</v>
      </c>
      <c r="E143" s="118">
        <v>2.8403152418154365</v>
      </c>
      <c r="F143" s="87" t="s">
        <v>2384</v>
      </c>
      <c r="G143" s="87" t="b">
        <v>0</v>
      </c>
      <c r="H143" s="87" t="b">
        <v>0</v>
      </c>
      <c r="I143" s="87" t="b">
        <v>0</v>
      </c>
      <c r="J143" s="87" t="b">
        <v>0</v>
      </c>
      <c r="K143" s="87" t="b">
        <v>1</v>
      </c>
      <c r="L143" s="87" t="b">
        <v>0</v>
      </c>
    </row>
    <row r="144" spans="1:12" ht="15">
      <c r="A144" s="87" t="s">
        <v>1763</v>
      </c>
      <c r="B144" s="87" t="s">
        <v>2356</v>
      </c>
      <c r="C144" s="87">
        <v>2</v>
      </c>
      <c r="D144" s="118">
        <v>0.0015368229980552571</v>
      </c>
      <c r="E144" s="118">
        <v>1.5045231398922436</v>
      </c>
      <c r="F144" s="87" t="s">
        <v>2384</v>
      </c>
      <c r="G144" s="87" t="b">
        <v>0</v>
      </c>
      <c r="H144" s="87" t="b">
        <v>0</v>
      </c>
      <c r="I144" s="87" t="b">
        <v>0</v>
      </c>
      <c r="J144" s="87" t="b">
        <v>0</v>
      </c>
      <c r="K144" s="87" t="b">
        <v>0</v>
      </c>
      <c r="L144" s="87" t="b">
        <v>0</v>
      </c>
    </row>
    <row r="145" spans="1:12" ht="15">
      <c r="A145" s="87" t="s">
        <v>2362</v>
      </c>
      <c r="B145" s="87" t="s">
        <v>1808</v>
      </c>
      <c r="C145" s="87">
        <v>2</v>
      </c>
      <c r="D145" s="118">
        <v>0.0015368229980552571</v>
      </c>
      <c r="E145" s="118">
        <v>2.6184664921990803</v>
      </c>
      <c r="F145" s="87" t="s">
        <v>2384</v>
      </c>
      <c r="G145" s="87" t="b">
        <v>0</v>
      </c>
      <c r="H145" s="87" t="b">
        <v>0</v>
      </c>
      <c r="I145" s="87" t="b">
        <v>0</v>
      </c>
      <c r="J145" s="87" t="b">
        <v>0</v>
      </c>
      <c r="K145" s="87" t="b">
        <v>0</v>
      </c>
      <c r="L145" s="87" t="b">
        <v>0</v>
      </c>
    </row>
    <row r="146" spans="1:12" ht="15">
      <c r="A146" s="87" t="s">
        <v>2365</v>
      </c>
      <c r="B146" s="87" t="s">
        <v>2366</v>
      </c>
      <c r="C146" s="87">
        <v>2</v>
      </c>
      <c r="D146" s="118">
        <v>0.0018142699986672213</v>
      </c>
      <c r="E146" s="118">
        <v>3.016406500871118</v>
      </c>
      <c r="F146" s="87" t="s">
        <v>2384</v>
      </c>
      <c r="G146" s="87" t="b">
        <v>0</v>
      </c>
      <c r="H146" s="87" t="b">
        <v>0</v>
      </c>
      <c r="I146" s="87" t="b">
        <v>0</v>
      </c>
      <c r="J146" s="87" t="b">
        <v>0</v>
      </c>
      <c r="K146" s="87" t="b">
        <v>0</v>
      </c>
      <c r="L146" s="87" t="b">
        <v>0</v>
      </c>
    </row>
    <row r="147" spans="1:12" ht="15">
      <c r="A147" s="87" t="s">
        <v>2366</v>
      </c>
      <c r="B147" s="87" t="s">
        <v>2367</v>
      </c>
      <c r="C147" s="87">
        <v>2</v>
      </c>
      <c r="D147" s="118">
        <v>0.0018142699986672213</v>
      </c>
      <c r="E147" s="118">
        <v>3.016406500871118</v>
      </c>
      <c r="F147" s="87" t="s">
        <v>2384</v>
      </c>
      <c r="G147" s="87" t="b">
        <v>0</v>
      </c>
      <c r="H147" s="87" t="b">
        <v>0</v>
      </c>
      <c r="I147" s="87" t="b">
        <v>0</v>
      </c>
      <c r="J147" s="87" t="b">
        <v>0</v>
      </c>
      <c r="K147" s="87" t="b">
        <v>0</v>
      </c>
      <c r="L147" s="87" t="b">
        <v>0</v>
      </c>
    </row>
    <row r="148" spans="1:12" ht="15">
      <c r="A148" s="87" t="s">
        <v>287</v>
      </c>
      <c r="B148" s="87" t="s">
        <v>293</v>
      </c>
      <c r="C148" s="87">
        <v>2</v>
      </c>
      <c r="D148" s="118">
        <v>0.0015368229980552571</v>
      </c>
      <c r="E148" s="118">
        <v>1.511256522551212</v>
      </c>
      <c r="F148" s="87" t="s">
        <v>2384</v>
      </c>
      <c r="G148" s="87" t="b">
        <v>0</v>
      </c>
      <c r="H148" s="87" t="b">
        <v>0</v>
      </c>
      <c r="I148" s="87" t="b">
        <v>0</v>
      </c>
      <c r="J148" s="87" t="b">
        <v>0</v>
      </c>
      <c r="K148" s="87" t="b">
        <v>0</v>
      </c>
      <c r="L148" s="87" t="b">
        <v>0</v>
      </c>
    </row>
    <row r="149" spans="1:12" ht="15">
      <c r="A149" s="87" t="s">
        <v>1763</v>
      </c>
      <c r="B149" s="87" t="s">
        <v>1800</v>
      </c>
      <c r="C149" s="87">
        <v>2</v>
      </c>
      <c r="D149" s="118">
        <v>0.0015368229980552571</v>
      </c>
      <c r="E149" s="118">
        <v>1.027401885172581</v>
      </c>
      <c r="F149" s="87" t="s">
        <v>2384</v>
      </c>
      <c r="G149" s="87" t="b">
        <v>0</v>
      </c>
      <c r="H149" s="87" t="b">
        <v>0</v>
      </c>
      <c r="I149" s="87" t="b">
        <v>0</v>
      </c>
      <c r="J149" s="87" t="b">
        <v>0</v>
      </c>
      <c r="K149" s="87" t="b">
        <v>0</v>
      </c>
      <c r="L149" s="87" t="b">
        <v>0</v>
      </c>
    </row>
    <row r="150" spans="1:12" ht="15">
      <c r="A150" s="87" t="s">
        <v>2224</v>
      </c>
      <c r="B150" s="87" t="s">
        <v>1763</v>
      </c>
      <c r="C150" s="87">
        <v>2</v>
      </c>
      <c r="D150" s="118">
        <v>0.0015368229980552571</v>
      </c>
      <c r="E150" s="118">
        <v>1.3560154024686508</v>
      </c>
      <c r="F150" s="87" t="s">
        <v>2384</v>
      </c>
      <c r="G150" s="87" t="b">
        <v>0</v>
      </c>
      <c r="H150" s="87" t="b">
        <v>0</v>
      </c>
      <c r="I150" s="87" t="b">
        <v>0</v>
      </c>
      <c r="J150" s="87" t="b">
        <v>0</v>
      </c>
      <c r="K150" s="87" t="b">
        <v>0</v>
      </c>
      <c r="L150" s="87" t="b">
        <v>0</v>
      </c>
    </row>
    <row r="151" spans="1:12" ht="15">
      <c r="A151" s="87" t="s">
        <v>1709</v>
      </c>
      <c r="B151" s="87" t="s">
        <v>2223</v>
      </c>
      <c r="C151" s="87">
        <v>2</v>
      </c>
      <c r="D151" s="118">
        <v>0.0015368229980552571</v>
      </c>
      <c r="E151" s="118">
        <v>1.9108963161011439</v>
      </c>
      <c r="F151" s="87" t="s">
        <v>2384</v>
      </c>
      <c r="G151" s="87" t="b">
        <v>0</v>
      </c>
      <c r="H151" s="87" t="b">
        <v>0</v>
      </c>
      <c r="I151" s="87" t="b">
        <v>0</v>
      </c>
      <c r="J151" s="87" t="b">
        <v>0</v>
      </c>
      <c r="K151" s="87" t="b">
        <v>0</v>
      </c>
      <c r="L151" s="87" t="b">
        <v>0</v>
      </c>
    </row>
    <row r="152" spans="1:12" ht="15">
      <c r="A152" s="87" t="s">
        <v>2223</v>
      </c>
      <c r="B152" s="87" t="s">
        <v>2378</v>
      </c>
      <c r="C152" s="87">
        <v>2</v>
      </c>
      <c r="D152" s="118">
        <v>0.0015368229980552571</v>
      </c>
      <c r="E152" s="118">
        <v>2.8403152418154365</v>
      </c>
      <c r="F152" s="87" t="s">
        <v>2384</v>
      </c>
      <c r="G152" s="87" t="b">
        <v>0</v>
      </c>
      <c r="H152" s="87" t="b">
        <v>0</v>
      </c>
      <c r="I152" s="87" t="b">
        <v>0</v>
      </c>
      <c r="J152" s="87" t="b">
        <v>0</v>
      </c>
      <c r="K152" s="87" t="b">
        <v>0</v>
      </c>
      <c r="L152" s="87" t="b">
        <v>0</v>
      </c>
    </row>
    <row r="153" spans="1:12" ht="15">
      <c r="A153" s="87" t="s">
        <v>2378</v>
      </c>
      <c r="B153" s="87" t="s">
        <v>2379</v>
      </c>
      <c r="C153" s="87">
        <v>2</v>
      </c>
      <c r="D153" s="118">
        <v>0.0015368229980552571</v>
      </c>
      <c r="E153" s="118">
        <v>3.016406500871118</v>
      </c>
      <c r="F153" s="87" t="s">
        <v>2384</v>
      </c>
      <c r="G153" s="87" t="b">
        <v>0</v>
      </c>
      <c r="H153" s="87" t="b">
        <v>0</v>
      </c>
      <c r="I153" s="87" t="b">
        <v>0</v>
      </c>
      <c r="J153" s="87" t="b">
        <v>0</v>
      </c>
      <c r="K153" s="87" t="b">
        <v>0</v>
      </c>
      <c r="L153" s="87" t="b">
        <v>0</v>
      </c>
    </row>
    <row r="154" spans="1:12" ht="15">
      <c r="A154" s="87" t="s">
        <v>2379</v>
      </c>
      <c r="B154" s="87" t="s">
        <v>2380</v>
      </c>
      <c r="C154" s="87">
        <v>2</v>
      </c>
      <c r="D154" s="118">
        <v>0.0015368229980552571</v>
      </c>
      <c r="E154" s="118">
        <v>3.016406500871118</v>
      </c>
      <c r="F154" s="87" t="s">
        <v>2384</v>
      </c>
      <c r="G154" s="87" t="b">
        <v>0</v>
      </c>
      <c r="H154" s="87" t="b">
        <v>0</v>
      </c>
      <c r="I154" s="87" t="b">
        <v>0</v>
      </c>
      <c r="J154" s="87" t="b">
        <v>0</v>
      </c>
      <c r="K154" s="87" t="b">
        <v>0</v>
      </c>
      <c r="L154" s="87" t="b">
        <v>0</v>
      </c>
    </row>
    <row r="155" spans="1:12" ht="15">
      <c r="A155" s="87" t="s">
        <v>2380</v>
      </c>
      <c r="B155" s="87" t="s">
        <v>2381</v>
      </c>
      <c r="C155" s="87">
        <v>2</v>
      </c>
      <c r="D155" s="118">
        <v>0.0015368229980552571</v>
      </c>
      <c r="E155" s="118">
        <v>3.016406500871118</v>
      </c>
      <c r="F155" s="87" t="s">
        <v>2384</v>
      </c>
      <c r="G155" s="87" t="b">
        <v>0</v>
      </c>
      <c r="H155" s="87" t="b">
        <v>0</v>
      </c>
      <c r="I155" s="87" t="b">
        <v>0</v>
      </c>
      <c r="J155" s="87" t="b">
        <v>0</v>
      </c>
      <c r="K155" s="87" t="b">
        <v>0</v>
      </c>
      <c r="L155" s="87" t="b">
        <v>0</v>
      </c>
    </row>
    <row r="156" spans="1:12" ht="15">
      <c r="A156" s="87" t="s">
        <v>2381</v>
      </c>
      <c r="B156" s="87" t="s">
        <v>1808</v>
      </c>
      <c r="C156" s="87">
        <v>2</v>
      </c>
      <c r="D156" s="118">
        <v>0.0015368229980552571</v>
      </c>
      <c r="E156" s="118">
        <v>2.6184664921990803</v>
      </c>
      <c r="F156" s="87" t="s">
        <v>2384</v>
      </c>
      <c r="G156" s="87" t="b">
        <v>0</v>
      </c>
      <c r="H156" s="87" t="b">
        <v>0</v>
      </c>
      <c r="I156" s="87" t="b">
        <v>0</v>
      </c>
      <c r="J156" s="87" t="b">
        <v>0</v>
      </c>
      <c r="K156" s="87" t="b">
        <v>0</v>
      </c>
      <c r="L156" s="87" t="b">
        <v>0</v>
      </c>
    </row>
    <row r="157" spans="1:12" ht="15">
      <c r="A157" s="87" t="s">
        <v>1763</v>
      </c>
      <c r="B157" s="87" t="s">
        <v>1764</v>
      </c>
      <c r="C157" s="87">
        <v>4</v>
      </c>
      <c r="D157" s="118">
        <v>0.006081414053817803</v>
      </c>
      <c r="E157" s="118">
        <v>1.558594297546872</v>
      </c>
      <c r="F157" s="87" t="s">
        <v>1626</v>
      </c>
      <c r="G157" s="87" t="b">
        <v>0</v>
      </c>
      <c r="H157" s="87" t="b">
        <v>0</v>
      </c>
      <c r="I157" s="87" t="b">
        <v>0</v>
      </c>
      <c r="J157" s="87" t="b">
        <v>0</v>
      </c>
      <c r="K157" s="87" t="b">
        <v>0</v>
      </c>
      <c r="L157" s="87" t="b">
        <v>0</v>
      </c>
    </row>
    <row r="158" spans="1:12" ht="15">
      <c r="A158" s="87" t="s">
        <v>1770</v>
      </c>
      <c r="B158" s="87" t="s">
        <v>1771</v>
      </c>
      <c r="C158" s="87">
        <v>3</v>
      </c>
      <c r="D158" s="118">
        <v>0.00550756612072926</v>
      </c>
      <c r="E158" s="118">
        <v>1.9777236052888478</v>
      </c>
      <c r="F158" s="87" t="s">
        <v>1626</v>
      </c>
      <c r="G158" s="87" t="b">
        <v>1</v>
      </c>
      <c r="H158" s="87" t="b">
        <v>0</v>
      </c>
      <c r="I158" s="87" t="b">
        <v>0</v>
      </c>
      <c r="J158" s="87" t="b">
        <v>0</v>
      </c>
      <c r="K158" s="87" t="b">
        <v>0</v>
      </c>
      <c r="L158" s="87" t="b">
        <v>0</v>
      </c>
    </row>
    <row r="159" spans="1:12" ht="15">
      <c r="A159" s="87" t="s">
        <v>1771</v>
      </c>
      <c r="B159" s="87" t="s">
        <v>1772</v>
      </c>
      <c r="C159" s="87">
        <v>3</v>
      </c>
      <c r="D159" s="118">
        <v>0.00550756612072926</v>
      </c>
      <c r="E159" s="118">
        <v>2.1026623418971475</v>
      </c>
      <c r="F159" s="87" t="s">
        <v>1626</v>
      </c>
      <c r="G159" s="87" t="b">
        <v>0</v>
      </c>
      <c r="H159" s="87" t="b">
        <v>0</v>
      </c>
      <c r="I159" s="87" t="b">
        <v>0</v>
      </c>
      <c r="J159" s="87" t="b">
        <v>0</v>
      </c>
      <c r="K159" s="87" t="b">
        <v>0</v>
      </c>
      <c r="L159" s="87" t="b">
        <v>0</v>
      </c>
    </row>
    <row r="160" spans="1:12" ht="15">
      <c r="A160" s="87" t="s">
        <v>2139</v>
      </c>
      <c r="B160" s="87" t="s">
        <v>2178</v>
      </c>
      <c r="C160" s="87">
        <v>2</v>
      </c>
      <c r="D160" s="118">
        <v>0.004561060540363352</v>
      </c>
      <c r="E160" s="118">
        <v>2.1026623418971475</v>
      </c>
      <c r="F160" s="87" t="s">
        <v>1626</v>
      </c>
      <c r="G160" s="87" t="b">
        <v>0</v>
      </c>
      <c r="H160" s="87" t="b">
        <v>0</v>
      </c>
      <c r="I160" s="87" t="b">
        <v>0</v>
      </c>
      <c r="J160" s="87" t="b">
        <v>0</v>
      </c>
      <c r="K160" s="87" t="b">
        <v>0</v>
      </c>
      <c r="L160" s="87" t="b">
        <v>0</v>
      </c>
    </row>
    <row r="161" spans="1:12" ht="15">
      <c r="A161" s="87" t="s">
        <v>2178</v>
      </c>
      <c r="B161" s="87" t="s">
        <v>2088</v>
      </c>
      <c r="C161" s="87">
        <v>2</v>
      </c>
      <c r="D161" s="118">
        <v>0.004561060540363352</v>
      </c>
      <c r="E161" s="118">
        <v>2.1026623418971475</v>
      </c>
      <c r="F161" s="87" t="s">
        <v>1626</v>
      </c>
      <c r="G161" s="87" t="b">
        <v>0</v>
      </c>
      <c r="H161" s="87" t="b">
        <v>0</v>
      </c>
      <c r="I161" s="87" t="b">
        <v>0</v>
      </c>
      <c r="J161" s="87" t="b">
        <v>0</v>
      </c>
      <c r="K161" s="87" t="b">
        <v>0</v>
      </c>
      <c r="L161" s="87" t="b">
        <v>0</v>
      </c>
    </row>
    <row r="162" spans="1:12" ht="15">
      <c r="A162" s="87" t="s">
        <v>2146</v>
      </c>
      <c r="B162" s="87" t="s">
        <v>2196</v>
      </c>
      <c r="C162" s="87">
        <v>2</v>
      </c>
      <c r="D162" s="118">
        <v>0.006081414053817803</v>
      </c>
      <c r="E162" s="118">
        <v>2.1026623418971475</v>
      </c>
      <c r="F162" s="87" t="s">
        <v>1626</v>
      </c>
      <c r="G162" s="87" t="b">
        <v>0</v>
      </c>
      <c r="H162" s="87" t="b">
        <v>0</v>
      </c>
      <c r="I162" s="87" t="b">
        <v>0</v>
      </c>
      <c r="J162" s="87" t="b">
        <v>1</v>
      </c>
      <c r="K162" s="87" t="b">
        <v>0</v>
      </c>
      <c r="L162" s="87" t="b">
        <v>0</v>
      </c>
    </row>
    <row r="163" spans="1:12" ht="15">
      <c r="A163" s="87" t="s">
        <v>287</v>
      </c>
      <c r="B163" s="87" t="s">
        <v>2112</v>
      </c>
      <c r="C163" s="87">
        <v>2</v>
      </c>
      <c r="D163" s="118">
        <v>0.004561060540363352</v>
      </c>
      <c r="E163" s="118">
        <v>1.8016323462331665</v>
      </c>
      <c r="F163" s="87" t="s">
        <v>1626</v>
      </c>
      <c r="G163" s="87" t="b">
        <v>0</v>
      </c>
      <c r="H163" s="87" t="b">
        <v>0</v>
      </c>
      <c r="I163" s="87" t="b">
        <v>0</v>
      </c>
      <c r="J163" s="87" t="b">
        <v>0</v>
      </c>
      <c r="K163" s="87" t="b">
        <v>0</v>
      </c>
      <c r="L163" s="87" t="b">
        <v>0</v>
      </c>
    </row>
    <row r="164" spans="1:12" ht="15">
      <c r="A164" s="87" t="s">
        <v>2112</v>
      </c>
      <c r="B164" s="87" t="s">
        <v>1764</v>
      </c>
      <c r="C164" s="87">
        <v>2</v>
      </c>
      <c r="D164" s="118">
        <v>0.004561060540363352</v>
      </c>
      <c r="E164" s="118">
        <v>1.6255410871774851</v>
      </c>
      <c r="F164" s="87" t="s">
        <v>1626</v>
      </c>
      <c r="G164" s="87" t="b">
        <v>0</v>
      </c>
      <c r="H164" s="87" t="b">
        <v>0</v>
      </c>
      <c r="I164" s="87" t="b">
        <v>0</v>
      </c>
      <c r="J164" s="87" t="b">
        <v>0</v>
      </c>
      <c r="K164" s="87" t="b">
        <v>0</v>
      </c>
      <c r="L164" s="87" t="b">
        <v>0</v>
      </c>
    </row>
    <row r="165" spans="1:12" ht="15">
      <c r="A165" s="87" t="s">
        <v>2365</v>
      </c>
      <c r="B165" s="87" t="s">
        <v>2366</v>
      </c>
      <c r="C165" s="87">
        <v>2</v>
      </c>
      <c r="D165" s="118">
        <v>0.006081414053817803</v>
      </c>
      <c r="E165" s="118">
        <v>2.278753600952829</v>
      </c>
      <c r="F165" s="87" t="s">
        <v>1626</v>
      </c>
      <c r="G165" s="87" t="b">
        <v>0</v>
      </c>
      <c r="H165" s="87" t="b">
        <v>0</v>
      </c>
      <c r="I165" s="87" t="b">
        <v>0</v>
      </c>
      <c r="J165" s="87" t="b">
        <v>0</v>
      </c>
      <c r="K165" s="87" t="b">
        <v>0</v>
      </c>
      <c r="L165" s="87" t="b">
        <v>0</v>
      </c>
    </row>
    <row r="166" spans="1:12" ht="15">
      <c r="A166" s="87" t="s">
        <v>2366</v>
      </c>
      <c r="B166" s="87" t="s">
        <v>2367</v>
      </c>
      <c r="C166" s="87">
        <v>2</v>
      </c>
      <c r="D166" s="118">
        <v>0.006081414053817803</v>
      </c>
      <c r="E166" s="118">
        <v>2.278753600952829</v>
      </c>
      <c r="F166" s="87" t="s">
        <v>1626</v>
      </c>
      <c r="G166" s="87" t="b">
        <v>0</v>
      </c>
      <c r="H166" s="87" t="b">
        <v>0</v>
      </c>
      <c r="I166" s="87" t="b">
        <v>0</v>
      </c>
      <c r="J166" s="87" t="b">
        <v>0</v>
      </c>
      <c r="K166" s="87" t="b">
        <v>0</v>
      </c>
      <c r="L166" s="87" t="b">
        <v>0</v>
      </c>
    </row>
    <row r="167" spans="1:12" ht="15">
      <c r="A167" s="87" t="s">
        <v>1763</v>
      </c>
      <c r="B167" s="87" t="s">
        <v>1764</v>
      </c>
      <c r="C167" s="87">
        <v>8</v>
      </c>
      <c r="D167" s="118">
        <v>0.007557128638442565</v>
      </c>
      <c r="E167" s="118">
        <v>1.3238072105135512</v>
      </c>
      <c r="F167" s="87" t="s">
        <v>1627</v>
      </c>
      <c r="G167" s="87" t="b">
        <v>0</v>
      </c>
      <c r="H167" s="87" t="b">
        <v>0</v>
      </c>
      <c r="I167" s="87" t="b">
        <v>0</v>
      </c>
      <c r="J167" s="87" t="b">
        <v>0</v>
      </c>
      <c r="K167" s="87" t="b">
        <v>0</v>
      </c>
      <c r="L167" s="87" t="b">
        <v>0</v>
      </c>
    </row>
    <row r="168" spans="1:12" ht="15">
      <c r="A168" s="87" t="s">
        <v>287</v>
      </c>
      <c r="B168" s="87" t="s">
        <v>1763</v>
      </c>
      <c r="C168" s="87">
        <v>4</v>
      </c>
      <c r="D168" s="118">
        <v>0.0079450694495186</v>
      </c>
      <c r="E168" s="118">
        <v>0.8936825184701123</v>
      </c>
      <c r="F168" s="87" t="s">
        <v>1627</v>
      </c>
      <c r="G168" s="87" t="b">
        <v>0</v>
      </c>
      <c r="H168" s="87" t="b">
        <v>0</v>
      </c>
      <c r="I168" s="87" t="b">
        <v>0</v>
      </c>
      <c r="J168" s="87" t="b">
        <v>0</v>
      </c>
      <c r="K168" s="87" t="b">
        <v>0</v>
      </c>
      <c r="L168" s="87" t="b">
        <v>0</v>
      </c>
    </row>
    <row r="169" spans="1:12" ht="15">
      <c r="A169" s="87" t="s">
        <v>2125</v>
      </c>
      <c r="B169" s="87" t="s">
        <v>1777</v>
      </c>
      <c r="C169" s="87">
        <v>2</v>
      </c>
      <c r="D169" s="118">
        <v>0.00605578728990796</v>
      </c>
      <c r="E169" s="118">
        <v>1.9606293081007256</v>
      </c>
      <c r="F169" s="87" t="s">
        <v>1627</v>
      </c>
      <c r="G169" s="87" t="b">
        <v>1</v>
      </c>
      <c r="H169" s="87" t="b">
        <v>0</v>
      </c>
      <c r="I169" s="87" t="b">
        <v>0</v>
      </c>
      <c r="J169" s="87" t="b">
        <v>0</v>
      </c>
      <c r="K169" s="87" t="b">
        <v>0</v>
      </c>
      <c r="L169" s="87" t="b">
        <v>0</v>
      </c>
    </row>
    <row r="170" spans="1:12" ht="15">
      <c r="A170" s="87" t="s">
        <v>2086</v>
      </c>
      <c r="B170" s="87" t="s">
        <v>1778</v>
      </c>
      <c r="C170" s="87">
        <v>2</v>
      </c>
      <c r="D170" s="118">
        <v>0.00605578728990796</v>
      </c>
      <c r="E170" s="118">
        <v>1.9606293081007256</v>
      </c>
      <c r="F170" s="87" t="s">
        <v>1627</v>
      </c>
      <c r="G170" s="87" t="b">
        <v>0</v>
      </c>
      <c r="H170" s="87" t="b">
        <v>0</v>
      </c>
      <c r="I170" s="87" t="b">
        <v>0</v>
      </c>
      <c r="J170" s="87" t="b">
        <v>0</v>
      </c>
      <c r="K170" s="87" t="b">
        <v>0</v>
      </c>
      <c r="L170" s="87" t="b">
        <v>0</v>
      </c>
    </row>
    <row r="171" spans="1:12" ht="15">
      <c r="A171" s="87" t="s">
        <v>1778</v>
      </c>
      <c r="B171" s="87" t="s">
        <v>1763</v>
      </c>
      <c r="C171" s="87">
        <v>2</v>
      </c>
      <c r="D171" s="118">
        <v>0.00605578728990796</v>
      </c>
      <c r="E171" s="118">
        <v>1.1155312680864686</v>
      </c>
      <c r="F171" s="87" t="s">
        <v>1627</v>
      </c>
      <c r="G171" s="87" t="b">
        <v>0</v>
      </c>
      <c r="H171" s="87" t="b">
        <v>0</v>
      </c>
      <c r="I171" s="87" t="b">
        <v>0</v>
      </c>
      <c r="J171" s="87" t="b">
        <v>0</v>
      </c>
      <c r="K171" s="87" t="b">
        <v>0</v>
      </c>
      <c r="L171" s="87" t="b">
        <v>0</v>
      </c>
    </row>
    <row r="172" spans="1:12" ht="15">
      <c r="A172" s="87" t="s">
        <v>1764</v>
      </c>
      <c r="B172" s="87" t="s">
        <v>2220</v>
      </c>
      <c r="C172" s="87">
        <v>2</v>
      </c>
      <c r="D172" s="118">
        <v>0.00605578728990796</v>
      </c>
      <c r="E172" s="118">
        <v>1.358569316772763</v>
      </c>
      <c r="F172" s="87" t="s">
        <v>1627</v>
      </c>
      <c r="G172" s="87" t="b">
        <v>0</v>
      </c>
      <c r="H172" s="87" t="b">
        <v>0</v>
      </c>
      <c r="I172" s="87" t="b">
        <v>0</v>
      </c>
      <c r="J172" s="87" t="b">
        <v>0</v>
      </c>
      <c r="K172" s="87" t="b">
        <v>0</v>
      </c>
      <c r="L172" s="87" t="b">
        <v>0</v>
      </c>
    </row>
    <row r="173" spans="1:12" ht="15">
      <c r="A173" s="87" t="s">
        <v>2220</v>
      </c>
      <c r="B173" s="87" t="s">
        <v>2221</v>
      </c>
      <c r="C173" s="87">
        <v>2</v>
      </c>
      <c r="D173" s="118">
        <v>0.00605578728990796</v>
      </c>
      <c r="E173" s="118">
        <v>1.7845380490450442</v>
      </c>
      <c r="F173" s="87" t="s">
        <v>1627</v>
      </c>
      <c r="G173" s="87" t="b">
        <v>0</v>
      </c>
      <c r="H173" s="87" t="b">
        <v>0</v>
      </c>
      <c r="I173" s="87" t="b">
        <v>0</v>
      </c>
      <c r="J173" s="87" t="b">
        <v>0</v>
      </c>
      <c r="K173" s="87" t="b">
        <v>0</v>
      </c>
      <c r="L173" s="87" t="b">
        <v>0</v>
      </c>
    </row>
    <row r="174" spans="1:12" ht="15">
      <c r="A174" s="87" t="s">
        <v>2221</v>
      </c>
      <c r="B174" s="87" t="s">
        <v>2349</v>
      </c>
      <c r="C174" s="87">
        <v>2</v>
      </c>
      <c r="D174" s="118">
        <v>0.00605578728990796</v>
      </c>
      <c r="E174" s="118">
        <v>1.9606293081007256</v>
      </c>
      <c r="F174" s="87" t="s">
        <v>1627</v>
      </c>
      <c r="G174" s="87" t="b">
        <v>0</v>
      </c>
      <c r="H174" s="87" t="b">
        <v>0</v>
      </c>
      <c r="I174" s="87" t="b">
        <v>0</v>
      </c>
      <c r="J174" s="87" t="b">
        <v>0</v>
      </c>
      <c r="K174" s="87" t="b">
        <v>0</v>
      </c>
      <c r="L174" s="87" t="b">
        <v>0</v>
      </c>
    </row>
    <row r="175" spans="1:12" ht="15">
      <c r="A175" s="87" t="s">
        <v>2349</v>
      </c>
      <c r="B175" s="87" t="s">
        <v>2350</v>
      </c>
      <c r="C175" s="87">
        <v>2</v>
      </c>
      <c r="D175" s="118">
        <v>0.00605578728990796</v>
      </c>
      <c r="E175" s="118">
        <v>2.1367205671564067</v>
      </c>
      <c r="F175" s="87" t="s">
        <v>1627</v>
      </c>
      <c r="G175" s="87" t="b">
        <v>0</v>
      </c>
      <c r="H175" s="87" t="b">
        <v>0</v>
      </c>
      <c r="I175" s="87" t="b">
        <v>0</v>
      </c>
      <c r="J175" s="87" t="b">
        <v>0</v>
      </c>
      <c r="K175" s="87" t="b">
        <v>0</v>
      </c>
      <c r="L175" s="87" t="b">
        <v>0</v>
      </c>
    </row>
    <row r="176" spans="1:12" ht="15">
      <c r="A176" s="87" t="s">
        <v>2350</v>
      </c>
      <c r="B176" s="87" t="s">
        <v>287</v>
      </c>
      <c r="C176" s="87">
        <v>2</v>
      </c>
      <c r="D176" s="118">
        <v>0.00605578728990796</v>
      </c>
      <c r="E176" s="118">
        <v>1.358569316772763</v>
      </c>
      <c r="F176" s="87" t="s">
        <v>1627</v>
      </c>
      <c r="G176" s="87" t="b">
        <v>0</v>
      </c>
      <c r="H176" s="87" t="b">
        <v>0</v>
      </c>
      <c r="I176" s="87" t="b">
        <v>0</v>
      </c>
      <c r="J176" s="87" t="b">
        <v>0</v>
      </c>
      <c r="K176" s="87" t="b">
        <v>0</v>
      </c>
      <c r="L176" s="87" t="b">
        <v>0</v>
      </c>
    </row>
    <row r="177" spans="1:12" ht="15">
      <c r="A177" s="87" t="s">
        <v>2352</v>
      </c>
      <c r="B177" s="87" t="s">
        <v>2093</v>
      </c>
      <c r="C177" s="87">
        <v>2</v>
      </c>
      <c r="D177" s="118">
        <v>0.00605578728990796</v>
      </c>
      <c r="E177" s="118">
        <v>2.1367205671564067</v>
      </c>
      <c r="F177" s="87" t="s">
        <v>1627</v>
      </c>
      <c r="G177" s="87" t="b">
        <v>0</v>
      </c>
      <c r="H177" s="87" t="b">
        <v>0</v>
      </c>
      <c r="I177" s="87" t="b">
        <v>0</v>
      </c>
      <c r="J177" s="87" t="b">
        <v>0</v>
      </c>
      <c r="K177" s="87" t="b">
        <v>0</v>
      </c>
      <c r="L177" s="87" t="b">
        <v>0</v>
      </c>
    </row>
    <row r="178" spans="1:12" ht="15">
      <c r="A178" s="87" t="s">
        <v>2126</v>
      </c>
      <c r="B178" s="87" t="s">
        <v>1763</v>
      </c>
      <c r="C178" s="87">
        <v>2</v>
      </c>
      <c r="D178" s="118">
        <v>0.00605578728990796</v>
      </c>
      <c r="E178" s="118">
        <v>1.1155312680864686</v>
      </c>
      <c r="F178" s="87" t="s">
        <v>1627</v>
      </c>
      <c r="G178" s="87" t="b">
        <v>0</v>
      </c>
      <c r="H178" s="87" t="b">
        <v>0</v>
      </c>
      <c r="I178" s="87" t="b">
        <v>0</v>
      </c>
      <c r="J178" s="87" t="b">
        <v>0</v>
      </c>
      <c r="K178" s="87" t="b">
        <v>0</v>
      </c>
      <c r="L178" s="87" t="b">
        <v>0</v>
      </c>
    </row>
    <row r="179" spans="1:12" ht="15">
      <c r="A179" s="87" t="s">
        <v>1764</v>
      </c>
      <c r="B179" s="87" t="s">
        <v>2202</v>
      </c>
      <c r="C179" s="87">
        <v>2</v>
      </c>
      <c r="D179" s="118">
        <v>0.00605578728990796</v>
      </c>
      <c r="E179" s="118">
        <v>1.5346605758284444</v>
      </c>
      <c r="F179" s="87" t="s">
        <v>1627</v>
      </c>
      <c r="G179" s="87" t="b">
        <v>0</v>
      </c>
      <c r="H179" s="87" t="b">
        <v>0</v>
      </c>
      <c r="I179" s="87" t="b">
        <v>0</v>
      </c>
      <c r="J179" s="87" t="b">
        <v>0</v>
      </c>
      <c r="K179" s="87" t="b">
        <v>0</v>
      </c>
      <c r="L179" s="87" t="b">
        <v>0</v>
      </c>
    </row>
    <row r="180" spans="1:12" ht="15">
      <c r="A180" s="87" t="s">
        <v>287</v>
      </c>
      <c r="B180" s="87" t="s">
        <v>293</v>
      </c>
      <c r="C180" s="87">
        <v>2</v>
      </c>
      <c r="D180" s="118">
        <v>0.00605578728990796</v>
      </c>
      <c r="E180" s="118">
        <v>1.437750562820388</v>
      </c>
      <c r="F180" s="87" t="s">
        <v>1627</v>
      </c>
      <c r="G180" s="87" t="b">
        <v>0</v>
      </c>
      <c r="H180" s="87" t="b">
        <v>0</v>
      </c>
      <c r="I180" s="87" t="b">
        <v>0</v>
      </c>
      <c r="J180" s="87" t="b">
        <v>0</v>
      </c>
      <c r="K180" s="87" t="b">
        <v>0</v>
      </c>
      <c r="L180" s="87" t="b">
        <v>0</v>
      </c>
    </row>
    <row r="181" spans="1:12" ht="15">
      <c r="A181" s="87" t="s">
        <v>1781</v>
      </c>
      <c r="B181" s="87" t="s">
        <v>1782</v>
      </c>
      <c r="C181" s="87">
        <v>2</v>
      </c>
      <c r="D181" s="118">
        <v>0.009262461405045577</v>
      </c>
      <c r="E181" s="118">
        <v>1.4842998393467859</v>
      </c>
      <c r="F181" s="87" t="s">
        <v>1628</v>
      </c>
      <c r="G181" s="87" t="b">
        <v>0</v>
      </c>
      <c r="H181" s="87" t="b">
        <v>0</v>
      </c>
      <c r="I181" s="87" t="b">
        <v>0</v>
      </c>
      <c r="J181" s="87" t="b">
        <v>0</v>
      </c>
      <c r="K181" s="87" t="b">
        <v>0</v>
      </c>
      <c r="L181" s="87" t="b">
        <v>0</v>
      </c>
    </row>
    <row r="182" spans="1:12" ht="15">
      <c r="A182" s="87" t="s">
        <v>1783</v>
      </c>
      <c r="B182" s="87" t="s">
        <v>1784</v>
      </c>
      <c r="C182" s="87">
        <v>2</v>
      </c>
      <c r="D182" s="118">
        <v>0.009262461405045577</v>
      </c>
      <c r="E182" s="118">
        <v>1.4842998393467859</v>
      </c>
      <c r="F182" s="87" t="s">
        <v>1628</v>
      </c>
      <c r="G182" s="87" t="b">
        <v>0</v>
      </c>
      <c r="H182" s="87" t="b">
        <v>0</v>
      </c>
      <c r="I182" s="87" t="b">
        <v>0</v>
      </c>
      <c r="J182" s="87" t="b">
        <v>0</v>
      </c>
      <c r="K182" s="87" t="b">
        <v>1</v>
      </c>
      <c r="L182" s="87" t="b">
        <v>0</v>
      </c>
    </row>
    <row r="183" spans="1:12" ht="15">
      <c r="A183" s="87" t="s">
        <v>1763</v>
      </c>
      <c r="B183" s="87" t="s">
        <v>1764</v>
      </c>
      <c r="C183" s="87">
        <v>16</v>
      </c>
      <c r="D183" s="118">
        <v>0.0025625276668464953</v>
      </c>
      <c r="E183" s="118">
        <v>1.4461875404760118</v>
      </c>
      <c r="F183" s="87" t="s">
        <v>1629</v>
      </c>
      <c r="G183" s="87" t="b">
        <v>0</v>
      </c>
      <c r="H183" s="87" t="b">
        <v>0</v>
      </c>
      <c r="I183" s="87" t="b">
        <v>0</v>
      </c>
      <c r="J183" s="87" t="b">
        <v>0</v>
      </c>
      <c r="K183" s="87" t="b">
        <v>0</v>
      </c>
      <c r="L183" s="87" t="b">
        <v>0</v>
      </c>
    </row>
    <row r="184" spans="1:12" ht="15">
      <c r="A184" s="87" t="s">
        <v>1764</v>
      </c>
      <c r="B184" s="87" t="s">
        <v>1709</v>
      </c>
      <c r="C184" s="87">
        <v>7</v>
      </c>
      <c r="D184" s="118">
        <v>0.006514139327403444</v>
      </c>
      <c r="E184" s="118">
        <v>1.478372223847413</v>
      </c>
      <c r="F184" s="87" t="s">
        <v>1629</v>
      </c>
      <c r="G184" s="87" t="b">
        <v>0</v>
      </c>
      <c r="H184" s="87" t="b">
        <v>0</v>
      </c>
      <c r="I184" s="87" t="b">
        <v>0</v>
      </c>
      <c r="J184" s="87" t="b">
        <v>0</v>
      </c>
      <c r="K184" s="87" t="b">
        <v>0</v>
      </c>
      <c r="L184" s="87" t="b">
        <v>0</v>
      </c>
    </row>
    <row r="185" spans="1:12" ht="15">
      <c r="A185" s="87" t="s">
        <v>1791</v>
      </c>
      <c r="B185" s="87" t="s">
        <v>2108</v>
      </c>
      <c r="C185" s="87">
        <v>6</v>
      </c>
      <c r="D185" s="118">
        <v>0.006445523827071056</v>
      </c>
      <c r="E185" s="118">
        <v>1.8721562727482928</v>
      </c>
      <c r="F185" s="87" t="s">
        <v>1629</v>
      </c>
      <c r="G185" s="87" t="b">
        <v>0</v>
      </c>
      <c r="H185" s="87" t="b">
        <v>0</v>
      </c>
      <c r="I185" s="87" t="b">
        <v>0</v>
      </c>
      <c r="J185" s="87" t="b">
        <v>0</v>
      </c>
      <c r="K185" s="87" t="b">
        <v>0</v>
      </c>
      <c r="L185" s="87" t="b">
        <v>0</v>
      </c>
    </row>
    <row r="186" spans="1:12" ht="15">
      <c r="A186" s="87" t="s">
        <v>2108</v>
      </c>
      <c r="B186" s="87" t="s">
        <v>1789</v>
      </c>
      <c r="C186" s="87">
        <v>6</v>
      </c>
      <c r="D186" s="118">
        <v>0.006445523827071056</v>
      </c>
      <c r="E186" s="118">
        <v>1.8052094831176797</v>
      </c>
      <c r="F186" s="87" t="s">
        <v>1629</v>
      </c>
      <c r="G186" s="87" t="b">
        <v>0</v>
      </c>
      <c r="H186" s="87" t="b">
        <v>0</v>
      </c>
      <c r="I186" s="87" t="b">
        <v>0</v>
      </c>
      <c r="J186" s="87" t="b">
        <v>0</v>
      </c>
      <c r="K186" s="87" t="b">
        <v>0</v>
      </c>
      <c r="L186" s="87" t="b">
        <v>0</v>
      </c>
    </row>
    <row r="187" spans="1:12" ht="15">
      <c r="A187" s="87" t="s">
        <v>1790</v>
      </c>
      <c r="B187" s="87" t="s">
        <v>1787</v>
      </c>
      <c r="C187" s="87">
        <v>4</v>
      </c>
      <c r="D187" s="118">
        <v>0.005808528837981687</v>
      </c>
      <c r="E187" s="118">
        <v>1.6291182240619984</v>
      </c>
      <c r="F187" s="87" t="s">
        <v>1629</v>
      </c>
      <c r="G187" s="87" t="b">
        <v>0</v>
      </c>
      <c r="H187" s="87" t="b">
        <v>0</v>
      </c>
      <c r="I187" s="87" t="b">
        <v>0</v>
      </c>
      <c r="J187" s="87" t="b">
        <v>0</v>
      </c>
      <c r="K187" s="87" t="b">
        <v>0</v>
      </c>
      <c r="L187" s="87" t="b">
        <v>0</v>
      </c>
    </row>
    <row r="188" spans="1:12" ht="15">
      <c r="A188" s="87" t="s">
        <v>1787</v>
      </c>
      <c r="B188" s="87" t="s">
        <v>1791</v>
      </c>
      <c r="C188" s="87">
        <v>4</v>
      </c>
      <c r="D188" s="118">
        <v>0.005808528837981687</v>
      </c>
      <c r="E188" s="118">
        <v>1.5711262770843117</v>
      </c>
      <c r="F188" s="87" t="s">
        <v>1629</v>
      </c>
      <c r="G188" s="87" t="b">
        <v>0</v>
      </c>
      <c r="H188" s="87" t="b">
        <v>0</v>
      </c>
      <c r="I188" s="87" t="b">
        <v>0</v>
      </c>
      <c r="J188" s="87" t="b">
        <v>0</v>
      </c>
      <c r="K188" s="87" t="b">
        <v>0</v>
      </c>
      <c r="L188" s="87" t="b">
        <v>0</v>
      </c>
    </row>
    <row r="189" spans="1:12" ht="15">
      <c r="A189" s="87" t="s">
        <v>2093</v>
      </c>
      <c r="B189" s="87" t="s">
        <v>1765</v>
      </c>
      <c r="C189" s="87">
        <v>4</v>
      </c>
      <c r="D189" s="118">
        <v>0.005808528837981687</v>
      </c>
      <c r="E189" s="118">
        <v>1.8721562727482928</v>
      </c>
      <c r="F189" s="87" t="s">
        <v>1629</v>
      </c>
      <c r="G189" s="87" t="b">
        <v>0</v>
      </c>
      <c r="H189" s="87" t="b">
        <v>0</v>
      </c>
      <c r="I189" s="87" t="b">
        <v>0</v>
      </c>
      <c r="J189" s="87" t="b">
        <v>0</v>
      </c>
      <c r="K189" s="87" t="b">
        <v>0</v>
      </c>
      <c r="L189" s="87" t="b">
        <v>0</v>
      </c>
    </row>
    <row r="190" spans="1:12" ht="15">
      <c r="A190" s="87" t="s">
        <v>2211</v>
      </c>
      <c r="B190" s="87" t="s">
        <v>2212</v>
      </c>
      <c r="C190" s="87">
        <v>3</v>
      </c>
      <c r="D190" s="118">
        <v>0.0051607232590118015</v>
      </c>
      <c r="E190" s="118">
        <v>2.173186268412274</v>
      </c>
      <c r="F190" s="87" t="s">
        <v>1629</v>
      </c>
      <c r="G190" s="87" t="b">
        <v>0</v>
      </c>
      <c r="H190" s="87" t="b">
        <v>0</v>
      </c>
      <c r="I190" s="87" t="b">
        <v>0</v>
      </c>
      <c r="J190" s="87" t="b">
        <v>0</v>
      </c>
      <c r="K190" s="87" t="b">
        <v>0</v>
      </c>
      <c r="L190" s="87" t="b">
        <v>0</v>
      </c>
    </row>
    <row r="191" spans="1:12" ht="15">
      <c r="A191" s="87" t="s">
        <v>2172</v>
      </c>
      <c r="B191" s="87" t="s">
        <v>2173</v>
      </c>
      <c r="C191" s="87">
        <v>3</v>
      </c>
      <c r="D191" s="118">
        <v>0.0051607232590118015</v>
      </c>
      <c r="E191" s="118">
        <v>2.173186268412274</v>
      </c>
      <c r="F191" s="87" t="s">
        <v>1629</v>
      </c>
      <c r="G191" s="87" t="b">
        <v>0</v>
      </c>
      <c r="H191" s="87" t="b">
        <v>0</v>
      </c>
      <c r="I191" s="87" t="b">
        <v>0</v>
      </c>
      <c r="J191" s="87" t="b">
        <v>0</v>
      </c>
      <c r="K191" s="87" t="b">
        <v>0</v>
      </c>
      <c r="L191" s="87" t="b">
        <v>0</v>
      </c>
    </row>
    <row r="192" spans="1:12" ht="15">
      <c r="A192" s="87" t="s">
        <v>1777</v>
      </c>
      <c r="B192" s="87" t="s">
        <v>2135</v>
      </c>
      <c r="C192" s="87">
        <v>3</v>
      </c>
      <c r="D192" s="118">
        <v>0.0051607232590118015</v>
      </c>
      <c r="E192" s="118">
        <v>2.048247531803974</v>
      </c>
      <c r="F192" s="87" t="s">
        <v>1629</v>
      </c>
      <c r="G192" s="87" t="b">
        <v>0</v>
      </c>
      <c r="H192" s="87" t="b">
        <v>0</v>
      </c>
      <c r="I192" s="87" t="b">
        <v>0</v>
      </c>
      <c r="J192" s="87" t="b">
        <v>0</v>
      </c>
      <c r="K192" s="87" t="b">
        <v>0</v>
      </c>
      <c r="L192" s="87" t="b">
        <v>0</v>
      </c>
    </row>
    <row r="193" spans="1:12" ht="15">
      <c r="A193" s="87" t="s">
        <v>2135</v>
      </c>
      <c r="B193" s="87" t="s">
        <v>2171</v>
      </c>
      <c r="C193" s="87">
        <v>3</v>
      </c>
      <c r="D193" s="118">
        <v>0.0051607232590118015</v>
      </c>
      <c r="E193" s="118">
        <v>2.048247531803974</v>
      </c>
      <c r="F193" s="87" t="s">
        <v>1629</v>
      </c>
      <c r="G193" s="87" t="b">
        <v>0</v>
      </c>
      <c r="H193" s="87" t="b">
        <v>0</v>
      </c>
      <c r="I193" s="87" t="b">
        <v>0</v>
      </c>
      <c r="J193" s="87" t="b">
        <v>0</v>
      </c>
      <c r="K193" s="87" t="b">
        <v>0</v>
      </c>
      <c r="L193" s="87" t="b">
        <v>0</v>
      </c>
    </row>
    <row r="194" spans="1:12" ht="15">
      <c r="A194" s="87" t="s">
        <v>2117</v>
      </c>
      <c r="B194" s="87" t="s">
        <v>2118</v>
      </c>
      <c r="C194" s="87">
        <v>2</v>
      </c>
      <c r="D194" s="118">
        <v>0.004196238649308359</v>
      </c>
      <c r="E194" s="118">
        <v>1.7752462597402365</v>
      </c>
      <c r="F194" s="87" t="s">
        <v>1629</v>
      </c>
      <c r="G194" s="87" t="b">
        <v>0</v>
      </c>
      <c r="H194" s="87" t="b">
        <v>0</v>
      </c>
      <c r="I194" s="87" t="b">
        <v>0</v>
      </c>
      <c r="J194" s="87" t="b">
        <v>0</v>
      </c>
      <c r="K194" s="87" t="b">
        <v>0</v>
      </c>
      <c r="L194" s="87" t="b">
        <v>0</v>
      </c>
    </row>
    <row r="195" spans="1:12" ht="15">
      <c r="A195" s="87" t="s">
        <v>2118</v>
      </c>
      <c r="B195" s="87" t="s">
        <v>340</v>
      </c>
      <c r="C195" s="87">
        <v>2</v>
      </c>
      <c r="D195" s="118">
        <v>0.004196238649308359</v>
      </c>
      <c r="E195" s="118">
        <v>1.9970950093565927</v>
      </c>
      <c r="F195" s="87" t="s">
        <v>1629</v>
      </c>
      <c r="G195" s="87" t="b">
        <v>0</v>
      </c>
      <c r="H195" s="87" t="b">
        <v>0</v>
      </c>
      <c r="I195" s="87" t="b">
        <v>0</v>
      </c>
      <c r="J195" s="87" t="b">
        <v>0</v>
      </c>
      <c r="K195" s="87" t="b">
        <v>0</v>
      </c>
      <c r="L195" s="87" t="b">
        <v>0</v>
      </c>
    </row>
    <row r="196" spans="1:12" ht="15">
      <c r="A196" s="87" t="s">
        <v>340</v>
      </c>
      <c r="B196" s="87" t="s">
        <v>1763</v>
      </c>
      <c r="C196" s="87">
        <v>2</v>
      </c>
      <c r="D196" s="118">
        <v>0.004196238649308359</v>
      </c>
      <c r="E196" s="118">
        <v>1.328088228398017</v>
      </c>
      <c r="F196" s="87" t="s">
        <v>1629</v>
      </c>
      <c r="G196" s="87" t="b">
        <v>0</v>
      </c>
      <c r="H196" s="87" t="b">
        <v>0</v>
      </c>
      <c r="I196" s="87" t="b">
        <v>0</v>
      </c>
      <c r="J196" s="87" t="b">
        <v>0</v>
      </c>
      <c r="K196" s="87" t="b">
        <v>0</v>
      </c>
      <c r="L196" s="87" t="b">
        <v>0</v>
      </c>
    </row>
    <row r="197" spans="1:12" ht="15">
      <c r="A197" s="87" t="s">
        <v>2099</v>
      </c>
      <c r="B197" s="87" t="s">
        <v>2086</v>
      </c>
      <c r="C197" s="87">
        <v>2</v>
      </c>
      <c r="D197" s="118">
        <v>0.004196238649308359</v>
      </c>
      <c r="E197" s="118">
        <v>2.173186268412274</v>
      </c>
      <c r="F197" s="87" t="s">
        <v>1629</v>
      </c>
      <c r="G197" s="87" t="b">
        <v>0</v>
      </c>
      <c r="H197" s="87" t="b">
        <v>0</v>
      </c>
      <c r="I197" s="87" t="b">
        <v>0</v>
      </c>
      <c r="J197" s="87" t="b">
        <v>0</v>
      </c>
      <c r="K197" s="87" t="b">
        <v>0</v>
      </c>
      <c r="L197" s="87" t="b">
        <v>0</v>
      </c>
    </row>
    <row r="198" spans="1:12" ht="15">
      <c r="A198" s="87" t="s">
        <v>2213</v>
      </c>
      <c r="B198" s="87" t="s">
        <v>1788</v>
      </c>
      <c r="C198" s="87">
        <v>2</v>
      </c>
      <c r="D198" s="118">
        <v>0.004196238649308359</v>
      </c>
      <c r="E198" s="118">
        <v>1.6291182240619984</v>
      </c>
      <c r="F198" s="87" t="s">
        <v>1629</v>
      </c>
      <c r="G198" s="87" t="b">
        <v>0</v>
      </c>
      <c r="H198" s="87" t="b">
        <v>0</v>
      </c>
      <c r="I198" s="87" t="b">
        <v>0</v>
      </c>
      <c r="J198" s="87" t="b">
        <v>0</v>
      </c>
      <c r="K198" s="87" t="b">
        <v>0</v>
      </c>
      <c r="L198" s="87" t="b">
        <v>0</v>
      </c>
    </row>
    <row r="199" spans="1:12" ht="15">
      <c r="A199" s="87" t="s">
        <v>1788</v>
      </c>
      <c r="B199" s="87" t="s">
        <v>1763</v>
      </c>
      <c r="C199" s="87">
        <v>2</v>
      </c>
      <c r="D199" s="118">
        <v>0.004196238649308359</v>
      </c>
      <c r="E199" s="118">
        <v>0.9601114431034228</v>
      </c>
      <c r="F199" s="87" t="s">
        <v>1629</v>
      </c>
      <c r="G199" s="87" t="b">
        <v>0</v>
      </c>
      <c r="H199" s="87" t="b">
        <v>0</v>
      </c>
      <c r="I199" s="87" t="b">
        <v>0</v>
      </c>
      <c r="J199" s="87" t="b">
        <v>0</v>
      </c>
      <c r="K199" s="87" t="b">
        <v>0</v>
      </c>
      <c r="L199" s="87" t="b">
        <v>0</v>
      </c>
    </row>
    <row r="200" spans="1:12" ht="15">
      <c r="A200" s="87" t="s">
        <v>2324</v>
      </c>
      <c r="B200" s="87" t="s">
        <v>2106</v>
      </c>
      <c r="C200" s="87">
        <v>2</v>
      </c>
      <c r="D200" s="118">
        <v>0.004196238649308359</v>
      </c>
      <c r="E200" s="118">
        <v>2.173186268412274</v>
      </c>
      <c r="F200" s="87" t="s">
        <v>1629</v>
      </c>
      <c r="G200" s="87" t="b">
        <v>0</v>
      </c>
      <c r="H200" s="87" t="b">
        <v>0</v>
      </c>
      <c r="I200" s="87" t="b">
        <v>0</v>
      </c>
      <c r="J200" s="87" t="b">
        <v>0</v>
      </c>
      <c r="K200" s="87" t="b">
        <v>0</v>
      </c>
      <c r="L200" s="87" t="b">
        <v>0</v>
      </c>
    </row>
    <row r="201" spans="1:12" ht="15">
      <c r="A201" s="87" t="s">
        <v>2106</v>
      </c>
      <c r="B201" s="87" t="s">
        <v>2090</v>
      </c>
      <c r="C201" s="87">
        <v>2</v>
      </c>
      <c r="D201" s="118">
        <v>0.004196238649308359</v>
      </c>
      <c r="E201" s="118">
        <v>1.8721562727482928</v>
      </c>
      <c r="F201" s="87" t="s">
        <v>1629</v>
      </c>
      <c r="G201" s="87" t="b">
        <v>0</v>
      </c>
      <c r="H201" s="87" t="b">
        <v>0</v>
      </c>
      <c r="I201" s="87" t="b">
        <v>0</v>
      </c>
      <c r="J201" s="87" t="b">
        <v>0</v>
      </c>
      <c r="K201" s="87" t="b">
        <v>0</v>
      </c>
      <c r="L201" s="87" t="b">
        <v>0</v>
      </c>
    </row>
    <row r="202" spans="1:12" ht="15">
      <c r="A202" s="87" t="s">
        <v>2090</v>
      </c>
      <c r="B202" s="87" t="s">
        <v>2325</v>
      </c>
      <c r="C202" s="87">
        <v>2</v>
      </c>
      <c r="D202" s="118">
        <v>0.004196238649308359</v>
      </c>
      <c r="E202" s="118">
        <v>2.173186268412274</v>
      </c>
      <c r="F202" s="87" t="s">
        <v>1629</v>
      </c>
      <c r="G202" s="87" t="b">
        <v>0</v>
      </c>
      <c r="H202" s="87" t="b">
        <v>0</v>
      </c>
      <c r="I202" s="87" t="b">
        <v>0</v>
      </c>
      <c r="J202" s="87" t="b">
        <v>0</v>
      </c>
      <c r="K202" s="87" t="b">
        <v>0</v>
      </c>
      <c r="L202" s="87" t="b">
        <v>0</v>
      </c>
    </row>
    <row r="203" spans="1:12" ht="15">
      <c r="A203" s="87" t="s">
        <v>2136</v>
      </c>
      <c r="B203" s="87" t="s">
        <v>2137</v>
      </c>
      <c r="C203" s="87">
        <v>2</v>
      </c>
      <c r="D203" s="118">
        <v>0.004196238649308359</v>
      </c>
      <c r="E203" s="118">
        <v>2.3492775274679554</v>
      </c>
      <c r="F203" s="87" t="s">
        <v>1629</v>
      </c>
      <c r="G203" s="87" t="b">
        <v>0</v>
      </c>
      <c r="H203" s="87" t="b">
        <v>0</v>
      </c>
      <c r="I203" s="87" t="b">
        <v>0</v>
      </c>
      <c r="J203" s="87" t="b">
        <v>0</v>
      </c>
      <c r="K203" s="87" t="b">
        <v>0</v>
      </c>
      <c r="L203" s="87" t="b">
        <v>0</v>
      </c>
    </row>
    <row r="204" spans="1:12" ht="15">
      <c r="A204" s="87" t="s">
        <v>1789</v>
      </c>
      <c r="B204" s="87" t="s">
        <v>2315</v>
      </c>
      <c r="C204" s="87">
        <v>2</v>
      </c>
      <c r="D204" s="118">
        <v>0.004196238649308359</v>
      </c>
      <c r="E204" s="118">
        <v>1.8052094831176797</v>
      </c>
      <c r="F204" s="87" t="s">
        <v>1629</v>
      </c>
      <c r="G204" s="87" t="b">
        <v>0</v>
      </c>
      <c r="H204" s="87" t="b">
        <v>0</v>
      </c>
      <c r="I204" s="87" t="b">
        <v>0</v>
      </c>
      <c r="J204" s="87" t="b">
        <v>0</v>
      </c>
      <c r="K204" s="87" t="b">
        <v>0</v>
      </c>
      <c r="L204" s="87" t="b">
        <v>0</v>
      </c>
    </row>
    <row r="205" spans="1:12" ht="15">
      <c r="A205" s="87" t="s">
        <v>2316</v>
      </c>
      <c r="B205" s="87" t="s">
        <v>2209</v>
      </c>
      <c r="C205" s="87">
        <v>2</v>
      </c>
      <c r="D205" s="118">
        <v>0.004196238649308359</v>
      </c>
      <c r="E205" s="118">
        <v>2.3492775274679554</v>
      </c>
      <c r="F205" s="87" t="s">
        <v>1629</v>
      </c>
      <c r="G205" s="87" t="b">
        <v>0</v>
      </c>
      <c r="H205" s="87" t="b">
        <v>0</v>
      </c>
      <c r="I205" s="87" t="b">
        <v>0</v>
      </c>
      <c r="J205" s="87" t="b">
        <v>0</v>
      </c>
      <c r="K205" s="87" t="b">
        <v>0</v>
      </c>
      <c r="L205" s="87" t="b">
        <v>0</v>
      </c>
    </row>
    <row r="206" spans="1:12" ht="15">
      <c r="A206" s="87" t="s">
        <v>2209</v>
      </c>
      <c r="B206" s="87" t="s">
        <v>2317</v>
      </c>
      <c r="C206" s="87">
        <v>2</v>
      </c>
      <c r="D206" s="118">
        <v>0.004196238649308359</v>
      </c>
      <c r="E206" s="118">
        <v>2.3492775274679554</v>
      </c>
      <c r="F206" s="87" t="s">
        <v>1629</v>
      </c>
      <c r="G206" s="87" t="b">
        <v>0</v>
      </c>
      <c r="H206" s="87" t="b">
        <v>0</v>
      </c>
      <c r="I206" s="87" t="b">
        <v>0</v>
      </c>
      <c r="J206" s="87" t="b">
        <v>0</v>
      </c>
      <c r="K206" s="87" t="b">
        <v>0</v>
      </c>
      <c r="L206" s="87" t="b">
        <v>0</v>
      </c>
    </row>
    <row r="207" spans="1:12" ht="15">
      <c r="A207" s="87" t="s">
        <v>2317</v>
      </c>
      <c r="B207" s="87" t="s">
        <v>2107</v>
      </c>
      <c r="C207" s="87">
        <v>2</v>
      </c>
      <c r="D207" s="118">
        <v>0.004196238649308359</v>
      </c>
      <c r="E207" s="118">
        <v>1.8721562727482928</v>
      </c>
      <c r="F207" s="87" t="s">
        <v>1629</v>
      </c>
      <c r="G207" s="87" t="b">
        <v>0</v>
      </c>
      <c r="H207" s="87" t="b">
        <v>0</v>
      </c>
      <c r="I207" s="87" t="b">
        <v>0</v>
      </c>
      <c r="J207" s="87" t="b">
        <v>0</v>
      </c>
      <c r="K207" s="87" t="b">
        <v>0</v>
      </c>
      <c r="L207" s="87" t="b">
        <v>0</v>
      </c>
    </row>
    <row r="208" spans="1:12" ht="15">
      <c r="A208" s="87" t="s">
        <v>2107</v>
      </c>
      <c r="B208" s="87" t="s">
        <v>2318</v>
      </c>
      <c r="C208" s="87">
        <v>2</v>
      </c>
      <c r="D208" s="118">
        <v>0.004196238649308359</v>
      </c>
      <c r="E208" s="118">
        <v>1.8721562727482928</v>
      </c>
      <c r="F208" s="87" t="s">
        <v>1629</v>
      </c>
      <c r="G208" s="87" t="b">
        <v>0</v>
      </c>
      <c r="H208" s="87" t="b">
        <v>0</v>
      </c>
      <c r="I208" s="87" t="b">
        <v>0</v>
      </c>
      <c r="J208" s="87" t="b">
        <v>0</v>
      </c>
      <c r="K208" s="87" t="b">
        <v>0</v>
      </c>
      <c r="L208" s="87" t="b">
        <v>0</v>
      </c>
    </row>
    <row r="209" spans="1:12" ht="15">
      <c r="A209" s="87" t="s">
        <v>2318</v>
      </c>
      <c r="B209" s="87" t="s">
        <v>2319</v>
      </c>
      <c r="C209" s="87">
        <v>2</v>
      </c>
      <c r="D209" s="118">
        <v>0.004196238649308359</v>
      </c>
      <c r="E209" s="118">
        <v>2.3492775274679554</v>
      </c>
      <c r="F209" s="87" t="s">
        <v>1629</v>
      </c>
      <c r="G209" s="87" t="b">
        <v>0</v>
      </c>
      <c r="H209" s="87" t="b">
        <v>0</v>
      </c>
      <c r="I209" s="87" t="b">
        <v>0</v>
      </c>
      <c r="J209" s="87" t="b">
        <v>0</v>
      </c>
      <c r="K209" s="87" t="b">
        <v>0</v>
      </c>
      <c r="L209" s="87" t="b">
        <v>0</v>
      </c>
    </row>
    <row r="210" spans="1:12" ht="15">
      <c r="A210" s="87" t="s">
        <v>2319</v>
      </c>
      <c r="B210" s="87" t="s">
        <v>2320</v>
      </c>
      <c r="C210" s="87">
        <v>2</v>
      </c>
      <c r="D210" s="118">
        <v>0.004196238649308359</v>
      </c>
      <c r="E210" s="118">
        <v>2.3492775274679554</v>
      </c>
      <c r="F210" s="87" t="s">
        <v>1629</v>
      </c>
      <c r="G210" s="87" t="b">
        <v>0</v>
      </c>
      <c r="H210" s="87" t="b">
        <v>0</v>
      </c>
      <c r="I210" s="87" t="b">
        <v>0</v>
      </c>
      <c r="J210" s="87" t="b">
        <v>0</v>
      </c>
      <c r="K210" s="87" t="b">
        <v>0</v>
      </c>
      <c r="L210" s="87" t="b">
        <v>0</v>
      </c>
    </row>
    <row r="211" spans="1:12" ht="15">
      <c r="A211" s="87" t="s">
        <v>2320</v>
      </c>
      <c r="B211" s="87" t="s">
        <v>2321</v>
      </c>
      <c r="C211" s="87">
        <v>2</v>
      </c>
      <c r="D211" s="118">
        <v>0.004196238649308359</v>
      </c>
      <c r="E211" s="118">
        <v>2.3492775274679554</v>
      </c>
      <c r="F211" s="87" t="s">
        <v>1629</v>
      </c>
      <c r="G211" s="87" t="b">
        <v>0</v>
      </c>
      <c r="H211" s="87" t="b">
        <v>0</v>
      </c>
      <c r="I211" s="87" t="b">
        <v>0</v>
      </c>
      <c r="J211" s="87" t="b">
        <v>0</v>
      </c>
      <c r="K211" s="87" t="b">
        <v>0</v>
      </c>
      <c r="L211" s="87" t="b">
        <v>0</v>
      </c>
    </row>
    <row r="212" spans="1:12" ht="15">
      <c r="A212" s="87" t="s">
        <v>2321</v>
      </c>
      <c r="B212" s="87" t="s">
        <v>2322</v>
      </c>
      <c r="C212" s="87">
        <v>2</v>
      </c>
      <c r="D212" s="118">
        <v>0.004196238649308359</v>
      </c>
      <c r="E212" s="118">
        <v>2.3492775274679554</v>
      </c>
      <c r="F212" s="87" t="s">
        <v>1629</v>
      </c>
      <c r="G212" s="87" t="b">
        <v>0</v>
      </c>
      <c r="H212" s="87" t="b">
        <v>0</v>
      </c>
      <c r="I212" s="87" t="b">
        <v>0</v>
      </c>
      <c r="J212" s="87" t="b">
        <v>0</v>
      </c>
      <c r="K212" s="87" t="b">
        <v>1</v>
      </c>
      <c r="L212" s="87" t="b">
        <v>0</v>
      </c>
    </row>
    <row r="213" spans="1:12" ht="15">
      <c r="A213" s="87" t="s">
        <v>2322</v>
      </c>
      <c r="B213" s="87" t="s">
        <v>530</v>
      </c>
      <c r="C213" s="87">
        <v>2</v>
      </c>
      <c r="D213" s="118">
        <v>0.004196238649308359</v>
      </c>
      <c r="E213" s="118">
        <v>2.3492775274679554</v>
      </c>
      <c r="F213" s="87" t="s">
        <v>1629</v>
      </c>
      <c r="G213" s="87" t="b">
        <v>0</v>
      </c>
      <c r="H213" s="87" t="b">
        <v>1</v>
      </c>
      <c r="I213" s="87" t="b">
        <v>0</v>
      </c>
      <c r="J213" s="87" t="b">
        <v>0</v>
      </c>
      <c r="K213" s="87" t="b">
        <v>0</v>
      </c>
      <c r="L213" s="87" t="b">
        <v>0</v>
      </c>
    </row>
    <row r="214" spans="1:12" ht="15">
      <c r="A214" s="87" t="s">
        <v>530</v>
      </c>
      <c r="B214" s="87" t="s">
        <v>2110</v>
      </c>
      <c r="C214" s="87">
        <v>2</v>
      </c>
      <c r="D214" s="118">
        <v>0.004196238649308359</v>
      </c>
      <c r="E214" s="118">
        <v>2.3492775274679554</v>
      </c>
      <c r="F214" s="87" t="s">
        <v>1629</v>
      </c>
      <c r="G214" s="87" t="b">
        <v>0</v>
      </c>
      <c r="H214" s="87" t="b">
        <v>0</v>
      </c>
      <c r="I214" s="87" t="b">
        <v>0</v>
      </c>
      <c r="J214" s="87" t="b">
        <v>0</v>
      </c>
      <c r="K214" s="87" t="b">
        <v>0</v>
      </c>
      <c r="L214" s="87" t="b">
        <v>0</v>
      </c>
    </row>
    <row r="215" spans="1:12" ht="15">
      <c r="A215" s="87" t="s">
        <v>2110</v>
      </c>
      <c r="B215" s="87" t="s">
        <v>2179</v>
      </c>
      <c r="C215" s="87">
        <v>2</v>
      </c>
      <c r="D215" s="118">
        <v>0.004196238649308359</v>
      </c>
      <c r="E215" s="118">
        <v>2.3492775274679554</v>
      </c>
      <c r="F215" s="87" t="s">
        <v>1629</v>
      </c>
      <c r="G215" s="87" t="b">
        <v>0</v>
      </c>
      <c r="H215" s="87" t="b">
        <v>0</v>
      </c>
      <c r="I215" s="87" t="b">
        <v>0</v>
      </c>
      <c r="J215" s="87" t="b">
        <v>0</v>
      </c>
      <c r="K215" s="87" t="b">
        <v>0</v>
      </c>
      <c r="L215" s="87" t="b">
        <v>0</v>
      </c>
    </row>
    <row r="216" spans="1:12" ht="15">
      <c r="A216" s="87" t="s">
        <v>2179</v>
      </c>
      <c r="B216" s="87" t="s">
        <v>2192</v>
      </c>
      <c r="C216" s="87">
        <v>2</v>
      </c>
      <c r="D216" s="118">
        <v>0.004196238649308359</v>
      </c>
      <c r="E216" s="118">
        <v>2.3492775274679554</v>
      </c>
      <c r="F216" s="87" t="s">
        <v>1629</v>
      </c>
      <c r="G216" s="87" t="b">
        <v>0</v>
      </c>
      <c r="H216" s="87" t="b">
        <v>0</v>
      </c>
      <c r="I216" s="87" t="b">
        <v>0</v>
      </c>
      <c r="J216" s="87" t="b">
        <v>0</v>
      </c>
      <c r="K216" s="87" t="b">
        <v>0</v>
      </c>
      <c r="L216" s="87" t="b">
        <v>0</v>
      </c>
    </row>
    <row r="217" spans="1:12" ht="15">
      <c r="A217" s="87" t="s">
        <v>2192</v>
      </c>
      <c r="B217" s="87" t="s">
        <v>2323</v>
      </c>
      <c r="C217" s="87">
        <v>2</v>
      </c>
      <c r="D217" s="118">
        <v>0.004196238649308359</v>
      </c>
      <c r="E217" s="118">
        <v>2.3492775274679554</v>
      </c>
      <c r="F217" s="87" t="s">
        <v>1629</v>
      </c>
      <c r="G217" s="87" t="b">
        <v>0</v>
      </c>
      <c r="H217" s="87" t="b">
        <v>0</v>
      </c>
      <c r="I217" s="87" t="b">
        <v>0</v>
      </c>
      <c r="J217" s="87" t="b">
        <v>0</v>
      </c>
      <c r="K217" s="87" t="b">
        <v>0</v>
      </c>
      <c r="L217" s="87" t="b">
        <v>0</v>
      </c>
    </row>
    <row r="218" spans="1:12" ht="15">
      <c r="A218" s="87" t="s">
        <v>2323</v>
      </c>
      <c r="B218" s="87" t="s">
        <v>2210</v>
      </c>
      <c r="C218" s="87">
        <v>2</v>
      </c>
      <c r="D218" s="118">
        <v>0.004196238649308359</v>
      </c>
      <c r="E218" s="118">
        <v>2.3492775274679554</v>
      </c>
      <c r="F218" s="87" t="s">
        <v>1629</v>
      </c>
      <c r="G218" s="87" t="b">
        <v>0</v>
      </c>
      <c r="H218" s="87" t="b">
        <v>0</v>
      </c>
      <c r="I218" s="87" t="b">
        <v>0</v>
      </c>
      <c r="J218" s="87" t="b">
        <v>0</v>
      </c>
      <c r="K218" s="87" t="b">
        <v>0</v>
      </c>
      <c r="L218" s="87" t="b">
        <v>0</v>
      </c>
    </row>
    <row r="219" spans="1:12" ht="15">
      <c r="A219" s="87" t="s">
        <v>1787</v>
      </c>
      <c r="B219" s="87" t="s">
        <v>2107</v>
      </c>
      <c r="C219" s="87">
        <v>2</v>
      </c>
      <c r="D219" s="118">
        <v>0.004196238649308359</v>
      </c>
      <c r="E219" s="118">
        <v>1.2700962814203305</v>
      </c>
      <c r="F219" s="87" t="s">
        <v>1629</v>
      </c>
      <c r="G219" s="87" t="b">
        <v>0</v>
      </c>
      <c r="H219" s="87" t="b">
        <v>0</v>
      </c>
      <c r="I219" s="87" t="b">
        <v>0</v>
      </c>
      <c r="J219" s="87" t="b">
        <v>0</v>
      </c>
      <c r="K219" s="87" t="b">
        <v>0</v>
      </c>
      <c r="L219" s="87" t="b">
        <v>0</v>
      </c>
    </row>
    <row r="220" spans="1:12" ht="15">
      <c r="A220" s="87" t="s">
        <v>2096</v>
      </c>
      <c r="B220" s="87" t="s">
        <v>2170</v>
      </c>
      <c r="C220" s="87">
        <v>2</v>
      </c>
      <c r="D220" s="118">
        <v>0.004196238649308359</v>
      </c>
      <c r="E220" s="118">
        <v>1.9970950093565927</v>
      </c>
      <c r="F220" s="87" t="s">
        <v>1629</v>
      </c>
      <c r="G220" s="87" t="b">
        <v>0</v>
      </c>
      <c r="H220" s="87" t="b">
        <v>0</v>
      </c>
      <c r="I220" s="87" t="b">
        <v>0</v>
      </c>
      <c r="J220" s="87" t="b">
        <v>0</v>
      </c>
      <c r="K220" s="87" t="b">
        <v>0</v>
      </c>
      <c r="L220" s="87" t="b">
        <v>0</v>
      </c>
    </row>
    <row r="221" spans="1:12" ht="15">
      <c r="A221" s="87" t="s">
        <v>2170</v>
      </c>
      <c r="B221" s="87" t="s">
        <v>2172</v>
      </c>
      <c r="C221" s="87">
        <v>2</v>
      </c>
      <c r="D221" s="118">
        <v>0.004196238649308359</v>
      </c>
      <c r="E221" s="118">
        <v>1.9970950093565927</v>
      </c>
      <c r="F221" s="87" t="s">
        <v>1629</v>
      </c>
      <c r="G221" s="87" t="b">
        <v>0</v>
      </c>
      <c r="H221" s="87" t="b">
        <v>0</v>
      </c>
      <c r="I221" s="87" t="b">
        <v>0</v>
      </c>
      <c r="J221" s="87" t="b">
        <v>0</v>
      </c>
      <c r="K221" s="87" t="b">
        <v>0</v>
      </c>
      <c r="L221" s="87" t="b">
        <v>0</v>
      </c>
    </row>
    <row r="222" spans="1:12" ht="15">
      <c r="A222" s="87" t="s">
        <v>2173</v>
      </c>
      <c r="B222" s="87" t="s">
        <v>1790</v>
      </c>
      <c r="C222" s="87">
        <v>2</v>
      </c>
      <c r="D222" s="118">
        <v>0.004196238649308359</v>
      </c>
      <c r="E222" s="118">
        <v>1.9970950093565927</v>
      </c>
      <c r="F222" s="87" t="s">
        <v>1629</v>
      </c>
      <c r="G222" s="87" t="b">
        <v>0</v>
      </c>
      <c r="H222" s="87" t="b">
        <v>0</v>
      </c>
      <c r="I222" s="87" t="b">
        <v>0</v>
      </c>
      <c r="J222" s="87" t="b">
        <v>0</v>
      </c>
      <c r="K222" s="87" t="b">
        <v>0</v>
      </c>
      <c r="L222" s="87" t="b">
        <v>0</v>
      </c>
    </row>
    <row r="223" spans="1:12" ht="15">
      <c r="A223" s="87" t="s">
        <v>1789</v>
      </c>
      <c r="B223" s="87" t="s">
        <v>1777</v>
      </c>
      <c r="C223" s="87">
        <v>2</v>
      </c>
      <c r="D223" s="118">
        <v>0.004196238649308359</v>
      </c>
      <c r="E223" s="118">
        <v>1.6291182240619984</v>
      </c>
      <c r="F223" s="87" t="s">
        <v>1629</v>
      </c>
      <c r="G223" s="87" t="b">
        <v>0</v>
      </c>
      <c r="H223" s="87" t="b">
        <v>0</v>
      </c>
      <c r="I223" s="87" t="b">
        <v>0</v>
      </c>
      <c r="J223" s="87" t="b">
        <v>0</v>
      </c>
      <c r="K223" s="87" t="b">
        <v>0</v>
      </c>
      <c r="L223" s="87" t="b">
        <v>0</v>
      </c>
    </row>
    <row r="224" spans="1:12" ht="15">
      <c r="A224" s="87" t="s">
        <v>2091</v>
      </c>
      <c r="B224" s="87" t="s">
        <v>1775</v>
      </c>
      <c r="C224" s="87">
        <v>2</v>
      </c>
      <c r="D224" s="118">
        <v>0.004196238649308359</v>
      </c>
      <c r="E224" s="118">
        <v>2.048247531803974</v>
      </c>
      <c r="F224" s="87" t="s">
        <v>1629</v>
      </c>
      <c r="G224" s="87" t="b">
        <v>0</v>
      </c>
      <c r="H224" s="87" t="b">
        <v>0</v>
      </c>
      <c r="I224" s="87" t="b">
        <v>0</v>
      </c>
      <c r="J224" s="87" t="b">
        <v>0</v>
      </c>
      <c r="K224" s="87" t="b">
        <v>0</v>
      </c>
      <c r="L224" s="87" t="b">
        <v>0</v>
      </c>
    </row>
    <row r="225" spans="1:12" ht="15">
      <c r="A225" s="87" t="s">
        <v>1764</v>
      </c>
      <c r="B225" s="87" t="s">
        <v>2149</v>
      </c>
      <c r="C225" s="87">
        <v>2</v>
      </c>
      <c r="D225" s="118">
        <v>0.004196238649308359</v>
      </c>
      <c r="E225" s="118">
        <v>1.3602729117694186</v>
      </c>
      <c r="F225" s="87" t="s">
        <v>1629</v>
      </c>
      <c r="G225" s="87" t="b">
        <v>0</v>
      </c>
      <c r="H225" s="87" t="b">
        <v>0</v>
      </c>
      <c r="I225" s="87" t="b">
        <v>0</v>
      </c>
      <c r="J225" s="87" t="b">
        <v>0</v>
      </c>
      <c r="K225" s="87" t="b">
        <v>0</v>
      </c>
      <c r="L225" s="87" t="b">
        <v>0</v>
      </c>
    </row>
    <row r="226" spans="1:12" ht="15">
      <c r="A226" s="87" t="s">
        <v>1765</v>
      </c>
      <c r="B226" s="87" t="s">
        <v>2332</v>
      </c>
      <c r="C226" s="87">
        <v>2</v>
      </c>
      <c r="D226" s="118">
        <v>0.004196238649308359</v>
      </c>
      <c r="E226" s="118">
        <v>1.8052094831176797</v>
      </c>
      <c r="F226" s="87" t="s">
        <v>1629</v>
      </c>
      <c r="G226" s="87" t="b">
        <v>0</v>
      </c>
      <c r="H226" s="87" t="b">
        <v>0</v>
      </c>
      <c r="I226" s="87" t="b">
        <v>0</v>
      </c>
      <c r="J226" s="87" t="b">
        <v>0</v>
      </c>
      <c r="K226" s="87" t="b">
        <v>0</v>
      </c>
      <c r="L226" s="87" t="b">
        <v>0</v>
      </c>
    </row>
    <row r="227" spans="1:12" ht="15">
      <c r="A227" s="87" t="s">
        <v>2332</v>
      </c>
      <c r="B227" s="87" t="s">
        <v>2333</v>
      </c>
      <c r="C227" s="87">
        <v>2</v>
      </c>
      <c r="D227" s="118">
        <v>0.004196238649308359</v>
      </c>
      <c r="E227" s="118">
        <v>2.3492775274679554</v>
      </c>
      <c r="F227" s="87" t="s">
        <v>1629</v>
      </c>
      <c r="G227" s="87" t="b">
        <v>0</v>
      </c>
      <c r="H227" s="87" t="b">
        <v>0</v>
      </c>
      <c r="I227" s="87" t="b">
        <v>0</v>
      </c>
      <c r="J227" s="87" t="b">
        <v>0</v>
      </c>
      <c r="K227" s="87" t="b">
        <v>0</v>
      </c>
      <c r="L227" s="87" t="b">
        <v>0</v>
      </c>
    </row>
    <row r="228" spans="1:12" ht="15">
      <c r="A228" s="87" t="s">
        <v>2100</v>
      </c>
      <c r="B228" s="87" t="s">
        <v>2101</v>
      </c>
      <c r="C228" s="87">
        <v>2</v>
      </c>
      <c r="D228" s="118">
        <v>0.004196238649308359</v>
      </c>
      <c r="E228" s="118">
        <v>2.3492775274679554</v>
      </c>
      <c r="F228" s="87" t="s">
        <v>1629</v>
      </c>
      <c r="G228" s="87" t="b">
        <v>0</v>
      </c>
      <c r="H228" s="87" t="b">
        <v>0</v>
      </c>
      <c r="I228" s="87" t="b">
        <v>0</v>
      </c>
      <c r="J228" s="87" t="b">
        <v>0</v>
      </c>
      <c r="K228" s="87" t="b">
        <v>1</v>
      </c>
      <c r="L228" s="87" t="b">
        <v>0</v>
      </c>
    </row>
    <row r="229" spans="1:12" ht="15">
      <c r="A229" s="87" t="s">
        <v>2152</v>
      </c>
      <c r="B229" s="87" t="s">
        <v>2153</v>
      </c>
      <c r="C229" s="87">
        <v>2</v>
      </c>
      <c r="D229" s="118">
        <v>0.005488212879625875</v>
      </c>
      <c r="E229" s="118">
        <v>2.3492775274679554</v>
      </c>
      <c r="F229" s="87" t="s">
        <v>1629</v>
      </c>
      <c r="G229" s="87" t="b">
        <v>0</v>
      </c>
      <c r="H229" s="87" t="b">
        <v>0</v>
      </c>
      <c r="I229" s="87" t="b">
        <v>0</v>
      </c>
      <c r="J229" s="87" t="b">
        <v>0</v>
      </c>
      <c r="K229" s="87" t="b">
        <v>0</v>
      </c>
      <c r="L229" s="87" t="b">
        <v>0</v>
      </c>
    </row>
    <row r="230" spans="1:12" ht="15">
      <c r="A230" s="87" t="s">
        <v>2153</v>
      </c>
      <c r="B230" s="87" t="s">
        <v>2111</v>
      </c>
      <c r="C230" s="87">
        <v>2</v>
      </c>
      <c r="D230" s="118">
        <v>0.005488212879625875</v>
      </c>
      <c r="E230" s="118">
        <v>2.3492775274679554</v>
      </c>
      <c r="F230" s="87" t="s">
        <v>1629</v>
      </c>
      <c r="G230" s="87" t="b">
        <v>0</v>
      </c>
      <c r="H230" s="87" t="b">
        <v>0</v>
      </c>
      <c r="I230" s="87" t="b">
        <v>0</v>
      </c>
      <c r="J230" s="87" t="b">
        <v>0</v>
      </c>
      <c r="K230" s="87" t="b">
        <v>0</v>
      </c>
      <c r="L230" s="87" t="b">
        <v>0</v>
      </c>
    </row>
    <row r="231" spans="1:12" ht="15">
      <c r="A231" s="87" t="s">
        <v>1763</v>
      </c>
      <c r="B231" s="87" t="s">
        <v>1764</v>
      </c>
      <c r="C231" s="87">
        <v>4</v>
      </c>
      <c r="D231" s="118">
        <v>0.00515132697310081</v>
      </c>
      <c r="E231" s="118">
        <v>1.5214286788851048</v>
      </c>
      <c r="F231" s="87" t="s">
        <v>1630</v>
      </c>
      <c r="G231" s="87" t="b">
        <v>0</v>
      </c>
      <c r="H231" s="87" t="b">
        <v>0</v>
      </c>
      <c r="I231" s="87" t="b">
        <v>0</v>
      </c>
      <c r="J231" s="87" t="b">
        <v>0</v>
      </c>
      <c r="K231" s="87" t="b">
        <v>0</v>
      </c>
      <c r="L231" s="87" t="b">
        <v>0</v>
      </c>
    </row>
    <row r="232" spans="1:12" ht="15">
      <c r="A232" s="87" t="s">
        <v>2230</v>
      </c>
      <c r="B232" s="87" t="s">
        <v>1766</v>
      </c>
      <c r="C232" s="87">
        <v>2</v>
      </c>
      <c r="D232" s="118">
        <v>0.00452407769796776</v>
      </c>
      <c r="E232" s="118">
        <v>1.3617278360175928</v>
      </c>
      <c r="F232" s="87" t="s">
        <v>1630</v>
      </c>
      <c r="G232" s="87" t="b">
        <v>0</v>
      </c>
      <c r="H232" s="87" t="b">
        <v>0</v>
      </c>
      <c r="I232" s="87" t="b">
        <v>0</v>
      </c>
      <c r="J232" s="87" t="b">
        <v>0</v>
      </c>
      <c r="K232" s="87" t="b">
        <v>0</v>
      </c>
      <c r="L232" s="87" t="b">
        <v>0</v>
      </c>
    </row>
    <row r="233" spans="1:12" ht="15">
      <c r="A233" s="87" t="s">
        <v>2231</v>
      </c>
      <c r="B233" s="87" t="s">
        <v>1732</v>
      </c>
      <c r="C233" s="87">
        <v>2</v>
      </c>
      <c r="D233" s="118">
        <v>0.00452407769796776</v>
      </c>
      <c r="E233" s="118">
        <v>1.8736111969964673</v>
      </c>
      <c r="F233" s="87" t="s">
        <v>1630</v>
      </c>
      <c r="G233" s="87" t="b">
        <v>0</v>
      </c>
      <c r="H233" s="87" t="b">
        <v>0</v>
      </c>
      <c r="I233" s="87" t="b">
        <v>0</v>
      </c>
      <c r="J233" s="87" t="b">
        <v>0</v>
      </c>
      <c r="K233" s="87" t="b">
        <v>1</v>
      </c>
      <c r="L233" s="87" t="b">
        <v>0</v>
      </c>
    </row>
    <row r="234" spans="1:12" ht="15">
      <c r="A234" s="87" t="s">
        <v>1763</v>
      </c>
      <c r="B234" s="87" t="s">
        <v>1800</v>
      </c>
      <c r="C234" s="87">
        <v>2</v>
      </c>
      <c r="D234" s="118">
        <v>0.00452407769796776</v>
      </c>
      <c r="E234" s="118">
        <v>1.5214286788851048</v>
      </c>
      <c r="F234" s="87" t="s">
        <v>1630</v>
      </c>
      <c r="G234" s="87" t="b">
        <v>0</v>
      </c>
      <c r="H234" s="87" t="b">
        <v>0</v>
      </c>
      <c r="I234" s="87" t="b">
        <v>0</v>
      </c>
      <c r="J234" s="87" t="b">
        <v>0</v>
      </c>
      <c r="K234" s="87" t="b">
        <v>0</v>
      </c>
      <c r="L234" s="87" t="b">
        <v>0</v>
      </c>
    </row>
    <row r="235" spans="1:12" ht="15">
      <c r="A235" s="87" t="s">
        <v>1809</v>
      </c>
      <c r="B235" s="87" t="s">
        <v>1766</v>
      </c>
      <c r="C235" s="87">
        <v>2</v>
      </c>
      <c r="D235" s="118">
        <v>0.00452407769796776</v>
      </c>
      <c r="E235" s="118">
        <v>1.1856365769619117</v>
      </c>
      <c r="F235" s="87" t="s">
        <v>1630</v>
      </c>
      <c r="G235" s="87" t="b">
        <v>0</v>
      </c>
      <c r="H235" s="87" t="b">
        <v>0</v>
      </c>
      <c r="I235" s="87" t="b">
        <v>0</v>
      </c>
      <c r="J235" s="87" t="b">
        <v>0</v>
      </c>
      <c r="K235" s="87" t="b">
        <v>0</v>
      </c>
      <c r="L235" s="87" t="b">
        <v>0</v>
      </c>
    </row>
    <row r="236" spans="1:12" ht="15">
      <c r="A236" s="87" t="s">
        <v>2095</v>
      </c>
      <c r="B236" s="87" t="s">
        <v>1784</v>
      </c>
      <c r="C236" s="87">
        <v>2</v>
      </c>
      <c r="D236" s="118">
        <v>0.00452407769796776</v>
      </c>
      <c r="E236" s="118">
        <v>1.9985499336047672</v>
      </c>
      <c r="F236" s="87" t="s">
        <v>1630</v>
      </c>
      <c r="G236" s="87" t="b">
        <v>0</v>
      </c>
      <c r="H236" s="87" t="b">
        <v>0</v>
      </c>
      <c r="I236" s="87" t="b">
        <v>0</v>
      </c>
      <c r="J236" s="87" t="b">
        <v>0</v>
      </c>
      <c r="K236" s="87" t="b">
        <v>1</v>
      </c>
      <c r="L236" s="87" t="b">
        <v>0</v>
      </c>
    </row>
    <row r="237" spans="1:12" ht="15">
      <c r="A237" s="87" t="s">
        <v>2092</v>
      </c>
      <c r="B237" s="87" t="s">
        <v>2088</v>
      </c>
      <c r="C237" s="87">
        <v>2</v>
      </c>
      <c r="D237" s="118">
        <v>0.006472491909385114</v>
      </c>
      <c r="E237" s="118">
        <v>1.822458674549086</v>
      </c>
      <c r="F237" s="87" t="s">
        <v>1630</v>
      </c>
      <c r="G237" s="87" t="b">
        <v>0</v>
      </c>
      <c r="H237" s="87" t="b">
        <v>0</v>
      </c>
      <c r="I237" s="87" t="b">
        <v>0</v>
      </c>
      <c r="J237" s="87" t="b">
        <v>0</v>
      </c>
      <c r="K237" s="87" t="b">
        <v>0</v>
      </c>
      <c r="L237" s="87" t="b">
        <v>0</v>
      </c>
    </row>
    <row r="238" spans="1:12" ht="15">
      <c r="A238" s="87" t="s">
        <v>1764</v>
      </c>
      <c r="B238" s="87" t="s">
        <v>287</v>
      </c>
      <c r="C238" s="87">
        <v>2</v>
      </c>
      <c r="D238" s="118">
        <v>0.00452407769796776</v>
      </c>
      <c r="E238" s="118">
        <v>1.697519937940786</v>
      </c>
      <c r="F238" s="87" t="s">
        <v>1630</v>
      </c>
      <c r="G238" s="87" t="b">
        <v>0</v>
      </c>
      <c r="H238" s="87" t="b">
        <v>0</v>
      </c>
      <c r="I238" s="87" t="b">
        <v>0</v>
      </c>
      <c r="J238" s="87" t="b">
        <v>0</v>
      </c>
      <c r="K238" s="87" t="b">
        <v>0</v>
      </c>
      <c r="L238" s="87" t="b">
        <v>0</v>
      </c>
    </row>
    <row r="239" spans="1:12" ht="15">
      <c r="A239" s="87" t="s">
        <v>1797</v>
      </c>
      <c r="B239" s="87" t="s">
        <v>1794</v>
      </c>
      <c r="C239" s="87">
        <v>2</v>
      </c>
      <c r="D239" s="118">
        <v>0.006472491909385114</v>
      </c>
      <c r="E239" s="118">
        <v>1.4756711883244296</v>
      </c>
      <c r="F239" s="87" t="s">
        <v>1630</v>
      </c>
      <c r="G239" s="87" t="b">
        <v>0</v>
      </c>
      <c r="H239" s="87" t="b">
        <v>1</v>
      </c>
      <c r="I239" s="87" t="b">
        <v>0</v>
      </c>
      <c r="J239" s="87" t="b">
        <v>0</v>
      </c>
      <c r="K239" s="87" t="b">
        <v>0</v>
      </c>
      <c r="L239" s="87" t="b">
        <v>0</v>
      </c>
    </row>
    <row r="240" spans="1:12" ht="15">
      <c r="A240" s="87" t="s">
        <v>1788</v>
      </c>
      <c r="B240" s="87" t="s">
        <v>2162</v>
      </c>
      <c r="C240" s="87">
        <v>2</v>
      </c>
      <c r="D240" s="118">
        <v>0.006472491909385114</v>
      </c>
      <c r="E240" s="118">
        <v>1.7767011839884108</v>
      </c>
      <c r="F240" s="87" t="s">
        <v>1630</v>
      </c>
      <c r="G240" s="87" t="b">
        <v>0</v>
      </c>
      <c r="H240" s="87" t="b">
        <v>0</v>
      </c>
      <c r="I240" s="87" t="b">
        <v>0</v>
      </c>
      <c r="J240" s="87" t="b">
        <v>0</v>
      </c>
      <c r="K240" s="87" t="b">
        <v>0</v>
      </c>
      <c r="L240" s="87" t="b">
        <v>0</v>
      </c>
    </row>
    <row r="241" spans="1:12" ht="15">
      <c r="A241" s="87" t="s">
        <v>1800</v>
      </c>
      <c r="B241" s="87" t="s">
        <v>1799</v>
      </c>
      <c r="C241" s="87">
        <v>2</v>
      </c>
      <c r="D241" s="118">
        <v>0.006852647101333518</v>
      </c>
      <c r="E241" s="118">
        <v>1.287801729930226</v>
      </c>
      <c r="F241" s="87" t="s">
        <v>1631</v>
      </c>
      <c r="G241" s="87" t="b">
        <v>0</v>
      </c>
      <c r="H241" s="87" t="b">
        <v>0</v>
      </c>
      <c r="I241" s="87" t="b">
        <v>0</v>
      </c>
      <c r="J241" s="87" t="b">
        <v>0</v>
      </c>
      <c r="K241" s="87" t="b">
        <v>0</v>
      </c>
      <c r="L241" s="87" t="b">
        <v>0</v>
      </c>
    </row>
    <row r="242" spans="1:12" ht="15">
      <c r="A242" s="87" t="s">
        <v>287</v>
      </c>
      <c r="B242" s="87" t="s">
        <v>1763</v>
      </c>
      <c r="C242" s="87">
        <v>2</v>
      </c>
      <c r="D242" s="118">
        <v>0.006852647101333518</v>
      </c>
      <c r="E242" s="118">
        <v>1.2086204838826013</v>
      </c>
      <c r="F242" s="87" t="s">
        <v>1631</v>
      </c>
      <c r="G242" s="87" t="b">
        <v>0</v>
      </c>
      <c r="H242" s="87" t="b">
        <v>0</v>
      </c>
      <c r="I242" s="87" t="b">
        <v>0</v>
      </c>
      <c r="J242" s="87" t="b">
        <v>0</v>
      </c>
      <c r="K242" s="87" t="b">
        <v>0</v>
      </c>
      <c r="L242" s="87" t="b">
        <v>0</v>
      </c>
    </row>
    <row r="243" spans="1:12" ht="15">
      <c r="A243" s="87" t="s">
        <v>1763</v>
      </c>
      <c r="B243" s="87" t="s">
        <v>2356</v>
      </c>
      <c r="C243" s="87">
        <v>2</v>
      </c>
      <c r="D243" s="118">
        <v>0.006852647101333518</v>
      </c>
      <c r="E243" s="118">
        <v>1.5096504795465824</v>
      </c>
      <c r="F243" s="87" t="s">
        <v>1631</v>
      </c>
      <c r="G243" s="87" t="b">
        <v>0</v>
      </c>
      <c r="H243" s="87" t="b">
        <v>0</v>
      </c>
      <c r="I243" s="87" t="b">
        <v>0</v>
      </c>
      <c r="J243" s="87" t="b">
        <v>0</v>
      </c>
      <c r="K243" s="87" t="b">
        <v>0</v>
      </c>
      <c r="L243" s="87" t="b">
        <v>0</v>
      </c>
    </row>
    <row r="244" spans="1:12" ht="15">
      <c r="A244" s="87" t="s">
        <v>1763</v>
      </c>
      <c r="B244" s="87" t="s">
        <v>1764</v>
      </c>
      <c r="C244" s="87">
        <v>8</v>
      </c>
      <c r="D244" s="118">
        <v>0.006257908815214617</v>
      </c>
      <c r="E244" s="118">
        <v>1.5695039573722396</v>
      </c>
      <c r="F244" s="87" t="s">
        <v>1632</v>
      </c>
      <c r="G244" s="87" t="b">
        <v>0</v>
      </c>
      <c r="H244" s="87" t="b">
        <v>0</v>
      </c>
      <c r="I244" s="87" t="b">
        <v>0</v>
      </c>
      <c r="J244" s="87" t="b">
        <v>0</v>
      </c>
      <c r="K244" s="87" t="b">
        <v>0</v>
      </c>
      <c r="L244" s="87" t="b">
        <v>0</v>
      </c>
    </row>
    <row r="245" spans="1:12" ht="15">
      <c r="A245" s="87" t="s">
        <v>1764</v>
      </c>
      <c r="B245" s="87" t="s">
        <v>1806</v>
      </c>
      <c r="C245" s="87">
        <v>5</v>
      </c>
      <c r="D245" s="118">
        <v>0.006835548061886282</v>
      </c>
      <c r="E245" s="118">
        <v>1.5414752337719961</v>
      </c>
      <c r="F245" s="87" t="s">
        <v>1632</v>
      </c>
      <c r="G245" s="87" t="b">
        <v>0</v>
      </c>
      <c r="H245" s="87" t="b">
        <v>0</v>
      </c>
      <c r="I245" s="87" t="b">
        <v>0</v>
      </c>
      <c r="J245" s="87" t="b">
        <v>0</v>
      </c>
      <c r="K245" s="87" t="b">
        <v>0</v>
      </c>
      <c r="L245" s="87" t="b">
        <v>0</v>
      </c>
    </row>
    <row r="246" spans="1:12" ht="15">
      <c r="A246" s="87" t="s">
        <v>2100</v>
      </c>
      <c r="B246" s="87" t="s">
        <v>2101</v>
      </c>
      <c r="C246" s="87">
        <v>4</v>
      </c>
      <c r="D246" s="118">
        <v>0.0065791549309767204</v>
      </c>
      <c r="E246" s="118">
        <v>1.921686475483602</v>
      </c>
      <c r="F246" s="87" t="s">
        <v>1632</v>
      </c>
      <c r="G246" s="87" t="b">
        <v>0</v>
      </c>
      <c r="H246" s="87" t="b">
        <v>0</v>
      </c>
      <c r="I246" s="87" t="b">
        <v>0</v>
      </c>
      <c r="J246" s="87" t="b">
        <v>0</v>
      </c>
      <c r="K246" s="87" t="b">
        <v>1</v>
      </c>
      <c r="L246" s="87" t="b">
        <v>0</v>
      </c>
    </row>
    <row r="247" spans="1:12" ht="15">
      <c r="A247" s="87" t="s">
        <v>2138</v>
      </c>
      <c r="B247" s="87" t="s">
        <v>2224</v>
      </c>
      <c r="C247" s="87">
        <v>3</v>
      </c>
      <c r="D247" s="118">
        <v>0.00600833814615489</v>
      </c>
      <c r="E247" s="118">
        <v>2.046625212091902</v>
      </c>
      <c r="F247" s="87" t="s">
        <v>1632</v>
      </c>
      <c r="G247" s="87" t="b">
        <v>1</v>
      </c>
      <c r="H247" s="87" t="b">
        <v>0</v>
      </c>
      <c r="I247" s="87" t="b">
        <v>0</v>
      </c>
      <c r="J247" s="87" t="b">
        <v>0</v>
      </c>
      <c r="K247" s="87" t="b">
        <v>0</v>
      </c>
      <c r="L247" s="87" t="b">
        <v>0</v>
      </c>
    </row>
    <row r="248" spans="1:12" ht="15">
      <c r="A248" s="87" t="s">
        <v>1764</v>
      </c>
      <c r="B248" s="87" t="s">
        <v>1709</v>
      </c>
      <c r="C248" s="87">
        <v>3</v>
      </c>
      <c r="D248" s="118">
        <v>0.00600833814615489</v>
      </c>
      <c r="E248" s="118">
        <v>1.3988077302032644</v>
      </c>
      <c r="F248" s="87" t="s">
        <v>1632</v>
      </c>
      <c r="G248" s="87" t="b">
        <v>0</v>
      </c>
      <c r="H248" s="87" t="b">
        <v>0</v>
      </c>
      <c r="I248" s="87" t="b">
        <v>0</v>
      </c>
      <c r="J248" s="87" t="b">
        <v>0</v>
      </c>
      <c r="K248" s="87" t="b">
        <v>0</v>
      </c>
      <c r="L248" s="87" t="b">
        <v>0</v>
      </c>
    </row>
    <row r="249" spans="1:12" ht="15">
      <c r="A249" s="87" t="s">
        <v>2143</v>
      </c>
      <c r="B249" s="87" t="s">
        <v>2207</v>
      </c>
      <c r="C249" s="87">
        <v>3</v>
      </c>
      <c r="D249" s="118">
        <v>0.01010966698328666</v>
      </c>
      <c r="E249" s="118">
        <v>1.921686475483602</v>
      </c>
      <c r="F249" s="87" t="s">
        <v>1632</v>
      </c>
      <c r="G249" s="87" t="b">
        <v>0</v>
      </c>
      <c r="H249" s="87" t="b">
        <v>0</v>
      </c>
      <c r="I249" s="87" t="b">
        <v>0</v>
      </c>
      <c r="J249" s="87" t="b">
        <v>0</v>
      </c>
      <c r="K249" s="87" t="b">
        <v>0</v>
      </c>
      <c r="L249" s="87" t="b">
        <v>0</v>
      </c>
    </row>
    <row r="250" spans="1:12" ht="15">
      <c r="A250" s="87" t="s">
        <v>1810</v>
      </c>
      <c r="B250" s="87" t="s">
        <v>2138</v>
      </c>
      <c r="C250" s="87">
        <v>2</v>
      </c>
      <c r="D250" s="118">
        <v>0.005014677727173066</v>
      </c>
      <c r="E250" s="118">
        <v>1.745595216427921</v>
      </c>
      <c r="F250" s="87" t="s">
        <v>1632</v>
      </c>
      <c r="G250" s="87" t="b">
        <v>0</v>
      </c>
      <c r="H250" s="87" t="b">
        <v>0</v>
      </c>
      <c r="I250" s="87" t="b">
        <v>0</v>
      </c>
      <c r="J250" s="87" t="b">
        <v>1</v>
      </c>
      <c r="K250" s="87" t="b">
        <v>0</v>
      </c>
      <c r="L250" s="87" t="b">
        <v>0</v>
      </c>
    </row>
    <row r="251" spans="1:12" ht="15">
      <c r="A251" s="87" t="s">
        <v>2224</v>
      </c>
      <c r="B251" s="87" t="s">
        <v>1763</v>
      </c>
      <c r="C251" s="87">
        <v>2</v>
      </c>
      <c r="D251" s="118">
        <v>0.005014677727173066</v>
      </c>
      <c r="E251" s="118">
        <v>1.4445652207639397</v>
      </c>
      <c r="F251" s="87" t="s">
        <v>1632</v>
      </c>
      <c r="G251" s="87" t="b">
        <v>0</v>
      </c>
      <c r="H251" s="87" t="b">
        <v>0</v>
      </c>
      <c r="I251" s="87" t="b">
        <v>0</v>
      </c>
      <c r="J251" s="87" t="b">
        <v>0</v>
      </c>
      <c r="K251" s="87" t="b">
        <v>0</v>
      </c>
      <c r="L251" s="87" t="b">
        <v>0</v>
      </c>
    </row>
    <row r="252" spans="1:12" ht="15">
      <c r="A252" s="87" t="s">
        <v>1709</v>
      </c>
      <c r="B252" s="87" t="s">
        <v>2223</v>
      </c>
      <c r="C252" s="87">
        <v>2</v>
      </c>
      <c r="D252" s="118">
        <v>0.005014677727173066</v>
      </c>
      <c r="E252" s="118">
        <v>1.6486852034198645</v>
      </c>
      <c r="F252" s="87" t="s">
        <v>1632</v>
      </c>
      <c r="G252" s="87" t="b">
        <v>0</v>
      </c>
      <c r="H252" s="87" t="b">
        <v>0</v>
      </c>
      <c r="I252" s="87" t="b">
        <v>0</v>
      </c>
      <c r="J252" s="87" t="b">
        <v>0</v>
      </c>
      <c r="K252" s="87" t="b">
        <v>0</v>
      </c>
      <c r="L252" s="87" t="b">
        <v>0</v>
      </c>
    </row>
    <row r="253" spans="1:12" ht="15">
      <c r="A253" s="87" t="s">
        <v>2223</v>
      </c>
      <c r="B253" s="87" t="s">
        <v>2378</v>
      </c>
      <c r="C253" s="87">
        <v>2</v>
      </c>
      <c r="D253" s="118">
        <v>0.005014677727173066</v>
      </c>
      <c r="E253" s="118">
        <v>2.046625212091902</v>
      </c>
      <c r="F253" s="87" t="s">
        <v>1632</v>
      </c>
      <c r="G253" s="87" t="b">
        <v>0</v>
      </c>
      <c r="H253" s="87" t="b">
        <v>0</v>
      </c>
      <c r="I253" s="87" t="b">
        <v>0</v>
      </c>
      <c r="J253" s="87" t="b">
        <v>0</v>
      </c>
      <c r="K253" s="87" t="b">
        <v>0</v>
      </c>
      <c r="L253" s="87" t="b">
        <v>0</v>
      </c>
    </row>
    <row r="254" spans="1:12" ht="15">
      <c r="A254" s="87" t="s">
        <v>2378</v>
      </c>
      <c r="B254" s="87" t="s">
        <v>2379</v>
      </c>
      <c r="C254" s="87">
        <v>2</v>
      </c>
      <c r="D254" s="118">
        <v>0.005014677727173066</v>
      </c>
      <c r="E254" s="118">
        <v>2.2227164711475833</v>
      </c>
      <c r="F254" s="87" t="s">
        <v>1632</v>
      </c>
      <c r="G254" s="87" t="b">
        <v>0</v>
      </c>
      <c r="H254" s="87" t="b">
        <v>0</v>
      </c>
      <c r="I254" s="87" t="b">
        <v>0</v>
      </c>
      <c r="J254" s="87" t="b">
        <v>0</v>
      </c>
      <c r="K254" s="87" t="b">
        <v>0</v>
      </c>
      <c r="L254" s="87" t="b">
        <v>0</v>
      </c>
    </row>
    <row r="255" spans="1:12" ht="15">
      <c r="A255" s="87" t="s">
        <v>2379</v>
      </c>
      <c r="B255" s="87" t="s">
        <v>2380</v>
      </c>
      <c r="C255" s="87">
        <v>2</v>
      </c>
      <c r="D255" s="118">
        <v>0.005014677727173066</v>
      </c>
      <c r="E255" s="118">
        <v>2.2227164711475833</v>
      </c>
      <c r="F255" s="87" t="s">
        <v>1632</v>
      </c>
      <c r="G255" s="87" t="b">
        <v>0</v>
      </c>
      <c r="H255" s="87" t="b">
        <v>0</v>
      </c>
      <c r="I255" s="87" t="b">
        <v>0</v>
      </c>
      <c r="J255" s="87" t="b">
        <v>0</v>
      </c>
      <c r="K255" s="87" t="b">
        <v>0</v>
      </c>
      <c r="L255" s="87" t="b">
        <v>0</v>
      </c>
    </row>
    <row r="256" spans="1:12" ht="15">
      <c r="A256" s="87" t="s">
        <v>2380</v>
      </c>
      <c r="B256" s="87" t="s">
        <v>2381</v>
      </c>
      <c r="C256" s="87">
        <v>2</v>
      </c>
      <c r="D256" s="118">
        <v>0.005014677727173066</v>
      </c>
      <c r="E256" s="118">
        <v>2.2227164711475833</v>
      </c>
      <c r="F256" s="87" t="s">
        <v>1632</v>
      </c>
      <c r="G256" s="87" t="b">
        <v>0</v>
      </c>
      <c r="H256" s="87" t="b">
        <v>0</v>
      </c>
      <c r="I256" s="87" t="b">
        <v>0</v>
      </c>
      <c r="J256" s="87" t="b">
        <v>0</v>
      </c>
      <c r="K256" s="87" t="b">
        <v>0</v>
      </c>
      <c r="L256" s="87" t="b">
        <v>0</v>
      </c>
    </row>
    <row r="257" spans="1:12" ht="15">
      <c r="A257" s="87" t="s">
        <v>2381</v>
      </c>
      <c r="B257" s="87" t="s">
        <v>1808</v>
      </c>
      <c r="C257" s="87">
        <v>2</v>
      </c>
      <c r="D257" s="118">
        <v>0.005014677727173066</v>
      </c>
      <c r="E257" s="118">
        <v>1.8247764624755456</v>
      </c>
      <c r="F257" s="87" t="s">
        <v>1632</v>
      </c>
      <c r="G257" s="87" t="b">
        <v>0</v>
      </c>
      <c r="H257" s="87" t="b">
        <v>0</v>
      </c>
      <c r="I257" s="87" t="b">
        <v>0</v>
      </c>
      <c r="J257" s="87" t="b">
        <v>0</v>
      </c>
      <c r="K257" s="87" t="b">
        <v>0</v>
      </c>
      <c r="L257" s="87" t="b">
        <v>0</v>
      </c>
    </row>
    <row r="258" spans="1:12" ht="15">
      <c r="A258" s="87" t="s">
        <v>2362</v>
      </c>
      <c r="B258" s="87" t="s">
        <v>1808</v>
      </c>
      <c r="C258" s="87">
        <v>2</v>
      </c>
      <c r="D258" s="118">
        <v>0.005014677727173066</v>
      </c>
      <c r="E258" s="118">
        <v>1.8247764624755456</v>
      </c>
      <c r="F258" s="87" t="s">
        <v>1632</v>
      </c>
      <c r="G258" s="87" t="b">
        <v>0</v>
      </c>
      <c r="H258" s="87" t="b">
        <v>0</v>
      </c>
      <c r="I258" s="87" t="b">
        <v>0</v>
      </c>
      <c r="J258" s="87" t="b">
        <v>0</v>
      </c>
      <c r="K258" s="87" t="b">
        <v>0</v>
      </c>
      <c r="L258" s="87" t="b">
        <v>0</v>
      </c>
    </row>
    <row r="259" spans="1:12" ht="15">
      <c r="A259" s="87" t="s">
        <v>1803</v>
      </c>
      <c r="B259" s="87" t="s">
        <v>2100</v>
      </c>
      <c r="C259" s="87">
        <v>2</v>
      </c>
      <c r="D259" s="118">
        <v>0.005014677727173066</v>
      </c>
      <c r="E259" s="118">
        <v>1.8705339530362208</v>
      </c>
      <c r="F259" s="87" t="s">
        <v>1632</v>
      </c>
      <c r="G259" s="87" t="b">
        <v>0</v>
      </c>
      <c r="H259" s="87" t="b">
        <v>0</v>
      </c>
      <c r="I259" s="87" t="b">
        <v>0</v>
      </c>
      <c r="J259" s="87" t="b">
        <v>0</v>
      </c>
      <c r="K259" s="87" t="b">
        <v>0</v>
      </c>
      <c r="L259" s="87" t="b">
        <v>0</v>
      </c>
    </row>
    <row r="260" spans="1:12" ht="15">
      <c r="A260" s="87" t="s">
        <v>2101</v>
      </c>
      <c r="B260" s="87" t="s">
        <v>2089</v>
      </c>
      <c r="C260" s="87">
        <v>2</v>
      </c>
      <c r="D260" s="118">
        <v>0.005014677727173066</v>
      </c>
      <c r="E260" s="118">
        <v>1.6206564798196208</v>
      </c>
      <c r="F260" s="87" t="s">
        <v>1632</v>
      </c>
      <c r="G260" s="87" t="b">
        <v>0</v>
      </c>
      <c r="H260" s="87" t="b">
        <v>1</v>
      </c>
      <c r="I260" s="87" t="b">
        <v>0</v>
      </c>
      <c r="J260" s="87" t="b">
        <v>0</v>
      </c>
      <c r="K260" s="87" t="b">
        <v>0</v>
      </c>
      <c r="L260" s="87" t="b">
        <v>0</v>
      </c>
    </row>
    <row r="261" spans="1:12" ht="15">
      <c r="A261" s="87" t="s">
        <v>2313</v>
      </c>
      <c r="B261" s="87" t="s">
        <v>2201</v>
      </c>
      <c r="C261" s="87">
        <v>2</v>
      </c>
      <c r="D261" s="118">
        <v>0.005014677727173066</v>
      </c>
      <c r="E261" s="118">
        <v>2.2227164711475833</v>
      </c>
      <c r="F261" s="87" t="s">
        <v>1632</v>
      </c>
      <c r="G261" s="87" t="b">
        <v>0</v>
      </c>
      <c r="H261" s="87" t="b">
        <v>0</v>
      </c>
      <c r="I261" s="87" t="b">
        <v>0</v>
      </c>
      <c r="J261" s="87" t="b">
        <v>1</v>
      </c>
      <c r="K261" s="87" t="b">
        <v>0</v>
      </c>
      <c r="L261" s="87" t="b">
        <v>0</v>
      </c>
    </row>
    <row r="262" spans="1:12" ht="15">
      <c r="A262" s="87" t="s">
        <v>2314</v>
      </c>
      <c r="B262" s="87" t="s">
        <v>2177</v>
      </c>
      <c r="C262" s="87">
        <v>2</v>
      </c>
      <c r="D262" s="118">
        <v>0.006739777988857772</v>
      </c>
      <c r="E262" s="118">
        <v>2.2227164711475833</v>
      </c>
      <c r="F262" s="87" t="s">
        <v>1632</v>
      </c>
      <c r="G262" s="87" t="b">
        <v>0</v>
      </c>
      <c r="H262" s="87" t="b">
        <v>0</v>
      </c>
      <c r="I262" s="87" t="b">
        <v>0</v>
      </c>
      <c r="J262" s="87" t="b">
        <v>0</v>
      </c>
      <c r="K262" s="87" t="b">
        <v>0</v>
      </c>
      <c r="L262" s="87" t="b">
        <v>0</v>
      </c>
    </row>
    <row r="263" spans="1:12" ht="15">
      <c r="A263" s="87" t="s">
        <v>2103</v>
      </c>
      <c r="B263" s="87" t="s">
        <v>1805</v>
      </c>
      <c r="C263" s="87">
        <v>2</v>
      </c>
      <c r="D263" s="118">
        <v>0.005014677727173066</v>
      </c>
      <c r="E263" s="118">
        <v>1.3776184311333266</v>
      </c>
      <c r="F263" s="87" t="s">
        <v>1632</v>
      </c>
      <c r="G263" s="87" t="b">
        <v>0</v>
      </c>
      <c r="H263" s="87" t="b">
        <v>0</v>
      </c>
      <c r="I263" s="87" t="b">
        <v>0</v>
      </c>
      <c r="J263" s="87" t="b">
        <v>0</v>
      </c>
      <c r="K263" s="87" t="b">
        <v>0</v>
      </c>
      <c r="L263" s="87" t="b">
        <v>0</v>
      </c>
    </row>
    <row r="264" spans="1:12" ht="15">
      <c r="A264" s="87" t="s">
        <v>1809</v>
      </c>
      <c r="B264" s="87" t="s">
        <v>2273</v>
      </c>
      <c r="C264" s="87">
        <v>2</v>
      </c>
      <c r="D264" s="118">
        <v>0.005014677727173066</v>
      </c>
      <c r="E264" s="118">
        <v>1.8247764624755456</v>
      </c>
      <c r="F264" s="87" t="s">
        <v>1632</v>
      </c>
      <c r="G264" s="87" t="b">
        <v>0</v>
      </c>
      <c r="H264" s="87" t="b">
        <v>0</v>
      </c>
      <c r="I264" s="87" t="b">
        <v>0</v>
      </c>
      <c r="J264" s="87" t="b">
        <v>0</v>
      </c>
      <c r="K264" s="87" t="b">
        <v>0</v>
      </c>
      <c r="L264" s="87" t="b">
        <v>0</v>
      </c>
    </row>
    <row r="265" spans="1:12" ht="15">
      <c r="A265" s="87" t="s">
        <v>1807</v>
      </c>
      <c r="B265" s="87" t="s">
        <v>2087</v>
      </c>
      <c r="C265" s="87">
        <v>2</v>
      </c>
      <c r="D265" s="118">
        <v>0.005014677727173066</v>
      </c>
      <c r="E265" s="118">
        <v>1.5695039573722398</v>
      </c>
      <c r="F265" s="87" t="s">
        <v>1632</v>
      </c>
      <c r="G265" s="87" t="b">
        <v>0</v>
      </c>
      <c r="H265" s="87" t="b">
        <v>0</v>
      </c>
      <c r="I265" s="87" t="b">
        <v>0</v>
      </c>
      <c r="J265" s="87" t="b">
        <v>0</v>
      </c>
      <c r="K265" s="87" t="b">
        <v>0</v>
      </c>
      <c r="L265" s="87" t="b">
        <v>0</v>
      </c>
    </row>
    <row r="266" spans="1:12" ht="15">
      <c r="A266" s="87" t="s">
        <v>2087</v>
      </c>
      <c r="B266" s="87" t="s">
        <v>2163</v>
      </c>
      <c r="C266" s="87">
        <v>2</v>
      </c>
      <c r="D266" s="118">
        <v>0.005014677727173066</v>
      </c>
      <c r="E266" s="118">
        <v>2.046625212091902</v>
      </c>
      <c r="F266" s="87" t="s">
        <v>1632</v>
      </c>
      <c r="G266" s="87" t="b">
        <v>0</v>
      </c>
      <c r="H266" s="87" t="b">
        <v>0</v>
      </c>
      <c r="I266" s="87" t="b">
        <v>0</v>
      </c>
      <c r="J266" s="87" t="b">
        <v>0</v>
      </c>
      <c r="K266" s="87" t="b">
        <v>0</v>
      </c>
      <c r="L266" s="87" t="b">
        <v>0</v>
      </c>
    </row>
    <row r="267" spans="1:12" ht="15">
      <c r="A267" s="87" t="s">
        <v>1766</v>
      </c>
      <c r="B267" s="87" t="s">
        <v>2143</v>
      </c>
      <c r="C267" s="87">
        <v>2</v>
      </c>
      <c r="D267" s="118">
        <v>0.006739777988857772</v>
      </c>
      <c r="E267" s="118">
        <v>1.6206564798196208</v>
      </c>
      <c r="F267" s="87" t="s">
        <v>1632</v>
      </c>
      <c r="G267" s="87" t="b">
        <v>0</v>
      </c>
      <c r="H267" s="87" t="b">
        <v>0</v>
      </c>
      <c r="I267" s="87" t="b">
        <v>0</v>
      </c>
      <c r="J267" s="87" t="b">
        <v>0</v>
      </c>
      <c r="K267" s="87" t="b">
        <v>0</v>
      </c>
      <c r="L267" s="87" t="b">
        <v>0</v>
      </c>
    </row>
    <row r="268" spans="1:12" ht="15">
      <c r="A268" s="87" t="s">
        <v>2093</v>
      </c>
      <c r="B268" s="87" t="s">
        <v>1709</v>
      </c>
      <c r="C268" s="87">
        <v>2</v>
      </c>
      <c r="D268" s="118">
        <v>0.005014677727173066</v>
      </c>
      <c r="E268" s="118">
        <v>1.8247764624755456</v>
      </c>
      <c r="F268" s="87" t="s">
        <v>1632</v>
      </c>
      <c r="G268" s="87" t="b">
        <v>0</v>
      </c>
      <c r="H268" s="87" t="b">
        <v>0</v>
      </c>
      <c r="I268" s="87" t="b">
        <v>0</v>
      </c>
      <c r="J268" s="87" t="b">
        <v>0</v>
      </c>
      <c r="K268" s="87" t="b">
        <v>0</v>
      </c>
      <c r="L268" s="87" t="b">
        <v>0</v>
      </c>
    </row>
    <row r="269" spans="1:12" ht="15">
      <c r="A269" s="87" t="s">
        <v>1709</v>
      </c>
      <c r="B269" s="87" t="s">
        <v>1742</v>
      </c>
      <c r="C269" s="87">
        <v>2</v>
      </c>
      <c r="D269" s="118">
        <v>0.005014677727173066</v>
      </c>
      <c r="E269" s="118">
        <v>1.8247764624755456</v>
      </c>
      <c r="F269" s="87" t="s">
        <v>1632</v>
      </c>
      <c r="G269" s="87" t="b">
        <v>0</v>
      </c>
      <c r="H269" s="87" t="b">
        <v>0</v>
      </c>
      <c r="I269" s="87" t="b">
        <v>0</v>
      </c>
      <c r="J269" s="87" t="b">
        <v>0</v>
      </c>
      <c r="K269" s="87" t="b">
        <v>0</v>
      </c>
      <c r="L269" s="87" t="b">
        <v>0</v>
      </c>
    </row>
    <row r="270" spans="1:12" ht="15">
      <c r="A270" s="87" t="s">
        <v>2096</v>
      </c>
      <c r="B270" s="87" t="s">
        <v>2086</v>
      </c>
      <c r="C270" s="87">
        <v>2</v>
      </c>
      <c r="D270" s="118">
        <v>0.005014677727173066</v>
      </c>
      <c r="E270" s="118">
        <v>2.046625212091902</v>
      </c>
      <c r="F270" s="87" t="s">
        <v>1632</v>
      </c>
      <c r="G270" s="87" t="b">
        <v>0</v>
      </c>
      <c r="H270" s="87" t="b">
        <v>0</v>
      </c>
      <c r="I270" s="87" t="b">
        <v>0</v>
      </c>
      <c r="J270" s="87" t="b">
        <v>0</v>
      </c>
      <c r="K270" s="87" t="b">
        <v>0</v>
      </c>
      <c r="L270" s="87" t="b">
        <v>0</v>
      </c>
    </row>
    <row r="271" spans="1:12" ht="15">
      <c r="A271" s="87" t="s">
        <v>2276</v>
      </c>
      <c r="B271" s="87" t="s">
        <v>2097</v>
      </c>
      <c r="C271" s="87">
        <v>2</v>
      </c>
      <c r="D271" s="118">
        <v>0.006739777988857772</v>
      </c>
      <c r="E271" s="118">
        <v>1.921686475483602</v>
      </c>
      <c r="F271" s="87" t="s">
        <v>1632</v>
      </c>
      <c r="G271" s="87" t="b">
        <v>0</v>
      </c>
      <c r="H271" s="87" t="b">
        <v>0</v>
      </c>
      <c r="I271" s="87" t="b">
        <v>0</v>
      </c>
      <c r="J271" s="87" t="b">
        <v>0</v>
      </c>
      <c r="K271" s="87" t="b">
        <v>0</v>
      </c>
      <c r="L271" s="87"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7AFDD-4932-43E5-8336-11B7B39D5C5C}">
  <dimension ref="A1:C25"/>
  <sheetViews>
    <sheetView workbookViewId="0" topLeftCell="A1"/>
  </sheetViews>
  <sheetFormatPr defaultColWidth="9.140625" defaultRowHeight="15"/>
  <cols>
    <col min="3" max="3" width="11.421875" style="0" bestFit="1" customWidth="1"/>
  </cols>
  <sheetData>
    <row r="1" ht="15">
      <c r="C1" s="33" t="s">
        <v>42</v>
      </c>
    </row>
    <row r="2" spans="1:3" ht="15" customHeight="1">
      <c r="A2" s="13" t="s">
        <v>2408</v>
      </c>
      <c r="B2" s="121" t="s">
        <v>2409</v>
      </c>
      <c r="C2" s="52" t="s">
        <v>2410</v>
      </c>
    </row>
    <row r="3" spans="1:3" ht="15">
      <c r="A3" s="120" t="s">
        <v>1626</v>
      </c>
      <c r="B3" s="120" t="s">
        <v>1626</v>
      </c>
      <c r="C3" s="34">
        <v>36</v>
      </c>
    </row>
    <row r="4" spans="1:3" ht="15">
      <c r="A4" s="120" t="s">
        <v>1626</v>
      </c>
      <c r="B4" s="120" t="s">
        <v>1627</v>
      </c>
      <c r="C4" s="34">
        <v>7</v>
      </c>
    </row>
    <row r="5" spans="1:3" ht="15">
      <c r="A5" s="120" t="s">
        <v>1626</v>
      </c>
      <c r="B5" s="120" t="s">
        <v>1628</v>
      </c>
      <c r="C5" s="34">
        <v>2</v>
      </c>
    </row>
    <row r="6" spans="1:3" ht="15">
      <c r="A6" s="120" t="s">
        <v>1626</v>
      </c>
      <c r="B6" s="120" t="s">
        <v>1630</v>
      </c>
      <c r="C6" s="34">
        <v>1</v>
      </c>
    </row>
    <row r="7" spans="1:3" ht="15">
      <c r="A7" s="120" t="s">
        <v>1627</v>
      </c>
      <c r="B7" s="120" t="s">
        <v>1627</v>
      </c>
      <c r="C7" s="34">
        <v>24</v>
      </c>
    </row>
    <row r="8" spans="1:3" ht="15">
      <c r="A8" s="120" t="s">
        <v>1628</v>
      </c>
      <c r="B8" s="120" t="s">
        <v>1627</v>
      </c>
      <c r="C8" s="34">
        <v>2</v>
      </c>
    </row>
    <row r="9" spans="1:3" ht="15">
      <c r="A9" s="120" t="s">
        <v>1628</v>
      </c>
      <c r="B9" s="120" t="s">
        <v>1628</v>
      </c>
      <c r="C9" s="34">
        <v>12</v>
      </c>
    </row>
    <row r="10" spans="1:3" ht="15">
      <c r="A10" s="120" t="s">
        <v>1629</v>
      </c>
      <c r="B10" s="120" t="s">
        <v>1626</v>
      </c>
      <c r="C10" s="34">
        <v>1</v>
      </c>
    </row>
    <row r="11" spans="1:3" ht="15">
      <c r="A11" s="120" t="s">
        <v>1629</v>
      </c>
      <c r="B11" s="120" t="s">
        <v>1627</v>
      </c>
      <c r="C11" s="34">
        <v>9</v>
      </c>
    </row>
    <row r="12" spans="1:3" ht="15">
      <c r="A12" s="120" t="s">
        <v>1629</v>
      </c>
      <c r="B12" s="120" t="s">
        <v>1629</v>
      </c>
      <c r="C12" s="34">
        <v>17</v>
      </c>
    </row>
    <row r="13" spans="1:3" ht="15">
      <c r="A13" s="120" t="s">
        <v>1630</v>
      </c>
      <c r="B13" s="120" t="s">
        <v>1626</v>
      </c>
      <c r="C13" s="34">
        <v>1</v>
      </c>
    </row>
    <row r="14" spans="1:3" ht="15">
      <c r="A14" s="120" t="s">
        <v>1630</v>
      </c>
      <c r="B14" s="120" t="s">
        <v>1627</v>
      </c>
      <c r="C14" s="34">
        <v>4</v>
      </c>
    </row>
    <row r="15" spans="1:3" ht="15">
      <c r="A15" s="120" t="s">
        <v>1630</v>
      </c>
      <c r="B15" s="120" t="s">
        <v>1628</v>
      </c>
      <c r="C15" s="34">
        <v>2</v>
      </c>
    </row>
    <row r="16" spans="1:3" ht="15">
      <c r="A16" s="120" t="s">
        <v>1630</v>
      </c>
      <c r="B16" s="120" t="s">
        <v>1630</v>
      </c>
      <c r="C16" s="34">
        <v>13</v>
      </c>
    </row>
    <row r="17" spans="1:3" ht="15">
      <c r="A17" s="120" t="s">
        <v>1631</v>
      </c>
      <c r="B17" s="120" t="s">
        <v>1626</v>
      </c>
      <c r="C17" s="34">
        <v>1</v>
      </c>
    </row>
    <row r="18" spans="1:3" ht="15">
      <c r="A18" s="120" t="s">
        <v>1631</v>
      </c>
      <c r="B18" s="120" t="s">
        <v>1627</v>
      </c>
      <c r="C18" s="34">
        <v>6</v>
      </c>
    </row>
    <row r="19" spans="1:3" ht="15">
      <c r="A19" s="120" t="s">
        <v>1631</v>
      </c>
      <c r="B19" s="120" t="s">
        <v>1630</v>
      </c>
      <c r="C19" s="34">
        <v>1</v>
      </c>
    </row>
    <row r="20" spans="1:3" ht="15">
      <c r="A20" s="120" t="s">
        <v>1631</v>
      </c>
      <c r="B20" s="120" t="s">
        <v>1631</v>
      </c>
      <c r="C20" s="34">
        <v>10</v>
      </c>
    </row>
    <row r="21" spans="1:3" ht="15">
      <c r="A21" s="120" t="s">
        <v>1632</v>
      </c>
      <c r="B21" s="120" t="s">
        <v>1632</v>
      </c>
      <c r="C21" s="34">
        <v>15</v>
      </c>
    </row>
    <row r="22" spans="1:3" ht="15">
      <c r="A22" s="120" t="s">
        <v>1633</v>
      </c>
      <c r="B22" s="120" t="s">
        <v>1627</v>
      </c>
      <c r="C22" s="34">
        <v>3</v>
      </c>
    </row>
    <row r="23" spans="1:3" ht="15">
      <c r="A23" s="120" t="s">
        <v>1633</v>
      </c>
      <c r="B23" s="120" t="s">
        <v>1628</v>
      </c>
      <c r="C23" s="34">
        <v>1</v>
      </c>
    </row>
    <row r="24" spans="1:3" ht="15">
      <c r="A24" s="120" t="s">
        <v>1633</v>
      </c>
      <c r="B24" s="120" t="s">
        <v>1633</v>
      </c>
      <c r="C24" s="34">
        <v>5</v>
      </c>
    </row>
    <row r="25" spans="1:3" ht="15">
      <c r="A25" s="120" t="s">
        <v>1634</v>
      </c>
      <c r="B25" s="120" t="s">
        <v>1634</v>
      </c>
      <c r="C25"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DD239-A288-41D1-93E4-2BA4D1713755}">
  <dimension ref="A1:B7"/>
  <sheetViews>
    <sheetView workbookViewId="0" topLeftCell="A1"/>
  </sheetViews>
  <sheetFormatPr defaultColWidth="9.140625" defaultRowHeight="15"/>
  <cols>
    <col min="1" max="1" width="5.57421875" style="0" bestFit="1" customWidth="1"/>
    <col min="2" max="2" width="7.140625" style="0" bestFit="1" customWidth="1"/>
  </cols>
  <sheetData>
    <row r="1" spans="1:2" ht="15" customHeight="1">
      <c r="A1" s="13" t="s">
        <v>2428</v>
      </c>
      <c r="B1" s="13" t="s">
        <v>17</v>
      </c>
    </row>
    <row r="2" spans="1:2" ht="15">
      <c r="A2" s="79" t="s">
        <v>2429</v>
      </c>
      <c r="B2" s="79" t="s">
        <v>2435</v>
      </c>
    </row>
    <row r="3" spans="1:2" ht="15">
      <c r="A3" s="79" t="s">
        <v>2430</v>
      </c>
      <c r="B3" s="79" t="s">
        <v>2436</v>
      </c>
    </row>
    <row r="4" spans="1:2" ht="15">
      <c r="A4" s="79" t="s">
        <v>2431</v>
      </c>
      <c r="B4" s="79" t="s">
        <v>2437</v>
      </c>
    </row>
    <row r="5" spans="1:2" ht="15">
      <c r="A5" s="79" t="s">
        <v>2432</v>
      </c>
      <c r="B5" s="79" t="s">
        <v>2438</v>
      </c>
    </row>
    <row r="6" spans="1:2" ht="15">
      <c r="A6" s="79" t="s">
        <v>2433</v>
      </c>
      <c r="B6" s="79" t="s">
        <v>2439</v>
      </c>
    </row>
    <row r="7" spans="1:2" ht="15">
      <c r="A7" s="79" t="s">
        <v>2434</v>
      </c>
      <c r="B7" s="79" t="s">
        <v>2436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CC7FD-41AD-4C88-A687-28166FEC37C2}">
  <dimension ref="A1:B11"/>
  <sheetViews>
    <sheetView workbookViewId="0" topLeftCell="A1"/>
  </sheetViews>
  <sheetFormatPr defaultColWidth="9.140625" defaultRowHeight="15"/>
  <cols>
    <col min="1" max="1" width="42.140625" style="0" bestFit="1" customWidth="1"/>
    <col min="2" max="2" width="20.7109375" style="0" bestFit="1" customWidth="1"/>
  </cols>
  <sheetData>
    <row r="1" spans="1:2" ht="15" customHeight="1">
      <c r="A1" s="13" t="s">
        <v>2440</v>
      </c>
      <c r="B1" s="13" t="s">
        <v>34</v>
      </c>
    </row>
    <row r="2" spans="1:2" ht="15">
      <c r="A2" s="114" t="s">
        <v>287</v>
      </c>
      <c r="B2" s="79">
        <v>4669.638095</v>
      </c>
    </row>
    <row r="3" spans="1:2" ht="15">
      <c r="A3" s="114" t="s">
        <v>264</v>
      </c>
      <c r="B3" s="79">
        <v>1631.183333</v>
      </c>
    </row>
    <row r="4" spans="1:2" ht="15">
      <c r="A4" s="114" t="s">
        <v>275</v>
      </c>
      <c r="B4" s="79">
        <v>1464.885714</v>
      </c>
    </row>
    <row r="5" spans="1:2" ht="15">
      <c r="A5" s="114" t="s">
        <v>278</v>
      </c>
      <c r="B5" s="79">
        <v>1097.033333</v>
      </c>
    </row>
    <row r="6" spans="1:2" ht="15">
      <c r="A6" s="114" t="s">
        <v>281</v>
      </c>
      <c r="B6" s="79">
        <v>990</v>
      </c>
    </row>
    <row r="7" spans="1:2" ht="15">
      <c r="A7" s="114" t="s">
        <v>282</v>
      </c>
      <c r="B7" s="79">
        <v>939.119048</v>
      </c>
    </row>
    <row r="8" spans="1:2" ht="15">
      <c r="A8" s="114" t="s">
        <v>256</v>
      </c>
      <c r="B8" s="79">
        <v>923.061905</v>
      </c>
    </row>
    <row r="9" spans="1:2" ht="15">
      <c r="A9" s="114" t="s">
        <v>254</v>
      </c>
      <c r="B9" s="79">
        <v>830</v>
      </c>
    </row>
    <row r="10" spans="1:2" ht="15">
      <c r="A10" s="114" t="s">
        <v>276</v>
      </c>
      <c r="B10" s="79">
        <v>756.219048</v>
      </c>
    </row>
    <row r="11" spans="1:2" ht="15">
      <c r="A11" s="114" t="s">
        <v>263</v>
      </c>
      <c r="B11" s="79">
        <v>699.752381</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9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421875" style="3" customWidth="1"/>
    <col min="32" max="32" width="9.7109375" style="3" customWidth="1"/>
    <col min="33" max="33" width="10.140625" style="3" customWidth="1"/>
    <col min="34" max="34" width="8.28125" style="3" customWidth="1"/>
    <col min="35" max="35" width="9.7109375" style="0" customWidth="1"/>
    <col min="36" max="36" width="15.57421875" style="0" customWidth="1"/>
    <col min="37" max="37" width="11.421875" style="0" customWidth="1"/>
    <col min="38" max="38" width="9.28125" style="0" customWidth="1"/>
    <col min="39" max="39" width="6.421875" style="0" customWidth="1"/>
    <col min="40" max="40" width="10.57421875" style="0" customWidth="1"/>
    <col min="41" max="41" width="13.8515625" style="0" customWidth="1"/>
    <col min="42" max="42" width="10.8515625" style="0" customWidth="1"/>
    <col min="43" max="43" width="8.7109375" style="0" customWidth="1"/>
    <col min="44" max="44" width="14.00390625" style="0" customWidth="1"/>
    <col min="45" max="45" width="8.8515625" style="0" customWidth="1"/>
    <col min="46" max="46" width="10.00390625" style="0" customWidth="1"/>
    <col min="47" max="47" width="7.57421875" style="0" customWidth="1"/>
    <col min="48" max="48" width="17.57421875" style="0" customWidth="1"/>
    <col min="49" max="49" width="8.7109375" style="0" customWidth="1"/>
    <col min="50" max="51" width="14.00390625" style="0" customWidth="1"/>
    <col min="52" max="52" width="13.00390625" style="0" customWidth="1"/>
    <col min="53" max="53" width="8.140625" style="0" customWidth="1"/>
    <col min="54" max="54" width="14.7109375" style="0" customWidth="1"/>
    <col min="55" max="55" width="16.28125" style="0" customWidth="1"/>
    <col min="56" max="56" width="15.00390625" style="0" customWidth="1"/>
    <col min="57" max="57" width="16.28125" style="0" customWidth="1"/>
    <col min="58" max="58" width="15.28125" style="0" customWidth="1"/>
    <col min="59" max="59" width="16.28125" style="0" customWidth="1"/>
    <col min="60" max="60" width="14.7109375" style="0" customWidth="1"/>
    <col min="61" max="61" width="16.28125" style="0" customWidth="1"/>
    <col min="62" max="63" width="16.57421875" style="0" customWidth="1"/>
    <col min="64" max="64" width="18.421875" style="0" customWidth="1"/>
    <col min="65" max="65" width="23.28125" style="0" customWidth="1"/>
    <col min="66" max="66" width="19.421875" style="0" customWidth="1"/>
    <col min="67" max="67" width="24.00390625" style="0" customWidth="1"/>
    <col min="68" max="68" width="23.421875" style="0" customWidth="1"/>
    <col min="69" max="69" width="28.140625" style="0" customWidth="1"/>
    <col min="70" max="70" width="15.8515625" style="0" customWidth="1"/>
    <col min="71" max="71" width="19.140625" style="0" customWidth="1"/>
    <col min="72" max="72" width="14.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2457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954</v>
      </c>
      <c r="AF2" s="13" t="s">
        <v>955</v>
      </c>
      <c r="AG2" s="13" t="s">
        <v>956</v>
      </c>
      <c r="AH2" s="13" t="s">
        <v>957</v>
      </c>
      <c r="AI2" s="13" t="s">
        <v>958</v>
      </c>
      <c r="AJ2" s="13" t="s">
        <v>959</v>
      </c>
      <c r="AK2" s="13" t="s">
        <v>960</v>
      </c>
      <c r="AL2" s="13" t="s">
        <v>961</v>
      </c>
      <c r="AM2" s="13" t="s">
        <v>962</v>
      </c>
      <c r="AN2" s="13" t="s">
        <v>963</v>
      </c>
      <c r="AO2" s="13" t="s">
        <v>964</v>
      </c>
      <c r="AP2" s="13" t="s">
        <v>965</v>
      </c>
      <c r="AQ2" s="13" t="s">
        <v>966</v>
      </c>
      <c r="AR2" s="13" t="s">
        <v>967</v>
      </c>
      <c r="AS2" s="13" t="s">
        <v>968</v>
      </c>
      <c r="AT2" s="13" t="s">
        <v>231</v>
      </c>
      <c r="AU2" s="13" t="s">
        <v>969</v>
      </c>
      <c r="AV2" s="13" t="s">
        <v>970</v>
      </c>
      <c r="AW2" s="13" t="s">
        <v>971</v>
      </c>
      <c r="AX2" s="13" t="s">
        <v>972</v>
      </c>
      <c r="AY2" s="13" t="s">
        <v>973</v>
      </c>
      <c r="AZ2" s="13" t="s">
        <v>974</v>
      </c>
      <c r="BA2" s="13" t="s">
        <v>1644</v>
      </c>
      <c r="BB2" s="115" t="s">
        <v>1942</v>
      </c>
      <c r="BC2" s="115" t="s">
        <v>1950</v>
      </c>
      <c r="BD2" s="115" t="s">
        <v>1951</v>
      </c>
      <c r="BE2" s="115" t="s">
        <v>1953</v>
      </c>
      <c r="BF2" s="115" t="s">
        <v>1956</v>
      </c>
      <c r="BG2" s="115" t="s">
        <v>1970</v>
      </c>
      <c r="BH2" s="115" t="s">
        <v>1984</v>
      </c>
      <c r="BI2" s="115" t="s">
        <v>2019</v>
      </c>
      <c r="BJ2" s="115" t="s">
        <v>2039</v>
      </c>
      <c r="BK2" s="115" t="s">
        <v>2074</v>
      </c>
      <c r="BL2" s="115" t="s">
        <v>2397</v>
      </c>
      <c r="BM2" s="115" t="s">
        <v>2398</v>
      </c>
      <c r="BN2" s="115" t="s">
        <v>2399</v>
      </c>
      <c r="BO2" s="115" t="s">
        <v>2400</v>
      </c>
      <c r="BP2" s="115" t="s">
        <v>2401</v>
      </c>
      <c r="BQ2" s="115" t="s">
        <v>2402</v>
      </c>
      <c r="BR2" s="115" t="s">
        <v>2403</v>
      </c>
      <c r="BS2" s="115" t="s">
        <v>2404</v>
      </c>
      <c r="BT2" s="115" t="s">
        <v>2406</v>
      </c>
      <c r="BU2" s="3"/>
      <c r="BV2" s="3"/>
    </row>
    <row r="3" spans="1:74" ht="41.45" customHeight="1">
      <c r="A3" s="66" t="s">
        <v>251</v>
      </c>
      <c r="C3" s="67"/>
      <c r="D3" s="67" t="s">
        <v>64</v>
      </c>
      <c r="E3" s="68">
        <v>162.41716232802054</v>
      </c>
      <c r="F3" s="70">
        <v>99.99985813517712</v>
      </c>
      <c r="G3" s="103" t="s">
        <v>1349</v>
      </c>
      <c r="H3" s="67"/>
      <c r="I3" s="71" t="s">
        <v>251</v>
      </c>
      <c r="J3" s="72"/>
      <c r="K3" s="72"/>
      <c r="L3" s="71" t="s">
        <v>1529</v>
      </c>
      <c r="M3" s="75">
        <v>1.0472788166386566</v>
      </c>
      <c r="N3" s="76">
        <v>6678.89453125</v>
      </c>
      <c r="O3" s="76">
        <v>3369.228271484375</v>
      </c>
      <c r="P3" s="77"/>
      <c r="Q3" s="78"/>
      <c r="R3" s="78"/>
      <c r="S3" s="48"/>
      <c r="T3" s="48">
        <v>1</v>
      </c>
      <c r="U3" s="48">
        <v>1</v>
      </c>
      <c r="V3" s="49">
        <v>0</v>
      </c>
      <c r="W3" s="49">
        <v>0</v>
      </c>
      <c r="X3" s="49">
        <v>0</v>
      </c>
      <c r="Y3" s="49">
        <v>0.999995</v>
      </c>
      <c r="Z3" s="49">
        <v>0</v>
      </c>
      <c r="AA3" s="49">
        <v>0</v>
      </c>
      <c r="AB3" s="73">
        <v>3</v>
      </c>
      <c r="AC3" s="73"/>
      <c r="AD3" s="74"/>
      <c r="AE3" s="79" t="s">
        <v>975</v>
      </c>
      <c r="AF3" s="79">
        <v>74</v>
      </c>
      <c r="AG3" s="79">
        <v>58</v>
      </c>
      <c r="AH3" s="79">
        <v>31</v>
      </c>
      <c r="AI3" s="79">
        <v>30</v>
      </c>
      <c r="AJ3" s="79"/>
      <c r="AK3" s="79" t="s">
        <v>1069</v>
      </c>
      <c r="AL3" s="79" t="s">
        <v>1160</v>
      </c>
      <c r="AM3" s="79"/>
      <c r="AN3" s="79"/>
      <c r="AO3" s="81">
        <v>40835.18449074074</v>
      </c>
      <c r="AP3" s="79"/>
      <c r="AQ3" s="79" t="b">
        <v>1</v>
      </c>
      <c r="AR3" s="79" t="b">
        <v>0</v>
      </c>
      <c r="AS3" s="79" t="b">
        <v>0</v>
      </c>
      <c r="AT3" s="79"/>
      <c r="AU3" s="79">
        <v>0</v>
      </c>
      <c r="AV3" s="84" t="s">
        <v>1337</v>
      </c>
      <c r="AW3" s="79" t="b">
        <v>0</v>
      </c>
      <c r="AX3" s="79" t="s">
        <v>1432</v>
      </c>
      <c r="AY3" s="84" t="s">
        <v>1433</v>
      </c>
      <c r="AZ3" s="79" t="s">
        <v>66</v>
      </c>
      <c r="BA3" s="79" t="str">
        <f>REPLACE(INDEX(GroupVertices[Group],MATCH(Vertices[[#This Row],[Vertex]],GroupVertices[Vertex],0)),1,1,"")</f>
        <v>7</v>
      </c>
      <c r="BB3" s="48"/>
      <c r="BC3" s="48"/>
      <c r="BD3" s="48"/>
      <c r="BE3" s="48"/>
      <c r="BF3" s="48" t="s">
        <v>482</v>
      </c>
      <c r="BG3" s="48" t="s">
        <v>482</v>
      </c>
      <c r="BH3" s="116" t="s">
        <v>1985</v>
      </c>
      <c r="BI3" s="116" t="s">
        <v>1985</v>
      </c>
      <c r="BJ3" s="116" t="s">
        <v>2040</v>
      </c>
      <c r="BK3" s="116" t="s">
        <v>2040</v>
      </c>
      <c r="BL3" s="116">
        <v>1</v>
      </c>
      <c r="BM3" s="119">
        <v>6.666666666666667</v>
      </c>
      <c r="BN3" s="116">
        <v>0</v>
      </c>
      <c r="BO3" s="119">
        <v>0</v>
      </c>
      <c r="BP3" s="116">
        <v>0</v>
      </c>
      <c r="BQ3" s="119">
        <v>0</v>
      </c>
      <c r="BR3" s="116">
        <v>14</v>
      </c>
      <c r="BS3" s="119">
        <v>93.33333333333333</v>
      </c>
      <c r="BT3" s="116">
        <v>15</v>
      </c>
      <c r="BU3" s="3"/>
      <c r="BV3" s="3"/>
    </row>
    <row r="4" spans="1:77" ht="41.45" customHeight="1">
      <c r="A4" s="66" t="s">
        <v>252</v>
      </c>
      <c r="C4" s="67"/>
      <c r="D4" s="67" t="s">
        <v>64</v>
      </c>
      <c r="E4" s="68">
        <v>162.59697367630525</v>
      </c>
      <c r="F4" s="70">
        <v>99.99979698654657</v>
      </c>
      <c r="G4" s="103" t="s">
        <v>1350</v>
      </c>
      <c r="H4" s="67"/>
      <c r="I4" s="71" t="s">
        <v>252</v>
      </c>
      <c r="J4" s="72"/>
      <c r="K4" s="72"/>
      <c r="L4" s="71" t="s">
        <v>1530</v>
      </c>
      <c r="M4" s="75">
        <v>1.0676576169139396</v>
      </c>
      <c r="N4" s="76">
        <v>6089.3056640625</v>
      </c>
      <c r="O4" s="76">
        <v>2151.958740234375</v>
      </c>
      <c r="P4" s="77"/>
      <c r="Q4" s="78"/>
      <c r="R4" s="78"/>
      <c r="S4" s="89"/>
      <c r="T4" s="48">
        <v>1</v>
      </c>
      <c r="U4" s="48">
        <v>1</v>
      </c>
      <c r="V4" s="49">
        <v>0</v>
      </c>
      <c r="W4" s="49">
        <v>0</v>
      </c>
      <c r="X4" s="49">
        <v>0</v>
      </c>
      <c r="Y4" s="49">
        <v>0.999995</v>
      </c>
      <c r="Z4" s="49">
        <v>0</v>
      </c>
      <c r="AA4" s="49">
        <v>0</v>
      </c>
      <c r="AB4" s="73">
        <v>4</v>
      </c>
      <c r="AC4" s="73"/>
      <c r="AD4" s="74"/>
      <c r="AE4" s="79" t="s">
        <v>976</v>
      </c>
      <c r="AF4" s="79">
        <v>225</v>
      </c>
      <c r="AG4" s="79">
        <v>83</v>
      </c>
      <c r="AH4" s="79">
        <v>308</v>
      </c>
      <c r="AI4" s="79">
        <v>1501</v>
      </c>
      <c r="AJ4" s="79"/>
      <c r="AK4" s="79" t="s">
        <v>1070</v>
      </c>
      <c r="AL4" s="79" t="s">
        <v>1161</v>
      </c>
      <c r="AM4" s="79"/>
      <c r="AN4" s="79"/>
      <c r="AO4" s="81">
        <v>40174.85545138889</v>
      </c>
      <c r="AP4" s="79"/>
      <c r="AQ4" s="79" t="b">
        <v>1</v>
      </c>
      <c r="AR4" s="79" t="b">
        <v>0</v>
      </c>
      <c r="AS4" s="79" t="b">
        <v>0</v>
      </c>
      <c r="AT4" s="79"/>
      <c r="AU4" s="79">
        <v>1</v>
      </c>
      <c r="AV4" s="84" t="s">
        <v>1337</v>
      </c>
      <c r="AW4" s="79" t="b">
        <v>0</v>
      </c>
      <c r="AX4" s="79" t="s">
        <v>1432</v>
      </c>
      <c r="AY4" s="84" t="s">
        <v>1434</v>
      </c>
      <c r="AZ4" s="79" t="s">
        <v>66</v>
      </c>
      <c r="BA4" s="79" t="str">
        <f>REPLACE(INDEX(GroupVertices[Group],MATCH(Vertices[[#This Row],[Vertex]],GroupVertices[Vertex],0)),1,1,"")</f>
        <v>7</v>
      </c>
      <c r="BB4" s="48"/>
      <c r="BC4" s="48"/>
      <c r="BD4" s="48"/>
      <c r="BE4" s="48"/>
      <c r="BF4" s="48" t="s">
        <v>482</v>
      </c>
      <c r="BG4" s="48" t="s">
        <v>482</v>
      </c>
      <c r="BH4" s="116" t="s">
        <v>1985</v>
      </c>
      <c r="BI4" s="116" t="s">
        <v>1985</v>
      </c>
      <c r="BJ4" s="116" t="s">
        <v>2040</v>
      </c>
      <c r="BK4" s="116" t="s">
        <v>2040</v>
      </c>
      <c r="BL4" s="116">
        <v>1</v>
      </c>
      <c r="BM4" s="119">
        <v>6.666666666666667</v>
      </c>
      <c r="BN4" s="116">
        <v>0</v>
      </c>
      <c r="BO4" s="119">
        <v>0</v>
      </c>
      <c r="BP4" s="116">
        <v>0</v>
      </c>
      <c r="BQ4" s="119">
        <v>0</v>
      </c>
      <c r="BR4" s="116">
        <v>14</v>
      </c>
      <c r="BS4" s="119">
        <v>93.33333333333333</v>
      </c>
      <c r="BT4" s="116">
        <v>15</v>
      </c>
      <c r="BU4" s="2"/>
      <c r="BV4" s="3"/>
      <c r="BW4" s="3"/>
      <c r="BX4" s="3"/>
      <c r="BY4" s="3"/>
    </row>
    <row r="5" spans="1:77" ht="41.45" customHeight="1">
      <c r="A5" s="66" t="s">
        <v>253</v>
      </c>
      <c r="C5" s="67"/>
      <c r="D5" s="67" t="s">
        <v>64</v>
      </c>
      <c r="E5" s="68">
        <v>163.4241058784149</v>
      </c>
      <c r="F5" s="70">
        <v>99.99951570284603</v>
      </c>
      <c r="G5" s="103" t="s">
        <v>606</v>
      </c>
      <c r="H5" s="67"/>
      <c r="I5" s="71" t="s">
        <v>253</v>
      </c>
      <c r="J5" s="72"/>
      <c r="K5" s="72"/>
      <c r="L5" s="71" t="s">
        <v>1531</v>
      </c>
      <c r="M5" s="75">
        <v>1.1614000981802413</v>
      </c>
      <c r="N5" s="76">
        <v>4897.87548828125</v>
      </c>
      <c r="O5" s="76">
        <v>6404.17138671875</v>
      </c>
      <c r="P5" s="77"/>
      <c r="Q5" s="78"/>
      <c r="R5" s="78"/>
      <c r="S5" s="89"/>
      <c r="T5" s="48">
        <v>0</v>
      </c>
      <c r="U5" s="48">
        <v>2</v>
      </c>
      <c r="V5" s="49">
        <v>170</v>
      </c>
      <c r="W5" s="49">
        <v>0.003876</v>
      </c>
      <c r="X5" s="49">
        <v>0.014775</v>
      </c>
      <c r="Y5" s="49">
        <v>0.88813</v>
      </c>
      <c r="Z5" s="49">
        <v>0</v>
      </c>
      <c r="AA5" s="49">
        <v>0</v>
      </c>
      <c r="AB5" s="73">
        <v>5</v>
      </c>
      <c r="AC5" s="73"/>
      <c r="AD5" s="74"/>
      <c r="AE5" s="79" t="s">
        <v>977</v>
      </c>
      <c r="AF5" s="79">
        <v>167</v>
      </c>
      <c r="AG5" s="79">
        <v>198</v>
      </c>
      <c r="AH5" s="79">
        <v>145</v>
      </c>
      <c r="AI5" s="79">
        <v>256</v>
      </c>
      <c r="AJ5" s="79"/>
      <c r="AK5" s="79" t="s">
        <v>1071</v>
      </c>
      <c r="AL5" s="79" t="s">
        <v>1162</v>
      </c>
      <c r="AM5" s="79"/>
      <c r="AN5" s="79"/>
      <c r="AO5" s="81">
        <v>42661.160520833335</v>
      </c>
      <c r="AP5" s="79"/>
      <c r="AQ5" s="79" t="b">
        <v>1</v>
      </c>
      <c r="AR5" s="79" t="b">
        <v>0</v>
      </c>
      <c r="AS5" s="79" t="b">
        <v>0</v>
      </c>
      <c r="AT5" s="79"/>
      <c r="AU5" s="79">
        <v>10</v>
      </c>
      <c r="AV5" s="79"/>
      <c r="AW5" s="79" t="b">
        <v>0</v>
      </c>
      <c r="AX5" s="79" t="s">
        <v>1432</v>
      </c>
      <c r="AY5" s="84" t="s">
        <v>1435</v>
      </c>
      <c r="AZ5" s="79" t="s">
        <v>66</v>
      </c>
      <c r="BA5" s="79" t="str">
        <f>REPLACE(INDEX(GroupVertices[Group],MATCH(Vertices[[#This Row],[Vertex]],GroupVertices[Vertex],0)),1,1,"")</f>
        <v>2</v>
      </c>
      <c r="BB5" s="48"/>
      <c r="BC5" s="48"/>
      <c r="BD5" s="48"/>
      <c r="BE5" s="48"/>
      <c r="BF5" s="48" t="s">
        <v>483</v>
      </c>
      <c r="BG5" s="48" t="s">
        <v>483</v>
      </c>
      <c r="BH5" s="116" t="s">
        <v>1986</v>
      </c>
      <c r="BI5" s="116" t="s">
        <v>1986</v>
      </c>
      <c r="BJ5" s="116" t="s">
        <v>2041</v>
      </c>
      <c r="BK5" s="116" t="s">
        <v>2041</v>
      </c>
      <c r="BL5" s="116">
        <v>1</v>
      </c>
      <c r="BM5" s="119">
        <v>5.2631578947368425</v>
      </c>
      <c r="BN5" s="116">
        <v>2</v>
      </c>
      <c r="BO5" s="119">
        <v>10.526315789473685</v>
      </c>
      <c r="BP5" s="116">
        <v>0</v>
      </c>
      <c r="BQ5" s="119">
        <v>0</v>
      </c>
      <c r="BR5" s="116">
        <v>16</v>
      </c>
      <c r="BS5" s="119">
        <v>84.21052631578948</v>
      </c>
      <c r="BT5" s="116">
        <v>19</v>
      </c>
      <c r="BU5" s="2"/>
      <c r="BV5" s="3"/>
      <c r="BW5" s="3"/>
      <c r="BX5" s="3"/>
      <c r="BY5" s="3"/>
    </row>
    <row r="6" spans="1:77" ht="41.45" customHeight="1">
      <c r="A6" s="66" t="s">
        <v>286</v>
      </c>
      <c r="C6" s="67"/>
      <c r="D6" s="67" t="s">
        <v>64</v>
      </c>
      <c r="E6" s="68">
        <v>175.53619829887307</v>
      </c>
      <c r="F6" s="70">
        <v>99.99539673109204</v>
      </c>
      <c r="G6" s="103" t="s">
        <v>1351</v>
      </c>
      <c r="H6" s="67"/>
      <c r="I6" s="71" t="s">
        <v>286</v>
      </c>
      <c r="J6" s="72"/>
      <c r="K6" s="72"/>
      <c r="L6" s="71" t="s">
        <v>1532</v>
      </c>
      <c r="M6" s="75">
        <v>2.534116084723303</v>
      </c>
      <c r="N6" s="76">
        <v>5209.2978515625</v>
      </c>
      <c r="O6" s="76">
        <v>4770.12939453125</v>
      </c>
      <c r="P6" s="77"/>
      <c r="Q6" s="78"/>
      <c r="R6" s="78"/>
      <c r="S6" s="89"/>
      <c r="T6" s="48">
        <v>1</v>
      </c>
      <c r="U6" s="48">
        <v>0</v>
      </c>
      <c r="V6" s="49">
        <v>0</v>
      </c>
      <c r="W6" s="49">
        <v>0.002915</v>
      </c>
      <c r="X6" s="49">
        <v>0.002653</v>
      </c>
      <c r="Y6" s="49">
        <v>0.527455</v>
      </c>
      <c r="Z6" s="49">
        <v>0</v>
      </c>
      <c r="AA6" s="49">
        <v>0</v>
      </c>
      <c r="AB6" s="73">
        <v>6</v>
      </c>
      <c r="AC6" s="73"/>
      <c r="AD6" s="74"/>
      <c r="AE6" s="79" t="s">
        <v>978</v>
      </c>
      <c r="AF6" s="79">
        <v>654</v>
      </c>
      <c r="AG6" s="79">
        <v>1882</v>
      </c>
      <c r="AH6" s="79">
        <v>396</v>
      </c>
      <c r="AI6" s="79">
        <v>1797</v>
      </c>
      <c r="AJ6" s="79"/>
      <c r="AK6" s="84" t="s">
        <v>1072</v>
      </c>
      <c r="AL6" s="79" t="s">
        <v>1163</v>
      </c>
      <c r="AM6" s="84" t="s">
        <v>1221</v>
      </c>
      <c r="AN6" s="79"/>
      <c r="AO6" s="81">
        <v>40059.03091435185</v>
      </c>
      <c r="AP6" s="79"/>
      <c r="AQ6" s="79" t="b">
        <v>0</v>
      </c>
      <c r="AR6" s="79" t="b">
        <v>0</v>
      </c>
      <c r="AS6" s="79" t="b">
        <v>0</v>
      </c>
      <c r="AT6" s="79"/>
      <c r="AU6" s="79">
        <v>12</v>
      </c>
      <c r="AV6" s="84" t="s">
        <v>1337</v>
      </c>
      <c r="AW6" s="79" t="b">
        <v>0</v>
      </c>
      <c r="AX6" s="79" t="s">
        <v>1432</v>
      </c>
      <c r="AY6" s="84" t="s">
        <v>1436</v>
      </c>
      <c r="AZ6" s="79" t="s">
        <v>65</v>
      </c>
      <c r="BA6" s="79" t="str">
        <f>REPLACE(INDEX(GroupVertices[Group],MATCH(Vertices[[#This Row],[Vertex]],GroupVertices[Vertex],0)),1,1,"")</f>
        <v>2</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6" t="s">
        <v>287</v>
      </c>
      <c r="C7" s="67"/>
      <c r="D7" s="67" t="s">
        <v>64</v>
      </c>
      <c r="E7" s="68">
        <v>745.1425873951815</v>
      </c>
      <c r="F7" s="70">
        <v>99.80169009922955</v>
      </c>
      <c r="G7" s="103" t="s">
        <v>1352</v>
      </c>
      <c r="H7" s="67"/>
      <c r="I7" s="71" t="s">
        <v>287</v>
      </c>
      <c r="J7" s="72"/>
      <c r="K7" s="72"/>
      <c r="L7" s="71" t="s">
        <v>1533</v>
      </c>
      <c r="M7" s="75">
        <v>67.09007959676474</v>
      </c>
      <c r="N7" s="76">
        <v>4339.7431640625</v>
      </c>
      <c r="O7" s="76">
        <v>7169.27099609375</v>
      </c>
      <c r="P7" s="77"/>
      <c r="Q7" s="78"/>
      <c r="R7" s="78"/>
      <c r="S7" s="89"/>
      <c r="T7" s="48">
        <v>19</v>
      </c>
      <c r="U7" s="48">
        <v>0</v>
      </c>
      <c r="V7" s="49">
        <v>4669.638095</v>
      </c>
      <c r="W7" s="49">
        <v>0.005714</v>
      </c>
      <c r="X7" s="49">
        <v>0.079616</v>
      </c>
      <c r="Y7" s="49">
        <v>6.477744</v>
      </c>
      <c r="Z7" s="49">
        <v>0.014619883040935672</v>
      </c>
      <c r="AA7" s="49">
        <v>0</v>
      </c>
      <c r="AB7" s="73">
        <v>7</v>
      </c>
      <c r="AC7" s="73"/>
      <c r="AD7" s="74"/>
      <c r="AE7" s="79" t="s">
        <v>979</v>
      </c>
      <c r="AF7" s="79">
        <v>1020</v>
      </c>
      <c r="AG7" s="79">
        <v>81077</v>
      </c>
      <c r="AH7" s="79">
        <v>25405</v>
      </c>
      <c r="AI7" s="79">
        <v>3347</v>
      </c>
      <c r="AJ7" s="79"/>
      <c r="AK7" s="79" t="s">
        <v>1073</v>
      </c>
      <c r="AL7" s="79" t="s">
        <v>1164</v>
      </c>
      <c r="AM7" s="84" t="s">
        <v>1222</v>
      </c>
      <c r="AN7" s="79"/>
      <c r="AO7" s="81">
        <v>39920.67773148148</v>
      </c>
      <c r="AP7" s="84" t="s">
        <v>1269</v>
      </c>
      <c r="AQ7" s="79" t="b">
        <v>0</v>
      </c>
      <c r="AR7" s="79" t="b">
        <v>0</v>
      </c>
      <c r="AS7" s="79" t="b">
        <v>1</v>
      </c>
      <c r="AT7" s="79"/>
      <c r="AU7" s="79">
        <v>990</v>
      </c>
      <c r="AV7" s="84" t="s">
        <v>1337</v>
      </c>
      <c r="AW7" s="79" t="b">
        <v>0</v>
      </c>
      <c r="AX7" s="79" t="s">
        <v>1432</v>
      </c>
      <c r="AY7" s="84" t="s">
        <v>1437</v>
      </c>
      <c r="AZ7" s="79" t="s">
        <v>65</v>
      </c>
      <c r="BA7" s="79" t="str">
        <f>REPLACE(INDEX(GroupVertices[Group],MATCH(Vertices[[#This Row],[Vertex]],GroupVertices[Vertex],0)),1,1,"")</f>
        <v>2</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6" t="s">
        <v>254</v>
      </c>
      <c r="C8" s="67"/>
      <c r="D8" s="67" t="s">
        <v>64</v>
      </c>
      <c r="E8" s="68">
        <v>166.33704972062725</v>
      </c>
      <c r="F8" s="70">
        <v>99.99852509503108</v>
      </c>
      <c r="G8" s="103" t="s">
        <v>607</v>
      </c>
      <c r="H8" s="67"/>
      <c r="I8" s="71" t="s">
        <v>254</v>
      </c>
      <c r="J8" s="72"/>
      <c r="K8" s="72"/>
      <c r="L8" s="71" t="s">
        <v>1534</v>
      </c>
      <c r="M8" s="75">
        <v>1.4915366626398256</v>
      </c>
      <c r="N8" s="76">
        <v>9218.5791015625</v>
      </c>
      <c r="O8" s="76">
        <v>3430.0263671875</v>
      </c>
      <c r="P8" s="77"/>
      <c r="Q8" s="78"/>
      <c r="R8" s="78"/>
      <c r="S8" s="89"/>
      <c r="T8" s="48">
        <v>0</v>
      </c>
      <c r="U8" s="48">
        <v>7</v>
      </c>
      <c r="V8" s="49">
        <v>830</v>
      </c>
      <c r="W8" s="49">
        <v>0.004329</v>
      </c>
      <c r="X8" s="49">
        <v>0.025965</v>
      </c>
      <c r="Y8" s="49">
        <v>2.86617</v>
      </c>
      <c r="Z8" s="49">
        <v>0.023809523809523808</v>
      </c>
      <c r="AA8" s="49">
        <v>0</v>
      </c>
      <c r="AB8" s="73">
        <v>8</v>
      </c>
      <c r="AC8" s="73"/>
      <c r="AD8" s="74"/>
      <c r="AE8" s="79" t="s">
        <v>980</v>
      </c>
      <c r="AF8" s="79">
        <v>13</v>
      </c>
      <c r="AG8" s="79">
        <v>603</v>
      </c>
      <c r="AH8" s="79">
        <v>209</v>
      </c>
      <c r="AI8" s="79">
        <v>64</v>
      </c>
      <c r="AJ8" s="79"/>
      <c r="AK8" s="79" t="s">
        <v>1074</v>
      </c>
      <c r="AL8" s="79" t="s">
        <v>1165</v>
      </c>
      <c r="AM8" s="79"/>
      <c r="AN8" s="79"/>
      <c r="AO8" s="81">
        <v>42941.77400462963</v>
      </c>
      <c r="AP8" s="79"/>
      <c r="AQ8" s="79" t="b">
        <v>0</v>
      </c>
      <c r="AR8" s="79" t="b">
        <v>0</v>
      </c>
      <c r="AS8" s="79" t="b">
        <v>1</v>
      </c>
      <c r="AT8" s="79"/>
      <c r="AU8" s="79">
        <v>8</v>
      </c>
      <c r="AV8" s="84" t="s">
        <v>1337</v>
      </c>
      <c r="AW8" s="79" t="b">
        <v>0</v>
      </c>
      <c r="AX8" s="79" t="s">
        <v>1432</v>
      </c>
      <c r="AY8" s="84" t="s">
        <v>1438</v>
      </c>
      <c r="AZ8" s="79" t="s">
        <v>66</v>
      </c>
      <c r="BA8" s="79" t="str">
        <f>REPLACE(INDEX(GroupVertices[Group],MATCH(Vertices[[#This Row],[Vertex]],GroupVertices[Vertex],0)),1,1,"")</f>
        <v>8</v>
      </c>
      <c r="BB8" s="48" t="s">
        <v>1943</v>
      </c>
      <c r="BC8" s="48" t="s">
        <v>1943</v>
      </c>
      <c r="BD8" s="48" t="s">
        <v>1698</v>
      </c>
      <c r="BE8" s="48" t="s">
        <v>1954</v>
      </c>
      <c r="BF8" s="48" t="s">
        <v>1957</v>
      </c>
      <c r="BG8" s="48" t="s">
        <v>1971</v>
      </c>
      <c r="BH8" s="116" t="s">
        <v>1987</v>
      </c>
      <c r="BI8" s="116" t="s">
        <v>2020</v>
      </c>
      <c r="BJ8" s="116" t="s">
        <v>2042</v>
      </c>
      <c r="BK8" s="116" t="s">
        <v>2042</v>
      </c>
      <c r="BL8" s="116">
        <v>5</v>
      </c>
      <c r="BM8" s="119">
        <v>5.319148936170213</v>
      </c>
      <c r="BN8" s="116">
        <v>2</v>
      </c>
      <c r="BO8" s="119">
        <v>2.127659574468085</v>
      </c>
      <c r="BP8" s="116">
        <v>0</v>
      </c>
      <c r="BQ8" s="119">
        <v>0</v>
      </c>
      <c r="BR8" s="116">
        <v>87</v>
      </c>
      <c r="BS8" s="119">
        <v>92.55319148936171</v>
      </c>
      <c r="BT8" s="116">
        <v>94</v>
      </c>
      <c r="BU8" s="2"/>
      <c r="BV8" s="3"/>
      <c r="BW8" s="3"/>
      <c r="BX8" s="3"/>
      <c r="BY8" s="3"/>
    </row>
    <row r="9" spans="1:77" ht="41.45" customHeight="1">
      <c r="A9" s="66" t="s">
        <v>288</v>
      </c>
      <c r="C9" s="67"/>
      <c r="D9" s="67" t="s">
        <v>64</v>
      </c>
      <c r="E9" s="68">
        <v>162.70486048527607</v>
      </c>
      <c r="F9" s="70">
        <v>99.99976029736824</v>
      </c>
      <c r="G9" s="103" t="s">
        <v>1353</v>
      </c>
      <c r="H9" s="67"/>
      <c r="I9" s="71" t="s">
        <v>288</v>
      </c>
      <c r="J9" s="72"/>
      <c r="K9" s="72"/>
      <c r="L9" s="71" t="s">
        <v>1535</v>
      </c>
      <c r="M9" s="75">
        <v>1.0798848970791093</v>
      </c>
      <c r="N9" s="76">
        <v>9015.96484375</v>
      </c>
      <c r="O9" s="76">
        <v>1619.4033203125</v>
      </c>
      <c r="P9" s="77"/>
      <c r="Q9" s="78"/>
      <c r="R9" s="78"/>
      <c r="S9" s="89"/>
      <c r="T9" s="48">
        <v>1</v>
      </c>
      <c r="U9" s="48">
        <v>0</v>
      </c>
      <c r="V9" s="49">
        <v>0</v>
      </c>
      <c r="W9" s="49">
        <v>0.003165</v>
      </c>
      <c r="X9" s="49">
        <v>0.004663</v>
      </c>
      <c r="Y9" s="49">
        <v>0.498035</v>
      </c>
      <c r="Z9" s="49">
        <v>0</v>
      </c>
      <c r="AA9" s="49">
        <v>0</v>
      </c>
      <c r="AB9" s="73">
        <v>9</v>
      </c>
      <c r="AC9" s="73"/>
      <c r="AD9" s="74"/>
      <c r="AE9" s="79" t="s">
        <v>981</v>
      </c>
      <c r="AF9" s="79">
        <v>45</v>
      </c>
      <c r="AG9" s="79">
        <v>98</v>
      </c>
      <c r="AH9" s="79">
        <v>56</v>
      </c>
      <c r="AI9" s="79">
        <v>60</v>
      </c>
      <c r="AJ9" s="79"/>
      <c r="AK9" s="79" t="s">
        <v>1075</v>
      </c>
      <c r="AL9" s="79" t="s">
        <v>1165</v>
      </c>
      <c r="AM9" s="79"/>
      <c r="AN9" s="79"/>
      <c r="AO9" s="81">
        <v>43218.84300925926</v>
      </c>
      <c r="AP9" s="84" t="s">
        <v>1270</v>
      </c>
      <c r="AQ9" s="79" t="b">
        <v>1</v>
      </c>
      <c r="AR9" s="79" t="b">
        <v>0</v>
      </c>
      <c r="AS9" s="79" t="b">
        <v>0</v>
      </c>
      <c r="AT9" s="79"/>
      <c r="AU9" s="79">
        <v>1</v>
      </c>
      <c r="AV9" s="79"/>
      <c r="AW9" s="79" t="b">
        <v>0</v>
      </c>
      <c r="AX9" s="79" t="s">
        <v>1432</v>
      </c>
      <c r="AY9" s="84" t="s">
        <v>1439</v>
      </c>
      <c r="AZ9" s="79" t="s">
        <v>65</v>
      </c>
      <c r="BA9" s="79" t="str">
        <f>REPLACE(INDEX(GroupVertices[Group],MATCH(Vertices[[#This Row],[Vertex]],GroupVertices[Vertex],0)),1,1,"")</f>
        <v>8</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6" t="s">
        <v>289</v>
      </c>
      <c r="C10" s="67"/>
      <c r="D10" s="67" t="s">
        <v>64</v>
      </c>
      <c r="E10" s="68">
        <v>166.56720824643168</v>
      </c>
      <c r="F10" s="70">
        <v>99.99844682478398</v>
      </c>
      <c r="G10" s="103" t="s">
        <v>1354</v>
      </c>
      <c r="H10" s="67"/>
      <c r="I10" s="71" t="s">
        <v>289</v>
      </c>
      <c r="J10" s="72"/>
      <c r="K10" s="72"/>
      <c r="L10" s="71" t="s">
        <v>1536</v>
      </c>
      <c r="M10" s="75">
        <v>1.5176215269921878</v>
      </c>
      <c r="N10" s="76">
        <v>9838.9306640625</v>
      </c>
      <c r="O10" s="76">
        <v>2384.65185546875</v>
      </c>
      <c r="P10" s="77"/>
      <c r="Q10" s="78"/>
      <c r="R10" s="78"/>
      <c r="S10" s="89"/>
      <c r="T10" s="48">
        <v>1</v>
      </c>
      <c r="U10" s="48">
        <v>0</v>
      </c>
      <c r="V10" s="49">
        <v>0</v>
      </c>
      <c r="W10" s="49">
        <v>0.003165</v>
      </c>
      <c r="X10" s="49">
        <v>0.004663</v>
      </c>
      <c r="Y10" s="49">
        <v>0.498035</v>
      </c>
      <c r="Z10" s="49">
        <v>0</v>
      </c>
      <c r="AA10" s="49">
        <v>0</v>
      </c>
      <c r="AB10" s="73">
        <v>10</v>
      </c>
      <c r="AC10" s="73"/>
      <c r="AD10" s="74"/>
      <c r="AE10" s="79" t="s">
        <v>982</v>
      </c>
      <c r="AF10" s="79">
        <v>401</v>
      </c>
      <c r="AG10" s="79">
        <v>635</v>
      </c>
      <c r="AH10" s="79">
        <v>929</v>
      </c>
      <c r="AI10" s="79">
        <v>750</v>
      </c>
      <c r="AJ10" s="79"/>
      <c r="AK10" s="79" t="s">
        <v>1076</v>
      </c>
      <c r="AL10" s="79" t="s">
        <v>1166</v>
      </c>
      <c r="AM10" s="79"/>
      <c r="AN10" s="79"/>
      <c r="AO10" s="81">
        <v>41187.69733796296</v>
      </c>
      <c r="AP10" s="79"/>
      <c r="AQ10" s="79" t="b">
        <v>0</v>
      </c>
      <c r="AR10" s="79" t="b">
        <v>0</v>
      </c>
      <c r="AS10" s="79" t="b">
        <v>1</v>
      </c>
      <c r="AT10" s="79"/>
      <c r="AU10" s="79">
        <v>27</v>
      </c>
      <c r="AV10" s="84" t="s">
        <v>1337</v>
      </c>
      <c r="AW10" s="79" t="b">
        <v>0</v>
      </c>
      <c r="AX10" s="79" t="s">
        <v>1432</v>
      </c>
      <c r="AY10" s="84" t="s">
        <v>1440</v>
      </c>
      <c r="AZ10" s="79" t="s">
        <v>65</v>
      </c>
      <c r="BA10" s="79" t="str">
        <f>REPLACE(INDEX(GroupVertices[Group],MATCH(Vertices[[#This Row],[Vertex]],GroupVertices[Vertex],0)),1,1,"")</f>
        <v>8</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6" t="s">
        <v>290</v>
      </c>
      <c r="C11" s="67"/>
      <c r="D11" s="67" t="s">
        <v>64</v>
      </c>
      <c r="E11" s="68">
        <v>165.38045334775256</v>
      </c>
      <c r="F11" s="70">
        <v>99.99885040574563</v>
      </c>
      <c r="G11" s="103" t="s">
        <v>1355</v>
      </c>
      <c r="H11" s="67"/>
      <c r="I11" s="71" t="s">
        <v>290</v>
      </c>
      <c r="J11" s="72"/>
      <c r="K11" s="72"/>
      <c r="L11" s="71" t="s">
        <v>1537</v>
      </c>
      <c r="M11" s="75">
        <v>1.38312144517532</v>
      </c>
      <c r="N11" s="76">
        <v>8960.4033203125</v>
      </c>
      <c r="O11" s="76">
        <v>5195.1328125</v>
      </c>
      <c r="P11" s="77"/>
      <c r="Q11" s="78"/>
      <c r="R11" s="78"/>
      <c r="S11" s="89"/>
      <c r="T11" s="48">
        <v>1</v>
      </c>
      <c r="U11" s="48">
        <v>0</v>
      </c>
      <c r="V11" s="49">
        <v>0</v>
      </c>
      <c r="W11" s="49">
        <v>0.003165</v>
      </c>
      <c r="X11" s="49">
        <v>0.004663</v>
      </c>
      <c r="Y11" s="49">
        <v>0.498035</v>
      </c>
      <c r="Z11" s="49">
        <v>0</v>
      </c>
      <c r="AA11" s="49">
        <v>0</v>
      </c>
      <c r="AB11" s="73">
        <v>11</v>
      </c>
      <c r="AC11" s="73"/>
      <c r="AD11" s="74"/>
      <c r="AE11" s="79" t="s">
        <v>983</v>
      </c>
      <c r="AF11" s="79">
        <v>216</v>
      </c>
      <c r="AG11" s="79">
        <v>470</v>
      </c>
      <c r="AH11" s="79">
        <v>79</v>
      </c>
      <c r="AI11" s="79">
        <v>212</v>
      </c>
      <c r="AJ11" s="79"/>
      <c r="AK11" s="79" t="s">
        <v>1077</v>
      </c>
      <c r="AL11" s="79" t="s">
        <v>1165</v>
      </c>
      <c r="AM11" s="79"/>
      <c r="AN11" s="79"/>
      <c r="AO11" s="81">
        <v>43439.77627314815</v>
      </c>
      <c r="AP11" s="79"/>
      <c r="AQ11" s="79" t="b">
        <v>1</v>
      </c>
      <c r="AR11" s="79" t="b">
        <v>0</v>
      </c>
      <c r="AS11" s="79" t="b">
        <v>0</v>
      </c>
      <c r="AT11" s="79"/>
      <c r="AU11" s="79">
        <v>2</v>
      </c>
      <c r="AV11" s="79"/>
      <c r="AW11" s="79" t="b">
        <v>0</v>
      </c>
      <c r="AX11" s="79" t="s">
        <v>1432</v>
      </c>
      <c r="AY11" s="84" t="s">
        <v>1441</v>
      </c>
      <c r="AZ11" s="79" t="s">
        <v>65</v>
      </c>
      <c r="BA11" s="79" t="str">
        <f>REPLACE(INDEX(GroupVertices[Group],MATCH(Vertices[[#This Row],[Vertex]],GroupVertices[Vertex],0)),1,1,"")</f>
        <v>8</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6" t="s">
        <v>291</v>
      </c>
      <c r="C12" s="67"/>
      <c r="D12" s="67" t="s">
        <v>64</v>
      </c>
      <c r="E12" s="68">
        <v>163.04290582005132</v>
      </c>
      <c r="F12" s="70">
        <v>99.9996453379428</v>
      </c>
      <c r="G12" s="103" t="s">
        <v>1356</v>
      </c>
      <c r="H12" s="67"/>
      <c r="I12" s="71" t="s">
        <v>291</v>
      </c>
      <c r="J12" s="72"/>
      <c r="K12" s="72"/>
      <c r="L12" s="71" t="s">
        <v>1538</v>
      </c>
      <c r="M12" s="75">
        <v>1.1181970415966414</v>
      </c>
      <c r="N12" s="76">
        <v>9804.5908203125</v>
      </c>
      <c r="O12" s="76">
        <v>4594.57373046875</v>
      </c>
      <c r="P12" s="77"/>
      <c r="Q12" s="78"/>
      <c r="R12" s="78"/>
      <c r="S12" s="89"/>
      <c r="T12" s="48">
        <v>1</v>
      </c>
      <c r="U12" s="48">
        <v>0</v>
      </c>
      <c r="V12" s="49">
        <v>0</v>
      </c>
      <c r="W12" s="49">
        <v>0.003165</v>
      </c>
      <c r="X12" s="49">
        <v>0.004663</v>
      </c>
      <c r="Y12" s="49">
        <v>0.498035</v>
      </c>
      <c r="Z12" s="49">
        <v>0</v>
      </c>
      <c r="AA12" s="49">
        <v>0</v>
      </c>
      <c r="AB12" s="73">
        <v>12</v>
      </c>
      <c r="AC12" s="73"/>
      <c r="AD12" s="74"/>
      <c r="AE12" s="79" t="s">
        <v>984</v>
      </c>
      <c r="AF12" s="79">
        <v>199</v>
      </c>
      <c r="AG12" s="79">
        <v>145</v>
      </c>
      <c r="AH12" s="79">
        <v>118</v>
      </c>
      <c r="AI12" s="79">
        <v>308</v>
      </c>
      <c r="AJ12" s="79"/>
      <c r="AK12" s="79" t="s">
        <v>1078</v>
      </c>
      <c r="AL12" s="79" t="s">
        <v>1165</v>
      </c>
      <c r="AM12" s="79"/>
      <c r="AN12" s="79"/>
      <c r="AO12" s="81">
        <v>43198.91556712963</v>
      </c>
      <c r="AP12" s="79"/>
      <c r="AQ12" s="79" t="b">
        <v>1</v>
      </c>
      <c r="AR12" s="79" t="b">
        <v>0</v>
      </c>
      <c r="AS12" s="79" t="b">
        <v>0</v>
      </c>
      <c r="AT12" s="79"/>
      <c r="AU12" s="79">
        <v>1</v>
      </c>
      <c r="AV12" s="79"/>
      <c r="AW12" s="79" t="b">
        <v>0</v>
      </c>
      <c r="AX12" s="79" t="s">
        <v>1432</v>
      </c>
      <c r="AY12" s="84" t="s">
        <v>1442</v>
      </c>
      <c r="AZ12" s="79" t="s">
        <v>65</v>
      </c>
      <c r="BA12" s="79" t="str">
        <f>REPLACE(INDEX(GroupVertices[Group],MATCH(Vertices[[#This Row],[Vertex]],GroupVertices[Vertex],0)),1,1,"")</f>
        <v>8</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6" t="s">
        <v>292</v>
      </c>
      <c r="C13" s="67"/>
      <c r="D13" s="67" t="s">
        <v>64</v>
      </c>
      <c r="E13" s="68">
        <v>163.79092102891573</v>
      </c>
      <c r="F13" s="70">
        <v>99.9993909596397</v>
      </c>
      <c r="G13" s="103" t="s">
        <v>1357</v>
      </c>
      <c r="H13" s="67"/>
      <c r="I13" s="71" t="s">
        <v>292</v>
      </c>
      <c r="J13" s="72"/>
      <c r="K13" s="72"/>
      <c r="L13" s="71" t="s">
        <v>1539</v>
      </c>
      <c r="M13" s="75">
        <v>1.2029728507418185</v>
      </c>
      <c r="N13" s="76">
        <v>8473.0048828125</v>
      </c>
      <c r="O13" s="76">
        <v>3356.376953125</v>
      </c>
      <c r="P13" s="77"/>
      <c r="Q13" s="78"/>
      <c r="R13" s="78"/>
      <c r="S13" s="89"/>
      <c r="T13" s="48">
        <v>1</v>
      </c>
      <c r="U13" s="48">
        <v>0</v>
      </c>
      <c r="V13" s="49">
        <v>0</v>
      </c>
      <c r="W13" s="49">
        <v>0.003165</v>
      </c>
      <c r="X13" s="49">
        <v>0.004663</v>
      </c>
      <c r="Y13" s="49">
        <v>0.498035</v>
      </c>
      <c r="Z13" s="49">
        <v>0</v>
      </c>
      <c r="AA13" s="49">
        <v>0</v>
      </c>
      <c r="AB13" s="73">
        <v>13</v>
      </c>
      <c r="AC13" s="73"/>
      <c r="AD13" s="74"/>
      <c r="AE13" s="79" t="s">
        <v>985</v>
      </c>
      <c r="AF13" s="79">
        <v>42</v>
      </c>
      <c r="AG13" s="79">
        <v>249</v>
      </c>
      <c r="AH13" s="79">
        <v>195</v>
      </c>
      <c r="AI13" s="79">
        <v>117</v>
      </c>
      <c r="AJ13" s="79"/>
      <c r="AK13" s="79"/>
      <c r="AL13" s="79" t="s">
        <v>1165</v>
      </c>
      <c r="AM13" s="79"/>
      <c r="AN13" s="79"/>
      <c r="AO13" s="81">
        <v>42890.91395833333</v>
      </c>
      <c r="AP13" s="79"/>
      <c r="AQ13" s="79" t="b">
        <v>1</v>
      </c>
      <c r="AR13" s="79" t="b">
        <v>0</v>
      </c>
      <c r="AS13" s="79" t="b">
        <v>0</v>
      </c>
      <c r="AT13" s="79"/>
      <c r="AU13" s="79">
        <v>2</v>
      </c>
      <c r="AV13" s="79"/>
      <c r="AW13" s="79" t="b">
        <v>0</v>
      </c>
      <c r="AX13" s="79" t="s">
        <v>1432</v>
      </c>
      <c r="AY13" s="84" t="s">
        <v>1443</v>
      </c>
      <c r="AZ13" s="79" t="s">
        <v>65</v>
      </c>
      <c r="BA13" s="79" t="str">
        <f>REPLACE(INDEX(GroupVertices[Group],MATCH(Vertices[[#This Row],[Vertex]],GroupVertices[Vertex],0)),1,1,"")</f>
        <v>8</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6" t="s">
        <v>264</v>
      </c>
      <c r="C14" s="67"/>
      <c r="D14" s="67" t="s">
        <v>64</v>
      </c>
      <c r="E14" s="68">
        <v>210.46994704362677</v>
      </c>
      <c r="F14" s="70">
        <v>99.98351677514842</v>
      </c>
      <c r="G14" s="103" t="s">
        <v>1358</v>
      </c>
      <c r="H14" s="67"/>
      <c r="I14" s="71" t="s">
        <v>264</v>
      </c>
      <c r="J14" s="72"/>
      <c r="K14" s="72"/>
      <c r="L14" s="71" t="s">
        <v>1540</v>
      </c>
      <c r="M14" s="75">
        <v>6.493309402205281</v>
      </c>
      <c r="N14" s="76">
        <v>3768.483642578125</v>
      </c>
      <c r="O14" s="76">
        <v>1895.3201904296875</v>
      </c>
      <c r="P14" s="77"/>
      <c r="Q14" s="78"/>
      <c r="R14" s="78"/>
      <c r="S14" s="89"/>
      <c r="T14" s="48">
        <v>4</v>
      </c>
      <c r="U14" s="48">
        <v>8</v>
      </c>
      <c r="V14" s="49">
        <v>1631.183333</v>
      </c>
      <c r="W14" s="49">
        <v>0.004785</v>
      </c>
      <c r="X14" s="49">
        <v>0.041653</v>
      </c>
      <c r="Y14" s="49">
        <v>4.372673</v>
      </c>
      <c r="Z14" s="49">
        <v>0.015151515151515152</v>
      </c>
      <c r="AA14" s="49">
        <v>0</v>
      </c>
      <c r="AB14" s="73">
        <v>14</v>
      </c>
      <c r="AC14" s="73"/>
      <c r="AD14" s="74"/>
      <c r="AE14" s="79" t="s">
        <v>986</v>
      </c>
      <c r="AF14" s="79">
        <v>2072</v>
      </c>
      <c r="AG14" s="79">
        <v>6739</v>
      </c>
      <c r="AH14" s="79">
        <v>3468</v>
      </c>
      <c r="AI14" s="79">
        <v>9645</v>
      </c>
      <c r="AJ14" s="79"/>
      <c r="AK14" s="79" t="s">
        <v>1079</v>
      </c>
      <c r="AL14" s="79" t="s">
        <v>1167</v>
      </c>
      <c r="AM14" s="84" t="s">
        <v>1223</v>
      </c>
      <c r="AN14" s="79"/>
      <c r="AO14" s="81">
        <v>42540.722604166665</v>
      </c>
      <c r="AP14" s="84" t="s">
        <v>1271</v>
      </c>
      <c r="AQ14" s="79" t="b">
        <v>0</v>
      </c>
      <c r="AR14" s="79" t="b">
        <v>0</v>
      </c>
      <c r="AS14" s="79" t="b">
        <v>1</v>
      </c>
      <c r="AT14" s="79"/>
      <c r="AU14" s="79">
        <v>70</v>
      </c>
      <c r="AV14" s="84" t="s">
        <v>1337</v>
      </c>
      <c r="AW14" s="79" t="b">
        <v>0</v>
      </c>
      <c r="AX14" s="79" t="s">
        <v>1432</v>
      </c>
      <c r="AY14" s="84" t="s">
        <v>1444</v>
      </c>
      <c r="AZ14" s="79" t="s">
        <v>66</v>
      </c>
      <c r="BA14" s="79" t="str">
        <f>REPLACE(INDEX(GroupVertices[Group],MATCH(Vertices[[#This Row],[Vertex]],GroupVertices[Vertex],0)),1,1,"")</f>
        <v>3</v>
      </c>
      <c r="BB14" s="48"/>
      <c r="BC14" s="48"/>
      <c r="BD14" s="48"/>
      <c r="BE14" s="48"/>
      <c r="BF14" s="48" t="s">
        <v>497</v>
      </c>
      <c r="BG14" s="48" t="s">
        <v>497</v>
      </c>
      <c r="BH14" s="116" t="s">
        <v>1988</v>
      </c>
      <c r="BI14" s="116" t="s">
        <v>1988</v>
      </c>
      <c r="BJ14" s="116" t="s">
        <v>2043</v>
      </c>
      <c r="BK14" s="116" t="s">
        <v>2043</v>
      </c>
      <c r="BL14" s="116">
        <v>5</v>
      </c>
      <c r="BM14" s="119">
        <v>14.705882352941176</v>
      </c>
      <c r="BN14" s="116">
        <v>0</v>
      </c>
      <c r="BO14" s="119">
        <v>0</v>
      </c>
      <c r="BP14" s="116">
        <v>0</v>
      </c>
      <c r="BQ14" s="119">
        <v>0</v>
      </c>
      <c r="BR14" s="116">
        <v>29</v>
      </c>
      <c r="BS14" s="119">
        <v>85.29411764705883</v>
      </c>
      <c r="BT14" s="116">
        <v>34</v>
      </c>
      <c r="BU14" s="2"/>
      <c r="BV14" s="3"/>
      <c r="BW14" s="3"/>
      <c r="BX14" s="3"/>
      <c r="BY14" s="3"/>
    </row>
    <row r="15" spans="1:77" ht="41.45" customHeight="1">
      <c r="A15" s="66" t="s">
        <v>255</v>
      </c>
      <c r="C15" s="67"/>
      <c r="D15" s="67" t="s">
        <v>64</v>
      </c>
      <c r="E15" s="68">
        <v>163.9419625614749</v>
      </c>
      <c r="F15" s="70">
        <v>99.99933959479004</v>
      </c>
      <c r="G15" s="103" t="s">
        <v>1359</v>
      </c>
      <c r="H15" s="67"/>
      <c r="I15" s="71" t="s">
        <v>255</v>
      </c>
      <c r="J15" s="72"/>
      <c r="K15" s="72"/>
      <c r="L15" s="71" t="s">
        <v>1541</v>
      </c>
      <c r="M15" s="75">
        <v>1.2200910429730563</v>
      </c>
      <c r="N15" s="76">
        <v>4102.67431640625</v>
      </c>
      <c r="O15" s="76">
        <v>8519.2177734375</v>
      </c>
      <c r="P15" s="77"/>
      <c r="Q15" s="78"/>
      <c r="R15" s="78"/>
      <c r="S15" s="89"/>
      <c r="T15" s="48">
        <v>0</v>
      </c>
      <c r="U15" s="48">
        <v>2</v>
      </c>
      <c r="V15" s="49">
        <v>48.733333</v>
      </c>
      <c r="W15" s="49">
        <v>0.004016</v>
      </c>
      <c r="X15" s="49">
        <v>0.016505</v>
      </c>
      <c r="Y15" s="49">
        <v>0.732309</v>
      </c>
      <c r="Z15" s="49">
        <v>0</v>
      </c>
      <c r="AA15" s="49">
        <v>0</v>
      </c>
      <c r="AB15" s="73">
        <v>15</v>
      </c>
      <c r="AC15" s="73"/>
      <c r="AD15" s="74"/>
      <c r="AE15" s="79" t="s">
        <v>987</v>
      </c>
      <c r="AF15" s="79">
        <v>387</v>
      </c>
      <c r="AG15" s="79">
        <v>270</v>
      </c>
      <c r="AH15" s="79">
        <v>265</v>
      </c>
      <c r="AI15" s="79">
        <v>499</v>
      </c>
      <c r="AJ15" s="79"/>
      <c r="AK15" s="79" t="s">
        <v>1080</v>
      </c>
      <c r="AL15" s="79" t="s">
        <v>1168</v>
      </c>
      <c r="AM15" s="79"/>
      <c r="AN15" s="79"/>
      <c r="AO15" s="81">
        <v>42435.07891203704</v>
      </c>
      <c r="AP15" s="84" t="s">
        <v>1272</v>
      </c>
      <c r="AQ15" s="79" t="b">
        <v>1</v>
      </c>
      <c r="AR15" s="79" t="b">
        <v>0</v>
      </c>
      <c r="AS15" s="79" t="b">
        <v>0</v>
      </c>
      <c r="AT15" s="79"/>
      <c r="AU15" s="79">
        <v>1</v>
      </c>
      <c r="AV15" s="79"/>
      <c r="AW15" s="79" t="b">
        <v>0</v>
      </c>
      <c r="AX15" s="79" t="s">
        <v>1432</v>
      </c>
      <c r="AY15" s="84" t="s">
        <v>1445</v>
      </c>
      <c r="AZ15" s="79" t="s">
        <v>66</v>
      </c>
      <c r="BA15" s="79" t="str">
        <f>REPLACE(INDEX(GroupVertices[Group],MATCH(Vertices[[#This Row],[Vertex]],GroupVertices[Vertex],0)),1,1,"")</f>
        <v>2</v>
      </c>
      <c r="BB15" s="48"/>
      <c r="BC15" s="48"/>
      <c r="BD15" s="48"/>
      <c r="BE15" s="48"/>
      <c r="BF15" s="48" t="s">
        <v>487</v>
      </c>
      <c r="BG15" s="48" t="s">
        <v>487</v>
      </c>
      <c r="BH15" s="116" t="s">
        <v>1989</v>
      </c>
      <c r="BI15" s="116" t="s">
        <v>1989</v>
      </c>
      <c r="BJ15" s="116" t="s">
        <v>2044</v>
      </c>
      <c r="BK15" s="116" t="s">
        <v>2044</v>
      </c>
      <c r="BL15" s="116">
        <v>1</v>
      </c>
      <c r="BM15" s="119">
        <v>2.5641025641025643</v>
      </c>
      <c r="BN15" s="116">
        <v>0</v>
      </c>
      <c r="BO15" s="119">
        <v>0</v>
      </c>
      <c r="BP15" s="116">
        <v>0</v>
      </c>
      <c r="BQ15" s="119">
        <v>0</v>
      </c>
      <c r="BR15" s="116">
        <v>38</v>
      </c>
      <c r="BS15" s="119">
        <v>97.43589743589743</v>
      </c>
      <c r="BT15" s="116">
        <v>39</v>
      </c>
      <c r="BU15" s="2"/>
      <c r="BV15" s="3"/>
      <c r="BW15" s="3"/>
      <c r="BX15" s="3"/>
      <c r="BY15" s="3"/>
    </row>
    <row r="16" spans="1:77" ht="41.45" customHeight="1">
      <c r="A16" s="66" t="s">
        <v>293</v>
      </c>
      <c r="C16" s="67"/>
      <c r="D16" s="67" t="s">
        <v>64</v>
      </c>
      <c r="E16" s="68">
        <v>428.44445588828523</v>
      </c>
      <c r="F16" s="70">
        <v>99.9093899592481</v>
      </c>
      <c r="G16" s="103" t="s">
        <v>1360</v>
      </c>
      <c r="H16" s="67"/>
      <c r="I16" s="71" t="s">
        <v>293</v>
      </c>
      <c r="J16" s="72"/>
      <c r="K16" s="72"/>
      <c r="L16" s="71" t="s">
        <v>1542</v>
      </c>
      <c r="M16" s="75">
        <v>31.197306247914323</v>
      </c>
      <c r="N16" s="76">
        <v>3486.148681640625</v>
      </c>
      <c r="O16" s="76">
        <v>9380.3916015625</v>
      </c>
      <c r="P16" s="77"/>
      <c r="Q16" s="78"/>
      <c r="R16" s="78"/>
      <c r="S16" s="89"/>
      <c r="T16" s="48">
        <v>3</v>
      </c>
      <c r="U16" s="48">
        <v>0</v>
      </c>
      <c r="V16" s="49">
        <v>78.57619</v>
      </c>
      <c r="W16" s="49">
        <v>0.003571</v>
      </c>
      <c r="X16" s="49">
        <v>0.01229</v>
      </c>
      <c r="Y16" s="49">
        <v>1.032409</v>
      </c>
      <c r="Z16" s="49">
        <v>0</v>
      </c>
      <c r="AA16" s="49">
        <v>0</v>
      </c>
      <c r="AB16" s="73">
        <v>16</v>
      </c>
      <c r="AC16" s="73"/>
      <c r="AD16" s="74"/>
      <c r="AE16" s="79" t="s">
        <v>988</v>
      </c>
      <c r="AF16" s="79">
        <v>667</v>
      </c>
      <c r="AG16" s="79">
        <v>37045</v>
      </c>
      <c r="AH16" s="79">
        <v>11103</v>
      </c>
      <c r="AI16" s="79">
        <v>1879</v>
      </c>
      <c r="AJ16" s="79"/>
      <c r="AK16" s="79" t="s">
        <v>1081</v>
      </c>
      <c r="AL16" s="79" t="s">
        <v>1164</v>
      </c>
      <c r="AM16" s="84" t="s">
        <v>1224</v>
      </c>
      <c r="AN16" s="79"/>
      <c r="AO16" s="81">
        <v>39876.6346875</v>
      </c>
      <c r="AP16" s="84" t="s">
        <v>1273</v>
      </c>
      <c r="AQ16" s="79" t="b">
        <v>0</v>
      </c>
      <c r="AR16" s="79" t="b">
        <v>0</v>
      </c>
      <c r="AS16" s="79" t="b">
        <v>1</v>
      </c>
      <c r="AT16" s="79"/>
      <c r="AU16" s="79">
        <v>592</v>
      </c>
      <c r="AV16" s="84" t="s">
        <v>1337</v>
      </c>
      <c r="AW16" s="79" t="b">
        <v>1</v>
      </c>
      <c r="AX16" s="79" t="s">
        <v>1432</v>
      </c>
      <c r="AY16" s="84" t="s">
        <v>1446</v>
      </c>
      <c r="AZ16" s="79" t="s">
        <v>65</v>
      </c>
      <c r="BA16" s="79" t="str">
        <f>REPLACE(INDEX(GroupVertices[Group],MATCH(Vertices[[#This Row],[Vertex]],GroupVertices[Vertex],0)),1,1,"")</f>
        <v>2</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6" t="s">
        <v>256</v>
      </c>
      <c r="C17" s="67"/>
      <c r="D17" s="67" t="s">
        <v>64</v>
      </c>
      <c r="E17" s="68">
        <v>181.441202976543</v>
      </c>
      <c r="F17" s="70">
        <v>99.99338861006473</v>
      </c>
      <c r="G17" s="103" t="s">
        <v>608</v>
      </c>
      <c r="H17" s="67"/>
      <c r="I17" s="71" t="s">
        <v>256</v>
      </c>
      <c r="J17" s="72"/>
      <c r="K17" s="72"/>
      <c r="L17" s="71" t="s">
        <v>1543</v>
      </c>
      <c r="M17" s="75">
        <v>3.203355885763596</v>
      </c>
      <c r="N17" s="76">
        <v>666.0774536132812</v>
      </c>
      <c r="O17" s="76">
        <v>2942.1640625</v>
      </c>
      <c r="P17" s="77"/>
      <c r="Q17" s="78"/>
      <c r="R17" s="78"/>
      <c r="S17" s="89"/>
      <c r="T17" s="48">
        <v>1</v>
      </c>
      <c r="U17" s="48">
        <v>10</v>
      </c>
      <c r="V17" s="49">
        <v>923.061905</v>
      </c>
      <c r="W17" s="49">
        <v>0.003731</v>
      </c>
      <c r="X17" s="49">
        <v>0.019123</v>
      </c>
      <c r="Y17" s="49">
        <v>3.391141</v>
      </c>
      <c r="Z17" s="49">
        <v>0.013888888888888888</v>
      </c>
      <c r="AA17" s="49">
        <v>0</v>
      </c>
      <c r="AB17" s="73">
        <v>17</v>
      </c>
      <c r="AC17" s="73"/>
      <c r="AD17" s="74"/>
      <c r="AE17" s="79" t="s">
        <v>989</v>
      </c>
      <c r="AF17" s="79">
        <v>1746</v>
      </c>
      <c r="AG17" s="79">
        <v>2703</v>
      </c>
      <c r="AH17" s="79">
        <v>6043</v>
      </c>
      <c r="AI17" s="79">
        <v>16798</v>
      </c>
      <c r="AJ17" s="79"/>
      <c r="AK17" s="79" t="s">
        <v>1082</v>
      </c>
      <c r="AL17" s="79" t="s">
        <v>1169</v>
      </c>
      <c r="AM17" s="79"/>
      <c r="AN17" s="79"/>
      <c r="AO17" s="81">
        <v>43688.73761574074</v>
      </c>
      <c r="AP17" s="84" t="s">
        <v>1274</v>
      </c>
      <c r="AQ17" s="79" t="b">
        <v>1</v>
      </c>
      <c r="AR17" s="79" t="b">
        <v>0</v>
      </c>
      <c r="AS17" s="79" t="b">
        <v>0</v>
      </c>
      <c r="AT17" s="79"/>
      <c r="AU17" s="79">
        <v>32</v>
      </c>
      <c r="AV17" s="79"/>
      <c r="AW17" s="79" t="b">
        <v>0</v>
      </c>
      <c r="AX17" s="79" t="s">
        <v>1432</v>
      </c>
      <c r="AY17" s="84" t="s">
        <v>1447</v>
      </c>
      <c r="AZ17" s="79" t="s">
        <v>66</v>
      </c>
      <c r="BA17" s="79" t="str">
        <f>REPLACE(INDEX(GroupVertices[Group],MATCH(Vertices[[#This Row],[Vertex]],GroupVertices[Vertex],0)),1,1,"")</f>
        <v>1</v>
      </c>
      <c r="BB17" s="48"/>
      <c r="BC17" s="48"/>
      <c r="BD17" s="48"/>
      <c r="BE17" s="48"/>
      <c r="BF17" s="48" t="s">
        <v>1958</v>
      </c>
      <c r="BG17" s="48" t="s">
        <v>1972</v>
      </c>
      <c r="BH17" s="116" t="s">
        <v>1990</v>
      </c>
      <c r="BI17" s="116" t="s">
        <v>2021</v>
      </c>
      <c r="BJ17" s="116" t="s">
        <v>2045</v>
      </c>
      <c r="BK17" s="116" t="s">
        <v>2045</v>
      </c>
      <c r="BL17" s="116">
        <v>1</v>
      </c>
      <c r="BM17" s="119">
        <v>0.8771929824561403</v>
      </c>
      <c r="BN17" s="116">
        <v>2</v>
      </c>
      <c r="BO17" s="119">
        <v>1.7543859649122806</v>
      </c>
      <c r="BP17" s="116">
        <v>0</v>
      </c>
      <c r="BQ17" s="119">
        <v>0</v>
      </c>
      <c r="BR17" s="116">
        <v>111</v>
      </c>
      <c r="BS17" s="119">
        <v>97.36842105263158</v>
      </c>
      <c r="BT17" s="116">
        <v>114</v>
      </c>
      <c r="BU17" s="2"/>
      <c r="BV17" s="3"/>
      <c r="BW17" s="3"/>
      <c r="BX17" s="3"/>
      <c r="BY17" s="3"/>
    </row>
    <row r="18" spans="1:77" ht="41.45" customHeight="1">
      <c r="A18" s="66" t="s">
        <v>294</v>
      </c>
      <c r="C18" s="67"/>
      <c r="D18" s="67" t="s">
        <v>64</v>
      </c>
      <c r="E18" s="68">
        <v>170.5877899940778</v>
      </c>
      <c r="F18" s="70">
        <v>99.99707954140484</v>
      </c>
      <c r="G18" s="103" t="s">
        <v>1361</v>
      </c>
      <c r="H18" s="67"/>
      <c r="I18" s="71" t="s">
        <v>294</v>
      </c>
      <c r="J18" s="72"/>
      <c r="K18" s="72"/>
      <c r="L18" s="71" t="s">
        <v>1544</v>
      </c>
      <c r="M18" s="75">
        <v>1.9732915011475152</v>
      </c>
      <c r="N18" s="76">
        <v>352.4453125</v>
      </c>
      <c r="O18" s="76">
        <v>1675.5235595703125</v>
      </c>
      <c r="P18" s="77"/>
      <c r="Q18" s="78"/>
      <c r="R18" s="78"/>
      <c r="S18" s="89"/>
      <c r="T18" s="48">
        <v>1</v>
      </c>
      <c r="U18" s="48">
        <v>0</v>
      </c>
      <c r="V18" s="49">
        <v>0</v>
      </c>
      <c r="W18" s="49">
        <v>0.002833</v>
      </c>
      <c r="X18" s="49">
        <v>0.003434</v>
      </c>
      <c r="Y18" s="49">
        <v>0.438247</v>
      </c>
      <c r="Z18" s="49">
        <v>0</v>
      </c>
      <c r="AA18" s="49">
        <v>0</v>
      </c>
      <c r="AB18" s="73">
        <v>18</v>
      </c>
      <c r="AC18" s="73"/>
      <c r="AD18" s="74"/>
      <c r="AE18" s="79" t="s">
        <v>990</v>
      </c>
      <c r="AF18" s="79">
        <v>2647</v>
      </c>
      <c r="AG18" s="79">
        <v>1194</v>
      </c>
      <c r="AH18" s="79">
        <v>9263</v>
      </c>
      <c r="AI18" s="79">
        <v>24180</v>
      </c>
      <c r="AJ18" s="79"/>
      <c r="AK18" s="79" t="s">
        <v>1083</v>
      </c>
      <c r="AL18" s="79"/>
      <c r="AM18" s="79"/>
      <c r="AN18" s="79"/>
      <c r="AO18" s="81">
        <v>40573.86268518519</v>
      </c>
      <c r="AP18" s="84" t="s">
        <v>1275</v>
      </c>
      <c r="AQ18" s="79" t="b">
        <v>1</v>
      </c>
      <c r="AR18" s="79" t="b">
        <v>0</v>
      </c>
      <c r="AS18" s="79" t="b">
        <v>1</v>
      </c>
      <c r="AT18" s="79"/>
      <c r="AU18" s="79">
        <v>8</v>
      </c>
      <c r="AV18" s="84" t="s">
        <v>1337</v>
      </c>
      <c r="AW18" s="79" t="b">
        <v>0</v>
      </c>
      <c r="AX18" s="79" t="s">
        <v>1432</v>
      </c>
      <c r="AY18" s="84" t="s">
        <v>1448</v>
      </c>
      <c r="AZ18" s="79" t="s">
        <v>65</v>
      </c>
      <c r="BA18" s="79" t="str">
        <f>REPLACE(INDEX(GroupVertices[Group],MATCH(Vertices[[#This Row],[Vertex]],GroupVertices[Vertex],0)),1,1,"")</f>
        <v>1</v>
      </c>
      <c r="BB18" s="48"/>
      <c r="BC18" s="48"/>
      <c r="BD18" s="48"/>
      <c r="BE18" s="48"/>
      <c r="BF18" s="48"/>
      <c r="BG18" s="48"/>
      <c r="BH18" s="48"/>
      <c r="BI18" s="48"/>
      <c r="BJ18" s="48"/>
      <c r="BK18" s="48"/>
      <c r="BL18" s="48"/>
      <c r="BM18" s="49"/>
      <c r="BN18" s="48"/>
      <c r="BO18" s="49"/>
      <c r="BP18" s="48"/>
      <c r="BQ18" s="49"/>
      <c r="BR18" s="48"/>
      <c r="BS18" s="49"/>
      <c r="BT18" s="48"/>
      <c r="BU18" s="2"/>
      <c r="BV18" s="3"/>
      <c r="BW18" s="3"/>
      <c r="BX18" s="3"/>
      <c r="BY18" s="3"/>
    </row>
    <row r="19" spans="1:77" ht="41.45" customHeight="1">
      <c r="A19" s="66" t="s">
        <v>295</v>
      </c>
      <c r="C19" s="67"/>
      <c r="D19" s="67" t="s">
        <v>64</v>
      </c>
      <c r="E19" s="68">
        <v>190.60438928513187</v>
      </c>
      <c r="F19" s="70">
        <v>99.9902724758518</v>
      </c>
      <c r="G19" s="103" t="s">
        <v>1362</v>
      </c>
      <c r="H19" s="67"/>
      <c r="I19" s="71" t="s">
        <v>295</v>
      </c>
      <c r="J19" s="72"/>
      <c r="K19" s="72"/>
      <c r="L19" s="71" t="s">
        <v>1545</v>
      </c>
      <c r="M19" s="75">
        <v>4.241859547792017</v>
      </c>
      <c r="N19" s="76">
        <v>217.1674041748047</v>
      </c>
      <c r="O19" s="76">
        <v>2874.93408203125</v>
      </c>
      <c r="P19" s="77"/>
      <c r="Q19" s="78"/>
      <c r="R19" s="78"/>
      <c r="S19" s="89"/>
      <c r="T19" s="48">
        <v>1</v>
      </c>
      <c r="U19" s="48">
        <v>0</v>
      </c>
      <c r="V19" s="49">
        <v>0</v>
      </c>
      <c r="W19" s="49">
        <v>0.002833</v>
      </c>
      <c r="X19" s="49">
        <v>0.003434</v>
      </c>
      <c r="Y19" s="49">
        <v>0.438247</v>
      </c>
      <c r="Z19" s="49">
        <v>0</v>
      </c>
      <c r="AA19" s="49">
        <v>0</v>
      </c>
      <c r="AB19" s="73">
        <v>19</v>
      </c>
      <c r="AC19" s="73"/>
      <c r="AD19" s="74"/>
      <c r="AE19" s="79" t="s">
        <v>991</v>
      </c>
      <c r="AF19" s="79">
        <v>1552</v>
      </c>
      <c r="AG19" s="79">
        <v>3977</v>
      </c>
      <c r="AH19" s="79">
        <v>4965</v>
      </c>
      <c r="AI19" s="79">
        <v>20153</v>
      </c>
      <c r="AJ19" s="79"/>
      <c r="AK19" s="79" t="s">
        <v>1084</v>
      </c>
      <c r="AL19" s="79" t="s">
        <v>1170</v>
      </c>
      <c r="AM19" s="84" t="s">
        <v>1225</v>
      </c>
      <c r="AN19" s="79"/>
      <c r="AO19" s="81">
        <v>42242.549988425926</v>
      </c>
      <c r="AP19" s="84" t="s">
        <v>1276</v>
      </c>
      <c r="AQ19" s="79" t="b">
        <v>0</v>
      </c>
      <c r="AR19" s="79" t="b">
        <v>0</v>
      </c>
      <c r="AS19" s="79" t="b">
        <v>1</v>
      </c>
      <c r="AT19" s="79"/>
      <c r="AU19" s="79">
        <v>20</v>
      </c>
      <c r="AV19" s="84" t="s">
        <v>1337</v>
      </c>
      <c r="AW19" s="79" t="b">
        <v>0</v>
      </c>
      <c r="AX19" s="79" t="s">
        <v>1432</v>
      </c>
      <c r="AY19" s="84" t="s">
        <v>1449</v>
      </c>
      <c r="AZ19" s="79" t="s">
        <v>65</v>
      </c>
      <c r="BA19" s="79" t="str">
        <f>REPLACE(INDEX(GroupVertices[Group],MATCH(Vertices[[#This Row],[Vertex]],GroupVertices[Vertex],0)),1,1,"")</f>
        <v>1</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6" t="s">
        <v>296</v>
      </c>
      <c r="C20" s="67"/>
      <c r="D20" s="67" t="s">
        <v>64</v>
      </c>
      <c r="E20" s="68">
        <v>176.91714945369966</v>
      </c>
      <c r="F20" s="70">
        <v>99.9949271096094</v>
      </c>
      <c r="G20" s="103" t="s">
        <v>1363</v>
      </c>
      <c r="H20" s="67"/>
      <c r="I20" s="71" t="s">
        <v>296</v>
      </c>
      <c r="J20" s="72"/>
      <c r="K20" s="72"/>
      <c r="L20" s="71" t="s">
        <v>1546</v>
      </c>
      <c r="M20" s="75">
        <v>2.690625270837476</v>
      </c>
      <c r="N20" s="76">
        <v>790.6255493164062</v>
      </c>
      <c r="O20" s="76">
        <v>326.0543518066406</v>
      </c>
      <c r="P20" s="77"/>
      <c r="Q20" s="78"/>
      <c r="R20" s="78"/>
      <c r="S20" s="89"/>
      <c r="T20" s="48">
        <v>1</v>
      </c>
      <c r="U20" s="48">
        <v>0</v>
      </c>
      <c r="V20" s="49">
        <v>0</v>
      </c>
      <c r="W20" s="49">
        <v>0.002833</v>
      </c>
      <c r="X20" s="49">
        <v>0.003434</v>
      </c>
      <c r="Y20" s="49">
        <v>0.438247</v>
      </c>
      <c r="Z20" s="49">
        <v>0</v>
      </c>
      <c r="AA20" s="49">
        <v>0</v>
      </c>
      <c r="AB20" s="73">
        <v>20</v>
      </c>
      <c r="AC20" s="73"/>
      <c r="AD20" s="74"/>
      <c r="AE20" s="79" t="s">
        <v>992</v>
      </c>
      <c r="AF20" s="79">
        <v>2092</v>
      </c>
      <c r="AG20" s="79">
        <v>2074</v>
      </c>
      <c r="AH20" s="79">
        <v>7592</v>
      </c>
      <c r="AI20" s="79">
        <v>22228</v>
      </c>
      <c r="AJ20" s="79"/>
      <c r="AK20" s="79" t="s">
        <v>1085</v>
      </c>
      <c r="AL20" s="79"/>
      <c r="AM20" s="79"/>
      <c r="AN20" s="79"/>
      <c r="AO20" s="81">
        <v>43373.92071759259</v>
      </c>
      <c r="AP20" s="84" t="s">
        <v>1277</v>
      </c>
      <c r="AQ20" s="79" t="b">
        <v>1</v>
      </c>
      <c r="AR20" s="79" t="b">
        <v>0</v>
      </c>
      <c r="AS20" s="79" t="b">
        <v>0</v>
      </c>
      <c r="AT20" s="79"/>
      <c r="AU20" s="79">
        <v>13</v>
      </c>
      <c r="AV20" s="79"/>
      <c r="AW20" s="79" t="b">
        <v>0</v>
      </c>
      <c r="AX20" s="79" t="s">
        <v>1432</v>
      </c>
      <c r="AY20" s="84" t="s">
        <v>1450</v>
      </c>
      <c r="AZ20" s="79" t="s">
        <v>65</v>
      </c>
      <c r="BA20" s="79" t="str">
        <f>REPLACE(INDEX(GroupVertices[Group],MATCH(Vertices[[#This Row],[Vertex]],GroupVertices[Vertex],0)),1,1,"")</f>
        <v>1</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6" t="s">
        <v>297</v>
      </c>
      <c r="C21" s="67"/>
      <c r="D21" s="67" t="s">
        <v>64</v>
      </c>
      <c r="E21" s="68">
        <v>343.120374900224</v>
      </c>
      <c r="F21" s="70">
        <v>99.93840620741763</v>
      </c>
      <c r="G21" s="103" t="s">
        <v>1364</v>
      </c>
      <c r="H21" s="67"/>
      <c r="I21" s="71" t="s">
        <v>297</v>
      </c>
      <c r="J21" s="72"/>
      <c r="K21" s="72"/>
      <c r="L21" s="71" t="s">
        <v>1547</v>
      </c>
      <c r="M21" s="75">
        <v>21.52715794128704</v>
      </c>
      <c r="N21" s="76">
        <v>160.06936645507812</v>
      </c>
      <c r="O21" s="76">
        <v>4123.17333984375</v>
      </c>
      <c r="P21" s="77"/>
      <c r="Q21" s="78"/>
      <c r="R21" s="78"/>
      <c r="S21" s="89"/>
      <c r="T21" s="48">
        <v>1</v>
      </c>
      <c r="U21" s="48">
        <v>0</v>
      </c>
      <c r="V21" s="49">
        <v>0</v>
      </c>
      <c r="W21" s="49">
        <v>0.002833</v>
      </c>
      <c r="X21" s="49">
        <v>0.003434</v>
      </c>
      <c r="Y21" s="49">
        <v>0.438247</v>
      </c>
      <c r="Z21" s="49">
        <v>0</v>
      </c>
      <c r="AA21" s="49">
        <v>0</v>
      </c>
      <c r="AB21" s="73">
        <v>21</v>
      </c>
      <c r="AC21" s="73"/>
      <c r="AD21" s="74"/>
      <c r="AE21" s="79" t="s">
        <v>993</v>
      </c>
      <c r="AF21" s="79">
        <v>19380</v>
      </c>
      <c r="AG21" s="79">
        <v>25182</v>
      </c>
      <c r="AH21" s="79">
        <v>95938</v>
      </c>
      <c r="AI21" s="79">
        <v>210028</v>
      </c>
      <c r="AJ21" s="79"/>
      <c r="AK21" s="79" t="s">
        <v>1086</v>
      </c>
      <c r="AL21" s="79" t="s">
        <v>1171</v>
      </c>
      <c r="AM21" s="84" t="s">
        <v>1226</v>
      </c>
      <c r="AN21" s="79"/>
      <c r="AO21" s="81">
        <v>41319.21246527778</v>
      </c>
      <c r="AP21" s="84" t="s">
        <v>1278</v>
      </c>
      <c r="AQ21" s="79" t="b">
        <v>0</v>
      </c>
      <c r="AR21" s="79" t="b">
        <v>0</v>
      </c>
      <c r="AS21" s="79" t="b">
        <v>1</v>
      </c>
      <c r="AT21" s="79"/>
      <c r="AU21" s="79">
        <v>612</v>
      </c>
      <c r="AV21" s="84" t="s">
        <v>1338</v>
      </c>
      <c r="AW21" s="79" t="b">
        <v>0</v>
      </c>
      <c r="AX21" s="79" t="s">
        <v>1432</v>
      </c>
      <c r="AY21" s="84" t="s">
        <v>1451</v>
      </c>
      <c r="AZ21" s="79" t="s">
        <v>65</v>
      </c>
      <c r="BA21" s="79" t="str">
        <f>REPLACE(INDEX(GroupVertices[Group],MATCH(Vertices[[#This Row],[Vertex]],GroupVertices[Vertex],0)),1,1,"")</f>
        <v>1</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6" t="s">
        <v>284</v>
      </c>
      <c r="C22" s="67"/>
      <c r="D22" s="67" t="s">
        <v>64</v>
      </c>
      <c r="E22" s="68">
        <v>225.09939834007088</v>
      </c>
      <c r="F22" s="70">
        <v>99.9785417225667</v>
      </c>
      <c r="G22" s="103" t="s">
        <v>617</v>
      </c>
      <c r="H22" s="67"/>
      <c r="I22" s="71" t="s">
        <v>284</v>
      </c>
      <c r="J22" s="72"/>
      <c r="K22" s="72"/>
      <c r="L22" s="71" t="s">
        <v>1548</v>
      </c>
      <c r="M22" s="75">
        <v>8.151328592602304</v>
      </c>
      <c r="N22" s="76">
        <v>8793.46484375</v>
      </c>
      <c r="O22" s="76">
        <v>8053.54638671875</v>
      </c>
      <c r="P22" s="77"/>
      <c r="Q22" s="78"/>
      <c r="R22" s="78"/>
      <c r="S22" s="89"/>
      <c r="T22" s="48">
        <v>4</v>
      </c>
      <c r="U22" s="48">
        <v>5</v>
      </c>
      <c r="V22" s="49">
        <v>623.766667</v>
      </c>
      <c r="W22" s="49">
        <v>0.00361</v>
      </c>
      <c r="X22" s="49">
        <v>0.022632</v>
      </c>
      <c r="Y22" s="49">
        <v>2.657139</v>
      </c>
      <c r="Z22" s="49">
        <v>0.047619047619047616</v>
      </c>
      <c r="AA22" s="49">
        <v>0</v>
      </c>
      <c r="AB22" s="73">
        <v>22</v>
      </c>
      <c r="AC22" s="73"/>
      <c r="AD22" s="74"/>
      <c r="AE22" s="79" t="s">
        <v>994</v>
      </c>
      <c r="AF22" s="79">
        <v>597</v>
      </c>
      <c r="AG22" s="79">
        <v>8773</v>
      </c>
      <c r="AH22" s="79">
        <v>23481</v>
      </c>
      <c r="AI22" s="79">
        <v>42879</v>
      </c>
      <c r="AJ22" s="79"/>
      <c r="AK22" s="79" t="s">
        <v>1087</v>
      </c>
      <c r="AL22" s="79" t="s">
        <v>1172</v>
      </c>
      <c r="AM22" s="84" t="s">
        <v>1227</v>
      </c>
      <c r="AN22" s="79"/>
      <c r="AO22" s="81">
        <v>40598.65199074074</v>
      </c>
      <c r="AP22" s="84" t="s">
        <v>1279</v>
      </c>
      <c r="AQ22" s="79" t="b">
        <v>1</v>
      </c>
      <c r="AR22" s="79" t="b">
        <v>0</v>
      </c>
      <c r="AS22" s="79" t="b">
        <v>1</v>
      </c>
      <c r="AT22" s="79"/>
      <c r="AU22" s="79">
        <v>55</v>
      </c>
      <c r="AV22" s="84" t="s">
        <v>1337</v>
      </c>
      <c r="AW22" s="79" t="b">
        <v>0</v>
      </c>
      <c r="AX22" s="79" t="s">
        <v>1432</v>
      </c>
      <c r="AY22" s="84" t="s">
        <v>1452</v>
      </c>
      <c r="AZ22" s="79" t="s">
        <v>66</v>
      </c>
      <c r="BA22" s="79" t="str">
        <f>REPLACE(INDEX(GroupVertices[Group],MATCH(Vertices[[#This Row],[Vertex]],GroupVertices[Vertex],0)),1,1,"")</f>
        <v>5</v>
      </c>
      <c r="BB22" s="48" t="s">
        <v>1944</v>
      </c>
      <c r="BC22" s="48" t="s">
        <v>1944</v>
      </c>
      <c r="BD22" s="48" t="s">
        <v>475</v>
      </c>
      <c r="BE22" s="48" t="s">
        <v>475</v>
      </c>
      <c r="BF22" s="48" t="s">
        <v>1959</v>
      </c>
      <c r="BG22" s="48" t="s">
        <v>1973</v>
      </c>
      <c r="BH22" s="116" t="s">
        <v>1991</v>
      </c>
      <c r="BI22" s="116" t="s">
        <v>2022</v>
      </c>
      <c r="BJ22" s="116" t="s">
        <v>2046</v>
      </c>
      <c r="BK22" s="116" t="s">
        <v>2046</v>
      </c>
      <c r="BL22" s="116">
        <v>4</v>
      </c>
      <c r="BM22" s="119">
        <v>2.272727272727273</v>
      </c>
      <c r="BN22" s="116">
        <v>8</v>
      </c>
      <c r="BO22" s="119">
        <v>4.545454545454546</v>
      </c>
      <c r="BP22" s="116">
        <v>0</v>
      </c>
      <c r="BQ22" s="119">
        <v>0</v>
      </c>
      <c r="BR22" s="116">
        <v>164</v>
      </c>
      <c r="BS22" s="119">
        <v>93.18181818181819</v>
      </c>
      <c r="BT22" s="116">
        <v>176</v>
      </c>
      <c r="BU22" s="2"/>
      <c r="BV22" s="3"/>
      <c r="BW22" s="3"/>
      <c r="BX22" s="3"/>
      <c r="BY22" s="3"/>
    </row>
    <row r="23" spans="1:77" ht="41.45" customHeight="1">
      <c r="A23" s="66" t="s">
        <v>298</v>
      </c>
      <c r="C23" s="67"/>
      <c r="D23" s="67" t="s">
        <v>64</v>
      </c>
      <c r="E23" s="68">
        <v>224.86204736033508</v>
      </c>
      <c r="F23" s="70">
        <v>99.97862243875903</v>
      </c>
      <c r="G23" s="103" t="s">
        <v>1365</v>
      </c>
      <c r="H23" s="67"/>
      <c r="I23" s="71" t="s">
        <v>298</v>
      </c>
      <c r="J23" s="72"/>
      <c r="K23" s="72"/>
      <c r="L23" s="71" t="s">
        <v>1549</v>
      </c>
      <c r="M23" s="75">
        <v>8.12442857623893</v>
      </c>
      <c r="N23" s="76">
        <v>1077.681884765625</v>
      </c>
      <c r="O23" s="76">
        <v>3922.826904296875</v>
      </c>
      <c r="P23" s="77"/>
      <c r="Q23" s="78"/>
      <c r="R23" s="78"/>
      <c r="S23" s="89"/>
      <c r="T23" s="48">
        <v>2</v>
      </c>
      <c r="U23" s="48">
        <v>0</v>
      </c>
      <c r="V23" s="49">
        <v>144.87619</v>
      </c>
      <c r="W23" s="49">
        <v>0.003413</v>
      </c>
      <c r="X23" s="49">
        <v>0.008774</v>
      </c>
      <c r="Y23" s="49">
        <v>0.729734</v>
      </c>
      <c r="Z23" s="49">
        <v>0</v>
      </c>
      <c r="AA23" s="49">
        <v>0</v>
      </c>
      <c r="AB23" s="73">
        <v>23</v>
      </c>
      <c r="AC23" s="73"/>
      <c r="AD23" s="74"/>
      <c r="AE23" s="79" t="s">
        <v>995</v>
      </c>
      <c r="AF23" s="79">
        <v>5483</v>
      </c>
      <c r="AG23" s="79">
        <v>8740</v>
      </c>
      <c r="AH23" s="79">
        <v>25271</v>
      </c>
      <c r="AI23" s="79">
        <v>32309</v>
      </c>
      <c r="AJ23" s="79"/>
      <c r="AK23" s="79" t="s">
        <v>1088</v>
      </c>
      <c r="AL23" s="79" t="s">
        <v>1173</v>
      </c>
      <c r="AM23" s="79"/>
      <c r="AN23" s="79"/>
      <c r="AO23" s="81">
        <v>41318.116273148145</v>
      </c>
      <c r="AP23" s="84" t="s">
        <v>1280</v>
      </c>
      <c r="AQ23" s="79" t="b">
        <v>1</v>
      </c>
      <c r="AR23" s="79" t="b">
        <v>0</v>
      </c>
      <c r="AS23" s="79" t="b">
        <v>0</v>
      </c>
      <c r="AT23" s="79"/>
      <c r="AU23" s="79">
        <v>246</v>
      </c>
      <c r="AV23" s="84" t="s">
        <v>1337</v>
      </c>
      <c r="AW23" s="79" t="b">
        <v>0</v>
      </c>
      <c r="AX23" s="79" t="s">
        <v>1432</v>
      </c>
      <c r="AY23" s="84" t="s">
        <v>1453</v>
      </c>
      <c r="AZ23" s="79" t="s">
        <v>65</v>
      </c>
      <c r="BA23" s="79" t="str">
        <f>REPLACE(INDEX(GroupVertices[Group],MATCH(Vertices[[#This Row],[Vertex]],GroupVertices[Vertex],0)),1,1,"")</f>
        <v>1</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6" t="s">
        <v>299</v>
      </c>
      <c r="C24" s="67"/>
      <c r="D24" s="67" t="s">
        <v>64</v>
      </c>
      <c r="E24" s="68">
        <v>235.04656212718112</v>
      </c>
      <c r="F24" s="70">
        <v>99.97515898032457</v>
      </c>
      <c r="G24" s="103" t="s">
        <v>1366</v>
      </c>
      <c r="H24" s="67"/>
      <c r="I24" s="71" t="s">
        <v>299</v>
      </c>
      <c r="J24" s="72"/>
      <c r="K24" s="72"/>
      <c r="L24" s="71" t="s">
        <v>1550</v>
      </c>
      <c r="M24" s="75">
        <v>9.278683823830958</v>
      </c>
      <c r="N24" s="76">
        <v>938.4585571289062</v>
      </c>
      <c r="O24" s="76">
        <v>4653.14697265625</v>
      </c>
      <c r="P24" s="77"/>
      <c r="Q24" s="78"/>
      <c r="R24" s="78"/>
      <c r="S24" s="89"/>
      <c r="T24" s="48">
        <v>2</v>
      </c>
      <c r="U24" s="48">
        <v>0</v>
      </c>
      <c r="V24" s="49">
        <v>144.87619</v>
      </c>
      <c r="W24" s="49">
        <v>0.003413</v>
      </c>
      <c r="X24" s="49">
        <v>0.008774</v>
      </c>
      <c r="Y24" s="49">
        <v>0.729734</v>
      </c>
      <c r="Z24" s="49">
        <v>0</v>
      </c>
      <c r="AA24" s="49">
        <v>0</v>
      </c>
      <c r="AB24" s="73">
        <v>24</v>
      </c>
      <c r="AC24" s="73"/>
      <c r="AD24" s="74"/>
      <c r="AE24" s="79" t="s">
        <v>996</v>
      </c>
      <c r="AF24" s="79">
        <v>4017</v>
      </c>
      <c r="AG24" s="79">
        <v>10156</v>
      </c>
      <c r="AH24" s="79">
        <v>35458</v>
      </c>
      <c r="AI24" s="79">
        <v>42226</v>
      </c>
      <c r="AJ24" s="79"/>
      <c r="AK24" s="79" t="s">
        <v>1089</v>
      </c>
      <c r="AL24" s="79" t="s">
        <v>1174</v>
      </c>
      <c r="AM24" s="84" t="s">
        <v>1228</v>
      </c>
      <c r="AN24" s="79"/>
      <c r="AO24" s="81">
        <v>42459.931342592594</v>
      </c>
      <c r="AP24" s="84" t="s">
        <v>1281</v>
      </c>
      <c r="AQ24" s="79" t="b">
        <v>1</v>
      </c>
      <c r="AR24" s="79" t="b">
        <v>0</v>
      </c>
      <c r="AS24" s="79" t="b">
        <v>0</v>
      </c>
      <c r="AT24" s="79"/>
      <c r="AU24" s="79">
        <v>164</v>
      </c>
      <c r="AV24" s="79"/>
      <c r="AW24" s="79" t="b">
        <v>0</v>
      </c>
      <c r="AX24" s="79" t="s">
        <v>1432</v>
      </c>
      <c r="AY24" s="84" t="s">
        <v>1454</v>
      </c>
      <c r="AZ24" s="79" t="s">
        <v>65</v>
      </c>
      <c r="BA24" s="79" t="str">
        <f>REPLACE(INDEX(GroupVertices[Group],MATCH(Vertices[[#This Row],[Vertex]],GroupVertices[Vertex],0)),1,1,"")</f>
        <v>1</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6" t="s">
        <v>260</v>
      </c>
      <c r="C25" s="67"/>
      <c r="D25" s="67" t="s">
        <v>64</v>
      </c>
      <c r="E25" s="68">
        <v>349.248345649767</v>
      </c>
      <c r="F25" s="70">
        <v>99.93632226208841</v>
      </c>
      <c r="G25" s="103" t="s">
        <v>1367</v>
      </c>
      <c r="H25" s="67"/>
      <c r="I25" s="71" t="s">
        <v>260</v>
      </c>
      <c r="J25" s="72"/>
      <c r="K25" s="72"/>
      <c r="L25" s="71" t="s">
        <v>1551</v>
      </c>
      <c r="M25" s="75">
        <v>22.221667454668687</v>
      </c>
      <c r="N25" s="76">
        <v>3742.6259765625</v>
      </c>
      <c r="O25" s="76">
        <v>8184.5517578125</v>
      </c>
      <c r="P25" s="77"/>
      <c r="Q25" s="78"/>
      <c r="R25" s="78"/>
      <c r="S25" s="89"/>
      <c r="T25" s="48">
        <v>2</v>
      </c>
      <c r="U25" s="48">
        <v>3</v>
      </c>
      <c r="V25" s="49">
        <v>574.042857</v>
      </c>
      <c r="W25" s="49">
        <v>0.004348</v>
      </c>
      <c r="X25" s="49">
        <v>0.024304</v>
      </c>
      <c r="Y25" s="49">
        <v>1.295944</v>
      </c>
      <c r="Z25" s="49">
        <v>0</v>
      </c>
      <c r="AA25" s="49">
        <v>0</v>
      </c>
      <c r="AB25" s="73">
        <v>25</v>
      </c>
      <c r="AC25" s="73"/>
      <c r="AD25" s="74"/>
      <c r="AE25" s="79" t="s">
        <v>997</v>
      </c>
      <c r="AF25" s="79">
        <v>7064</v>
      </c>
      <c r="AG25" s="79">
        <v>26034</v>
      </c>
      <c r="AH25" s="79">
        <v>89469</v>
      </c>
      <c r="AI25" s="79">
        <v>116810</v>
      </c>
      <c r="AJ25" s="79"/>
      <c r="AK25" s="79" t="s">
        <v>1090</v>
      </c>
      <c r="AL25" s="79" t="s">
        <v>936</v>
      </c>
      <c r="AM25" s="84" t="s">
        <v>1229</v>
      </c>
      <c r="AN25" s="79"/>
      <c r="AO25" s="81">
        <v>40883.55894675926</v>
      </c>
      <c r="AP25" s="84" t="s">
        <v>1282</v>
      </c>
      <c r="AQ25" s="79" t="b">
        <v>0</v>
      </c>
      <c r="AR25" s="79" t="b">
        <v>0</v>
      </c>
      <c r="AS25" s="79" t="b">
        <v>1</v>
      </c>
      <c r="AT25" s="79"/>
      <c r="AU25" s="79">
        <v>531</v>
      </c>
      <c r="AV25" s="84" t="s">
        <v>1339</v>
      </c>
      <c r="AW25" s="79" t="b">
        <v>0</v>
      </c>
      <c r="AX25" s="79" t="s">
        <v>1432</v>
      </c>
      <c r="AY25" s="84" t="s">
        <v>1455</v>
      </c>
      <c r="AZ25" s="79" t="s">
        <v>66</v>
      </c>
      <c r="BA25" s="79" t="str">
        <f>REPLACE(INDEX(GroupVertices[Group],MATCH(Vertices[[#This Row],[Vertex]],GroupVertices[Vertex],0)),1,1,"")</f>
        <v>2</v>
      </c>
      <c r="BB25" s="48"/>
      <c r="BC25" s="48"/>
      <c r="BD25" s="48"/>
      <c r="BE25" s="48"/>
      <c r="BF25" s="48" t="s">
        <v>494</v>
      </c>
      <c r="BG25" s="48" t="s">
        <v>522</v>
      </c>
      <c r="BH25" s="116" t="s">
        <v>1992</v>
      </c>
      <c r="BI25" s="116" t="s">
        <v>2023</v>
      </c>
      <c r="BJ25" s="116" t="s">
        <v>2047</v>
      </c>
      <c r="BK25" s="116" t="s">
        <v>2047</v>
      </c>
      <c r="BL25" s="116">
        <v>0</v>
      </c>
      <c r="BM25" s="119">
        <v>0</v>
      </c>
      <c r="BN25" s="116">
        <v>1</v>
      </c>
      <c r="BO25" s="119">
        <v>1.8518518518518519</v>
      </c>
      <c r="BP25" s="116">
        <v>0</v>
      </c>
      <c r="BQ25" s="119">
        <v>0</v>
      </c>
      <c r="BR25" s="116">
        <v>53</v>
      </c>
      <c r="BS25" s="119">
        <v>98.14814814814815</v>
      </c>
      <c r="BT25" s="116">
        <v>54</v>
      </c>
      <c r="BU25" s="2"/>
      <c r="BV25" s="3"/>
      <c r="BW25" s="3"/>
      <c r="BX25" s="3"/>
      <c r="BY25" s="3"/>
    </row>
    <row r="26" spans="1:77" ht="41.45" customHeight="1">
      <c r="A26" s="66" t="s">
        <v>283</v>
      </c>
      <c r="C26" s="67"/>
      <c r="D26" s="67" t="s">
        <v>64</v>
      </c>
      <c r="E26" s="68">
        <v>258.81762237041994</v>
      </c>
      <c r="F26" s="70">
        <v>99.9670751313656</v>
      </c>
      <c r="G26" s="103" t="s">
        <v>1368</v>
      </c>
      <c r="H26" s="67"/>
      <c r="I26" s="71" t="s">
        <v>283</v>
      </c>
      <c r="J26" s="72"/>
      <c r="K26" s="72"/>
      <c r="L26" s="71" t="s">
        <v>1552</v>
      </c>
      <c r="M26" s="75">
        <v>11.972761220223369</v>
      </c>
      <c r="N26" s="76">
        <v>560.8679809570312</v>
      </c>
      <c r="O26" s="76">
        <v>797.3074340820312</v>
      </c>
      <c r="P26" s="77"/>
      <c r="Q26" s="78"/>
      <c r="R26" s="78"/>
      <c r="S26" s="89"/>
      <c r="T26" s="48">
        <v>3</v>
      </c>
      <c r="U26" s="48">
        <v>1</v>
      </c>
      <c r="V26" s="49">
        <v>0</v>
      </c>
      <c r="W26" s="49">
        <v>0.002959</v>
      </c>
      <c r="X26" s="49">
        <v>0.00914</v>
      </c>
      <c r="Y26" s="49">
        <v>1.005443</v>
      </c>
      <c r="Z26" s="49">
        <v>0.5</v>
      </c>
      <c r="AA26" s="49">
        <v>0</v>
      </c>
      <c r="AB26" s="73">
        <v>26</v>
      </c>
      <c r="AC26" s="73"/>
      <c r="AD26" s="74"/>
      <c r="AE26" s="79" t="s">
        <v>998</v>
      </c>
      <c r="AF26" s="79">
        <v>2149</v>
      </c>
      <c r="AG26" s="79">
        <v>13461</v>
      </c>
      <c r="AH26" s="79">
        <v>44049</v>
      </c>
      <c r="AI26" s="79">
        <v>129321</v>
      </c>
      <c r="AJ26" s="79"/>
      <c r="AK26" s="79" t="s">
        <v>1091</v>
      </c>
      <c r="AL26" s="79" t="s">
        <v>1175</v>
      </c>
      <c r="AM26" s="84" t="s">
        <v>1230</v>
      </c>
      <c r="AN26" s="79"/>
      <c r="AO26" s="81">
        <v>40186.14957175926</v>
      </c>
      <c r="AP26" s="84" t="s">
        <v>1283</v>
      </c>
      <c r="AQ26" s="79" t="b">
        <v>1</v>
      </c>
      <c r="AR26" s="79" t="b">
        <v>0</v>
      </c>
      <c r="AS26" s="79" t="b">
        <v>1</v>
      </c>
      <c r="AT26" s="79"/>
      <c r="AU26" s="79">
        <v>113</v>
      </c>
      <c r="AV26" s="84" t="s">
        <v>1337</v>
      </c>
      <c r="AW26" s="79" t="b">
        <v>0</v>
      </c>
      <c r="AX26" s="79" t="s">
        <v>1432</v>
      </c>
      <c r="AY26" s="84" t="s">
        <v>1456</v>
      </c>
      <c r="AZ26" s="79" t="s">
        <v>66</v>
      </c>
      <c r="BA26" s="79" t="str">
        <f>REPLACE(INDEX(GroupVertices[Group],MATCH(Vertices[[#This Row],[Vertex]],GroupVertices[Vertex],0)),1,1,"")</f>
        <v>1</v>
      </c>
      <c r="BB26" s="48" t="s">
        <v>463</v>
      </c>
      <c r="BC26" s="48" t="s">
        <v>463</v>
      </c>
      <c r="BD26" s="48" t="s">
        <v>481</v>
      </c>
      <c r="BE26" s="48" t="s">
        <v>481</v>
      </c>
      <c r="BF26" s="48" t="s">
        <v>534</v>
      </c>
      <c r="BG26" s="48" t="s">
        <v>534</v>
      </c>
      <c r="BH26" s="116" t="s">
        <v>1993</v>
      </c>
      <c r="BI26" s="116" t="s">
        <v>1993</v>
      </c>
      <c r="BJ26" s="116" t="s">
        <v>2048</v>
      </c>
      <c r="BK26" s="116" t="s">
        <v>2048</v>
      </c>
      <c r="BL26" s="116">
        <v>1</v>
      </c>
      <c r="BM26" s="119">
        <v>2.9411764705882355</v>
      </c>
      <c r="BN26" s="116">
        <v>1</v>
      </c>
      <c r="BO26" s="119">
        <v>2.9411764705882355</v>
      </c>
      <c r="BP26" s="116">
        <v>0</v>
      </c>
      <c r="BQ26" s="119">
        <v>0</v>
      </c>
      <c r="BR26" s="116">
        <v>32</v>
      </c>
      <c r="BS26" s="119">
        <v>94.11764705882354</v>
      </c>
      <c r="BT26" s="116">
        <v>34</v>
      </c>
      <c r="BU26" s="2"/>
      <c r="BV26" s="3"/>
      <c r="BW26" s="3"/>
      <c r="BX26" s="3"/>
      <c r="BY26" s="3"/>
    </row>
    <row r="27" spans="1:77" ht="41.45" customHeight="1">
      <c r="A27" s="66" t="s">
        <v>257</v>
      </c>
      <c r="C27" s="67"/>
      <c r="D27" s="67" t="s">
        <v>64</v>
      </c>
      <c r="E27" s="68">
        <v>162.1870038022161</v>
      </c>
      <c r="F27" s="70">
        <v>99.99993640542422</v>
      </c>
      <c r="G27" s="103" t="s">
        <v>609</v>
      </c>
      <c r="H27" s="67"/>
      <c r="I27" s="71" t="s">
        <v>257</v>
      </c>
      <c r="J27" s="72"/>
      <c r="K27" s="72"/>
      <c r="L27" s="71" t="s">
        <v>1553</v>
      </c>
      <c r="M27" s="75">
        <v>1.0211939522862943</v>
      </c>
      <c r="N27" s="76">
        <v>1882.2244873046875</v>
      </c>
      <c r="O27" s="76">
        <v>2524.649658203125</v>
      </c>
      <c r="P27" s="77"/>
      <c r="Q27" s="78"/>
      <c r="R27" s="78"/>
      <c r="S27" s="89"/>
      <c r="T27" s="48">
        <v>0</v>
      </c>
      <c r="U27" s="48">
        <v>1</v>
      </c>
      <c r="V27" s="49">
        <v>0</v>
      </c>
      <c r="W27" s="49">
        <v>0.002571</v>
      </c>
      <c r="X27" s="49">
        <v>0.001911</v>
      </c>
      <c r="Y27" s="49">
        <v>0.472749</v>
      </c>
      <c r="Z27" s="49">
        <v>0</v>
      </c>
      <c r="AA27" s="49">
        <v>0</v>
      </c>
      <c r="AB27" s="73">
        <v>27</v>
      </c>
      <c r="AC27" s="73"/>
      <c r="AD27" s="74"/>
      <c r="AE27" s="79" t="s">
        <v>999</v>
      </c>
      <c r="AF27" s="79">
        <v>102</v>
      </c>
      <c r="AG27" s="79">
        <v>26</v>
      </c>
      <c r="AH27" s="79">
        <v>21</v>
      </c>
      <c r="AI27" s="79">
        <v>38</v>
      </c>
      <c r="AJ27" s="79"/>
      <c r="AK27" s="79" t="s">
        <v>1092</v>
      </c>
      <c r="AL27" s="79" t="s">
        <v>1176</v>
      </c>
      <c r="AM27" s="79"/>
      <c r="AN27" s="79"/>
      <c r="AO27" s="81">
        <v>43889.067708333336</v>
      </c>
      <c r="AP27" s="79"/>
      <c r="AQ27" s="79" t="b">
        <v>1</v>
      </c>
      <c r="AR27" s="79" t="b">
        <v>0</v>
      </c>
      <c r="AS27" s="79" t="b">
        <v>0</v>
      </c>
      <c r="AT27" s="79"/>
      <c r="AU27" s="79">
        <v>0</v>
      </c>
      <c r="AV27" s="79"/>
      <c r="AW27" s="79" t="b">
        <v>0</v>
      </c>
      <c r="AX27" s="79" t="s">
        <v>1432</v>
      </c>
      <c r="AY27" s="84" t="s">
        <v>1457</v>
      </c>
      <c r="AZ27" s="79" t="s">
        <v>66</v>
      </c>
      <c r="BA27" s="79" t="str">
        <f>REPLACE(INDEX(GroupVertices[Group],MATCH(Vertices[[#This Row],[Vertex]],GroupVertices[Vertex],0)),1,1,"")</f>
        <v>1</v>
      </c>
      <c r="BB27" s="48"/>
      <c r="BC27" s="48"/>
      <c r="BD27" s="48"/>
      <c r="BE27" s="48"/>
      <c r="BF27" s="48" t="s">
        <v>491</v>
      </c>
      <c r="BG27" s="48" t="s">
        <v>491</v>
      </c>
      <c r="BH27" s="116" t="s">
        <v>1994</v>
      </c>
      <c r="BI27" s="116" t="s">
        <v>1994</v>
      </c>
      <c r="BJ27" s="116" t="s">
        <v>2049</v>
      </c>
      <c r="BK27" s="116" t="s">
        <v>2049</v>
      </c>
      <c r="BL27" s="116">
        <v>2</v>
      </c>
      <c r="BM27" s="119">
        <v>5.882352941176471</v>
      </c>
      <c r="BN27" s="116">
        <v>0</v>
      </c>
      <c r="BO27" s="119">
        <v>0</v>
      </c>
      <c r="BP27" s="116">
        <v>0</v>
      </c>
      <c r="BQ27" s="119">
        <v>0</v>
      </c>
      <c r="BR27" s="116">
        <v>32</v>
      </c>
      <c r="BS27" s="119">
        <v>94.11764705882354</v>
      </c>
      <c r="BT27" s="116">
        <v>34</v>
      </c>
      <c r="BU27" s="2"/>
      <c r="BV27" s="3"/>
      <c r="BW27" s="3"/>
      <c r="BX27" s="3"/>
      <c r="BY27" s="3"/>
    </row>
    <row r="28" spans="1:77" ht="41.45" customHeight="1">
      <c r="A28" s="66" t="s">
        <v>300</v>
      </c>
      <c r="C28" s="67"/>
      <c r="D28" s="67" t="s">
        <v>64</v>
      </c>
      <c r="E28" s="68">
        <v>173.58704328346678</v>
      </c>
      <c r="F28" s="70">
        <v>99.99605958224723</v>
      </c>
      <c r="G28" s="103" t="s">
        <v>1369</v>
      </c>
      <c r="H28" s="67"/>
      <c r="I28" s="71" t="s">
        <v>300</v>
      </c>
      <c r="J28" s="72"/>
      <c r="K28" s="72"/>
      <c r="L28" s="71" t="s">
        <v>1554</v>
      </c>
      <c r="M28" s="75">
        <v>2.3132098897392352</v>
      </c>
      <c r="N28" s="76">
        <v>1617.4776611328125</v>
      </c>
      <c r="O28" s="76">
        <v>4883.7490234375</v>
      </c>
      <c r="P28" s="77"/>
      <c r="Q28" s="78"/>
      <c r="R28" s="78"/>
      <c r="S28" s="89"/>
      <c r="T28" s="48">
        <v>3</v>
      </c>
      <c r="U28" s="48">
        <v>0</v>
      </c>
      <c r="V28" s="49">
        <v>170</v>
      </c>
      <c r="W28" s="49">
        <v>0.003289</v>
      </c>
      <c r="X28" s="49">
        <v>0.010644</v>
      </c>
      <c r="Y28" s="49">
        <v>1.139114</v>
      </c>
      <c r="Z28" s="49">
        <v>0.16666666666666666</v>
      </c>
      <c r="AA28" s="49">
        <v>0</v>
      </c>
      <c r="AB28" s="73">
        <v>28</v>
      </c>
      <c r="AC28" s="73"/>
      <c r="AD28" s="74"/>
      <c r="AE28" s="79" t="s">
        <v>1000</v>
      </c>
      <c r="AF28" s="79">
        <v>355</v>
      </c>
      <c r="AG28" s="79">
        <v>1611</v>
      </c>
      <c r="AH28" s="79">
        <v>1378</v>
      </c>
      <c r="AI28" s="79">
        <v>5338</v>
      </c>
      <c r="AJ28" s="79"/>
      <c r="AK28" s="79" t="s">
        <v>1093</v>
      </c>
      <c r="AL28" s="79" t="s">
        <v>1177</v>
      </c>
      <c r="AM28" s="84" t="s">
        <v>1231</v>
      </c>
      <c r="AN28" s="79"/>
      <c r="AO28" s="81">
        <v>42408.88203703704</v>
      </c>
      <c r="AP28" s="84" t="s">
        <v>1284</v>
      </c>
      <c r="AQ28" s="79" t="b">
        <v>1</v>
      </c>
      <c r="AR28" s="79" t="b">
        <v>0</v>
      </c>
      <c r="AS28" s="79" t="b">
        <v>0</v>
      </c>
      <c r="AT28" s="79"/>
      <c r="AU28" s="79">
        <v>19</v>
      </c>
      <c r="AV28" s="79"/>
      <c r="AW28" s="79" t="b">
        <v>0</v>
      </c>
      <c r="AX28" s="79" t="s">
        <v>1432</v>
      </c>
      <c r="AY28" s="84" t="s">
        <v>1458</v>
      </c>
      <c r="AZ28" s="79" t="s">
        <v>65</v>
      </c>
      <c r="BA28" s="79" t="str">
        <f>REPLACE(INDEX(GroupVertices[Group],MATCH(Vertices[[#This Row],[Vertex]],GroupVertices[Vertex],0)),1,1,"")</f>
        <v>1</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6" t="s">
        <v>258</v>
      </c>
      <c r="C29" s="67"/>
      <c r="D29" s="67" t="s">
        <v>64</v>
      </c>
      <c r="E29" s="68">
        <v>172.22047703650298</v>
      </c>
      <c r="F29" s="70">
        <v>99.99652431183942</v>
      </c>
      <c r="G29" s="103" t="s">
        <v>1370</v>
      </c>
      <c r="H29" s="67"/>
      <c r="I29" s="71" t="s">
        <v>258</v>
      </c>
      <c r="J29" s="72"/>
      <c r="K29" s="72"/>
      <c r="L29" s="71" t="s">
        <v>1555</v>
      </c>
      <c r="M29" s="75">
        <v>2.1583310076470847</v>
      </c>
      <c r="N29" s="76">
        <v>6678.89453125</v>
      </c>
      <c r="O29" s="76">
        <v>2151.958740234375</v>
      </c>
      <c r="P29" s="77"/>
      <c r="Q29" s="78"/>
      <c r="R29" s="78"/>
      <c r="S29" s="89"/>
      <c r="T29" s="48">
        <v>1</v>
      </c>
      <c r="U29" s="48">
        <v>1</v>
      </c>
      <c r="V29" s="49">
        <v>0</v>
      </c>
      <c r="W29" s="49">
        <v>0</v>
      </c>
      <c r="X29" s="49">
        <v>0</v>
      </c>
      <c r="Y29" s="49">
        <v>0.999995</v>
      </c>
      <c r="Z29" s="49">
        <v>0</v>
      </c>
      <c r="AA29" s="49">
        <v>0</v>
      </c>
      <c r="AB29" s="73">
        <v>29</v>
      </c>
      <c r="AC29" s="73"/>
      <c r="AD29" s="74"/>
      <c r="AE29" s="79" t="s">
        <v>1001</v>
      </c>
      <c r="AF29" s="79">
        <v>4670</v>
      </c>
      <c r="AG29" s="79">
        <v>1421</v>
      </c>
      <c r="AH29" s="79">
        <v>2786</v>
      </c>
      <c r="AI29" s="79">
        <v>840</v>
      </c>
      <c r="AJ29" s="79"/>
      <c r="AK29" s="79" t="s">
        <v>1094</v>
      </c>
      <c r="AL29" s="79" t="s">
        <v>1178</v>
      </c>
      <c r="AM29" s="84" t="s">
        <v>1232</v>
      </c>
      <c r="AN29" s="79"/>
      <c r="AO29" s="81">
        <v>40977.83571759259</v>
      </c>
      <c r="AP29" s="84" t="s">
        <v>1285</v>
      </c>
      <c r="AQ29" s="79" t="b">
        <v>0</v>
      </c>
      <c r="AR29" s="79" t="b">
        <v>0</v>
      </c>
      <c r="AS29" s="79" t="b">
        <v>1</v>
      </c>
      <c r="AT29" s="79"/>
      <c r="AU29" s="79">
        <v>38</v>
      </c>
      <c r="AV29" s="84" t="s">
        <v>1337</v>
      </c>
      <c r="AW29" s="79" t="b">
        <v>0</v>
      </c>
      <c r="AX29" s="79" t="s">
        <v>1432</v>
      </c>
      <c r="AY29" s="84" t="s">
        <v>1459</v>
      </c>
      <c r="AZ29" s="79" t="s">
        <v>66</v>
      </c>
      <c r="BA29" s="79" t="str">
        <f>REPLACE(INDEX(GroupVertices[Group],MATCH(Vertices[[#This Row],[Vertex]],GroupVertices[Vertex],0)),1,1,"")</f>
        <v>7</v>
      </c>
      <c r="BB29" s="48" t="s">
        <v>1679</v>
      </c>
      <c r="BC29" s="48" t="s">
        <v>1679</v>
      </c>
      <c r="BD29" s="48" t="s">
        <v>1697</v>
      </c>
      <c r="BE29" s="48" t="s">
        <v>1697</v>
      </c>
      <c r="BF29" s="48" t="s">
        <v>492</v>
      </c>
      <c r="BG29" s="48" t="s">
        <v>492</v>
      </c>
      <c r="BH29" s="116" t="s">
        <v>1995</v>
      </c>
      <c r="BI29" s="116" t="s">
        <v>2024</v>
      </c>
      <c r="BJ29" s="116" t="s">
        <v>2050</v>
      </c>
      <c r="BK29" s="116" t="s">
        <v>2075</v>
      </c>
      <c r="BL29" s="116">
        <v>1</v>
      </c>
      <c r="BM29" s="119">
        <v>1.694915254237288</v>
      </c>
      <c r="BN29" s="116">
        <v>0</v>
      </c>
      <c r="BO29" s="119">
        <v>0</v>
      </c>
      <c r="BP29" s="116">
        <v>0</v>
      </c>
      <c r="BQ29" s="119">
        <v>0</v>
      </c>
      <c r="BR29" s="116">
        <v>58</v>
      </c>
      <c r="BS29" s="119">
        <v>98.30508474576271</v>
      </c>
      <c r="BT29" s="116">
        <v>59</v>
      </c>
      <c r="BU29" s="2"/>
      <c r="BV29" s="3"/>
      <c r="BW29" s="3"/>
      <c r="BX29" s="3"/>
      <c r="BY29" s="3"/>
    </row>
    <row r="30" spans="1:77" ht="41.45" customHeight="1">
      <c r="A30" s="66" t="s">
        <v>259</v>
      </c>
      <c r="C30" s="67"/>
      <c r="D30" s="67" t="s">
        <v>64</v>
      </c>
      <c r="E30" s="68">
        <v>168.63863497867155</v>
      </c>
      <c r="F30" s="70">
        <v>99.99774239256003</v>
      </c>
      <c r="G30" s="103" t="s">
        <v>1371</v>
      </c>
      <c r="H30" s="67"/>
      <c r="I30" s="71" t="s">
        <v>259</v>
      </c>
      <c r="J30" s="72"/>
      <c r="K30" s="72"/>
      <c r="L30" s="71" t="s">
        <v>1556</v>
      </c>
      <c r="M30" s="75">
        <v>1.7523853061634478</v>
      </c>
      <c r="N30" s="76">
        <v>8814.486328125</v>
      </c>
      <c r="O30" s="76">
        <v>809.70166015625</v>
      </c>
      <c r="P30" s="77"/>
      <c r="Q30" s="78"/>
      <c r="R30" s="78"/>
      <c r="S30" s="89"/>
      <c r="T30" s="48">
        <v>0</v>
      </c>
      <c r="U30" s="48">
        <v>1</v>
      </c>
      <c r="V30" s="49">
        <v>0</v>
      </c>
      <c r="W30" s="49">
        <v>1</v>
      </c>
      <c r="X30" s="49">
        <v>0</v>
      </c>
      <c r="Y30" s="49">
        <v>0.999995</v>
      </c>
      <c r="Z30" s="49">
        <v>0</v>
      </c>
      <c r="AA30" s="49">
        <v>0</v>
      </c>
      <c r="AB30" s="73">
        <v>30</v>
      </c>
      <c r="AC30" s="73"/>
      <c r="AD30" s="74"/>
      <c r="AE30" s="79" t="s">
        <v>1002</v>
      </c>
      <c r="AF30" s="79">
        <v>601</v>
      </c>
      <c r="AG30" s="79">
        <v>923</v>
      </c>
      <c r="AH30" s="79">
        <v>161258</v>
      </c>
      <c r="AI30" s="79">
        <v>1513</v>
      </c>
      <c r="AJ30" s="79"/>
      <c r="AK30" s="79" t="s">
        <v>1095</v>
      </c>
      <c r="AL30" s="79" t="s">
        <v>1179</v>
      </c>
      <c r="AM30" s="84" t="s">
        <v>1233</v>
      </c>
      <c r="AN30" s="79"/>
      <c r="AO30" s="81">
        <v>40511.6321875</v>
      </c>
      <c r="AP30" s="84" t="s">
        <v>1286</v>
      </c>
      <c r="AQ30" s="79" t="b">
        <v>0</v>
      </c>
      <c r="AR30" s="79" t="b">
        <v>0</v>
      </c>
      <c r="AS30" s="79" t="b">
        <v>1</v>
      </c>
      <c r="AT30" s="79"/>
      <c r="AU30" s="79">
        <v>42</v>
      </c>
      <c r="AV30" s="84" t="s">
        <v>1340</v>
      </c>
      <c r="AW30" s="79" t="b">
        <v>0</v>
      </c>
      <c r="AX30" s="79" t="s">
        <v>1432</v>
      </c>
      <c r="AY30" s="84" t="s">
        <v>1460</v>
      </c>
      <c r="AZ30" s="79" t="s">
        <v>66</v>
      </c>
      <c r="BA30" s="79" t="str">
        <f>REPLACE(INDEX(GroupVertices[Group],MATCH(Vertices[[#This Row],[Vertex]],GroupVertices[Vertex],0)),1,1,"")</f>
        <v>9</v>
      </c>
      <c r="BB30" s="48"/>
      <c r="BC30" s="48"/>
      <c r="BD30" s="48"/>
      <c r="BE30" s="48"/>
      <c r="BF30" s="48" t="s">
        <v>493</v>
      </c>
      <c r="BG30" s="48" t="s">
        <v>493</v>
      </c>
      <c r="BH30" s="116" t="s">
        <v>1996</v>
      </c>
      <c r="BI30" s="116" t="s">
        <v>1996</v>
      </c>
      <c r="BJ30" s="116" t="s">
        <v>2051</v>
      </c>
      <c r="BK30" s="116" t="s">
        <v>2051</v>
      </c>
      <c r="BL30" s="116">
        <v>2</v>
      </c>
      <c r="BM30" s="119">
        <v>5</v>
      </c>
      <c r="BN30" s="116">
        <v>0</v>
      </c>
      <c r="BO30" s="119">
        <v>0</v>
      </c>
      <c r="BP30" s="116">
        <v>0</v>
      </c>
      <c r="BQ30" s="119">
        <v>0</v>
      </c>
      <c r="BR30" s="116">
        <v>38</v>
      </c>
      <c r="BS30" s="119">
        <v>95</v>
      </c>
      <c r="BT30" s="116">
        <v>40</v>
      </c>
      <c r="BU30" s="2"/>
      <c r="BV30" s="3"/>
      <c r="BW30" s="3"/>
      <c r="BX30" s="3"/>
      <c r="BY30" s="3"/>
    </row>
    <row r="31" spans="1:77" ht="41.45" customHeight="1">
      <c r="A31" s="66" t="s">
        <v>301</v>
      </c>
      <c r="C31" s="67"/>
      <c r="D31" s="67" t="s">
        <v>64</v>
      </c>
      <c r="E31" s="68">
        <v>170.73883152663697</v>
      </c>
      <c r="F31" s="70">
        <v>99.99702817655518</v>
      </c>
      <c r="G31" s="103" t="s">
        <v>1372</v>
      </c>
      <c r="H31" s="67"/>
      <c r="I31" s="71" t="s">
        <v>301</v>
      </c>
      <c r="J31" s="72"/>
      <c r="K31" s="72"/>
      <c r="L31" s="71" t="s">
        <v>1557</v>
      </c>
      <c r="M31" s="75">
        <v>1.990409693378753</v>
      </c>
      <c r="N31" s="76">
        <v>9497.44921875</v>
      </c>
      <c r="O31" s="76">
        <v>809.70166015625</v>
      </c>
      <c r="P31" s="77"/>
      <c r="Q31" s="78"/>
      <c r="R31" s="78"/>
      <c r="S31" s="89"/>
      <c r="T31" s="48">
        <v>1</v>
      </c>
      <c r="U31" s="48">
        <v>0</v>
      </c>
      <c r="V31" s="49">
        <v>0</v>
      </c>
      <c r="W31" s="49">
        <v>1</v>
      </c>
      <c r="X31" s="49">
        <v>0</v>
      </c>
      <c r="Y31" s="49">
        <v>0.999995</v>
      </c>
      <c r="Z31" s="49">
        <v>0</v>
      </c>
      <c r="AA31" s="49">
        <v>0</v>
      </c>
      <c r="AB31" s="73">
        <v>31</v>
      </c>
      <c r="AC31" s="73"/>
      <c r="AD31" s="74"/>
      <c r="AE31" s="79" t="s">
        <v>1003</v>
      </c>
      <c r="AF31" s="79">
        <v>539</v>
      </c>
      <c r="AG31" s="79">
        <v>1215</v>
      </c>
      <c r="AH31" s="79">
        <v>33594</v>
      </c>
      <c r="AI31" s="79">
        <v>19724</v>
      </c>
      <c r="AJ31" s="79"/>
      <c r="AK31" s="79" t="s">
        <v>1096</v>
      </c>
      <c r="AL31" s="79" t="s">
        <v>1180</v>
      </c>
      <c r="AM31" s="79"/>
      <c r="AN31" s="79"/>
      <c r="AO31" s="81">
        <v>41444.008680555555</v>
      </c>
      <c r="AP31" s="84" t="s">
        <v>1287</v>
      </c>
      <c r="AQ31" s="79" t="b">
        <v>1</v>
      </c>
      <c r="AR31" s="79" t="b">
        <v>0</v>
      </c>
      <c r="AS31" s="79" t="b">
        <v>1</v>
      </c>
      <c r="AT31" s="79"/>
      <c r="AU31" s="79">
        <v>17</v>
      </c>
      <c r="AV31" s="84" t="s">
        <v>1337</v>
      </c>
      <c r="AW31" s="79" t="b">
        <v>0</v>
      </c>
      <c r="AX31" s="79" t="s">
        <v>1432</v>
      </c>
      <c r="AY31" s="84" t="s">
        <v>1461</v>
      </c>
      <c r="AZ31" s="79" t="s">
        <v>65</v>
      </c>
      <c r="BA31" s="79" t="str">
        <f>REPLACE(INDEX(GroupVertices[Group],MATCH(Vertices[[#This Row],[Vertex]],GroupVertices[Vertex],0)),1,1,"")</f>
        <v>9</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6" t="s">
        <v>261</v>
      </c>
      <c r="C32" s="67"/>
      <c r="D32" s="67" t="s">
        <v>64</v>
      </c>
      <c r="E32" s="68">
        <v>162.13665662469637</v>
      </c>
      <c r="F32" s="70">
        <v>99.99995352704079</v>
      </c>
      <c r="G32" s="103" t="s">
        <v>1373</v>
      </c>
      <c r="H32" s="67"/>
      <c r="I32" s="71" t="s">
        <v>261</v>
      </c>
      <c r="J32" s="72"/>
      <c r="K32" s="72"/>
      <c r="L32" s="71" t="s">
        <v>1558</v>
      </c>
      <c r="M32" s="75">
        <v>1.015487888209215</v>
      </c>
      <c r="N32" s="76">
        <v>6678.89453125</v>
      </c>
      <c r="O32" s="76">
        <v>4586.498046875</v>
      </c>
      <c r="P32" s="77"/>
      <c r="Q32" s="78"/>
      <c r="R32" s="78"/>
      <c r="S32" s="89"/>
      <c r="T32" s="48">
        <v>1</v>
      </c>
      <c r="U32" s="48">
        <v>1</v>
      </c>
      <c r="V32" s="49">
        <v>0</v>
      </c>
      <c r="W32" s="49">
        <v>0</v>
      </c>
      <c r="X32" s="49">
        <v>0</v>
      </c>
      <c r="Y32" s="49">
        <v>0.999995</v>
      </c>
      <c r="Z32" s="49">
        <v>0</v>
      </c>
      <c r="AA32" s="49">
        <v>0</v>
      </c>
      <c r="AB32" s="73">
        <v>32</v>
      </c>
      <c r="AC32" s="73"/>
      <c r="AD32" s="74"/>
      <c r="AE32" s="79" t="s">
        <v>1004</v>
      </c>
      <c r="AF32" s="79">
        <v>58</v>
      </c>
      <c r="AG32" s="79">
        <v>19</v>
      </c>
      <c r="AH32" s="79">
        <v>25</v>
      </c>
      <c r="AI32" s="79">
        <v>5</v>
      </c>
      <c r="AJ32" s="79"/>
      <c r="AK32" s="79"/>
      <c r="AL32" s="79" t="s">
        <v>1181</v>
      </c>
      <c r="AM32" s="79"/>
      <c r="AN32" s="79"/>
      <c r="AO32" s="81">
        <v>42520.34457175926</v>
      </c>
      <c r="AP32" s="79"/>
      <c r="AQ32" s="79" t="b">
        <v>1</v>
      </c>
      <c r="AR32" s="79" t="b">
        <v>0</v>
      </c>
      <c r="AS32" s="79" t="b">
        <v>0</v>
      </c>
      <c r="AT32" s="79"/>
      <c r="AU32" s="79">
        <v>0</v>
      </c>
      <c r="AV32" s="79"/>
      <c r="AW32" s="79" t="b">
        <v>0</v>
      </c>
      <c r="AX32" s="79" t="s">
        <v>1432</v>
      </c>
      <c r="AY32" s="84" t="s">
        <v>1462</v>
      </c>
      <c r="AZ32" s="79" t="s">
        <v>66</v>
      </c>
      <c r="BA32" s="79" t="str">
        <f>REPLACE(INDEX(GroupVertices[Group],MATCH(Vertices[[#This Row],[Vertex]],GroupVertices[Vertex],0)),1,1,"")</f>
        <v>7</v>
      </c>
      <c r="BB32" s="48"/>
      <c r="BC32" s="48"/>
      <c r="BD32" s="48"/>
      <c r="BE32" s="48"/>
      <c r="BF32" s="48" t="s">
        <v>495</v>
      </c>
      <c r="BG32" s="48" t="s">
        <v>495</v>
      </c>
      <c r="BH32" s="116" t="s">
        <v>1997</v>
      </c>
      <c r="BI32" s="116" t="s">
        <v>1997</v>
      </c>
      <c r="BJ32" s="116" t="s">
        <v>2052</v>
      </c>
      <c r="BK32" s="116" t="s">
        <v>2052</v>
      </c>
      <c r="BL32" s="116">
        <v>1</v>
      </c>
      <c r="BM32" s="119">
        <v>7.6923076923076925</v>
      </c>
      <c r="BN32" s="116">
        <v>0</v>
      </c>
      <c r="BO32" s="119">
        <v>0</v>
      </c>
      <c r="BP32" s="116">
        <v>0</v>
      </c>
      <c r="BQ32" s="119">
        <v>0</v>
      </c>
      <c r="BR32" s="116">
        <v>12</v>
      </c>
      <c r="BS32" s="119">
        <v>92.3076923076923</v>
      </c>
      <c r="BT32" s="116">
        <v>13</v>
      </c>
      <c r="BU32" s="2"/>
      <c r="BV32" s="3"/>
      <c r="BW32" s="3"/>
      <c r="BX32" s="3"/>
      <c r="BY32" s="3"/>
    </row>
    <row r="33" spans="1:77" ht="41.45" customHeight="1">
      <c r="A33" s="66" t="s">
        <v>262</v>
      </c>
      <c r="C33" s="67"/>
      <c r="D33" s="67" t="s">
        <v>64</v>
      </c>
      <c r="E33" s="68">
        <v>202.04039103603952</v>
      </c>
      <c r="F33" s="70">
        <v>99.98638342294869</v>
      </c>
      <c r="G33" s="103" t="s">
        <v>1374</v>
      </c>
      <c r="H33" s="67"/>
      <c r="I33" s="71" t="s">
        <v>262</v>
      </c>
      <c r="J33" s="72"/>
      <c r="K33" s="72"/>
      <c r="L33" s="71" t="s">
        <v>1559</v>
      </c>
      <c r="M33" s="75">
        <v>5.537951245300015</v>
      </c>
      <c r="N33" s="76">
        <v>3897.48974609375</v>
      </c>
      <c r="O33" s="76">
        <v>7284.49951171875</v>
      </c>
      <c r="P33" s="77"/>
      <c r="Q33" s="78"/>
      <c r="R33" s="78"/>
      <c r="S33" s="89"/>
      <c r="T33" s="48">
        <v>0</v>
      </c>
      <c r="U33" s="48">
        <v>1</v>
      </c>
      <c r="V33" s="49">
        <v>0</v>
      </c>
      <c r="W33" s="49">
        <v>0.003846</v>
      </c>
      <c r="X33" s="49">
        <v>0.014298</v>
      </c>
      <c r="Y33" s="49">
        <v>0.439794</v>
      </c>
      <c r="Z33" s="49">
        <v>0</v>
      </c>
      <c r="AA33" s="49">
        <v>0</v>
      </c>
      <c r="AB33" s="73">
        <v>33</v>
      </c>
      <c r="AC33" s="73"/>
      <c r="AD33" s="74"/>
      <c r="AE33" s="79" t="s">
        <v>1005</v>
      </c>
      <c r="AF33" s="79">
        <v>980</v>
      </c>
      <c r="AG33" s="79">
        <v>5567</v>
      </c>
      <c r="AH33" s="79">
        <v>9342</v>
      </c>
      <c r="AI33" s="79">
        <v>15952</v>
      </c>
      <c r="AJ33" s="79"/>
      <c r="AK33" s="79" t="s">
        <v>1097</v>
      </c>
      <c r="AL33" s="79" t="s">
        <v>1182</v>
      </c>
      <c r="AM33" s="84" t="s">
        <v>1234</v>
      </c>
      <c r="AN33" s="79"/>
      <c r="AO33" s="81">
        <v>40664.53023148148</v>
      </c>
      <c r="AP33" s="84" t="s">
        <v>1288</v>
      </c>
      <c r="AQ33" s="79" t="b">
        <v>0</v>
      </c>
      <c r="AR33" s="79" t="b">
        <v>0</v>
      </c>
      <c r="AS33" s="79" t="b">
        <v>1</v>
      </c>
      <c r="AT33" s="79"/>
      <c r="AU33" s="79">
        <v>46</v>
      </c>
      <c r="AV33" s="84" t="s">
        <v>1337</v>
      </c>
      <c r="AW33" s="79" t="b">
        <v>0</v>
      </c>
      <c r="AX33" s="79" t="s">
        <v>1432</v>
      </c>
      <c r="AY33" s="84" t="s">
        <v>1463</v>
      </c>
      <c r="AZ33" s="79" t="s">
        <v>66</v>
      </c>
      <c r="BA33" s="79" t="str">
        <f>REPLACE(INDEX(GroupVertices[Group],MATCH(Vertices[[#This Row],[Vertex]],GroupVertices[Vertex],0)),1,1,"")</f>
        <v>2</v>
      </c>
      <c r="BB33" s="48"/>
      <c r="BC33" s="48"/>
      <c r="BD33" s="48"/>
      <c r="BE33" s="48"/>
      <c r="BF33" s="48" t="s">
        <v>483</v>
      </c>
      <c r="BG33" s="48" t="s">
        <v>483</v>
      </c>
      <c r="BH33" s="116" t="s">
        <v>1998</v>
      </c>
      <c r="BI33" s="116" t="s">
        <v>1998</v>
      </c>
      <c r="BJ33" s="116" t="s">
        <v>2053</v>
      </c>
      <c r="BK33" s="116" t="s">
        <v>2053</v>
      </c>
      <c r="BL33" s="116">
        <v>0</v>
      </c>
      <c r="BM33" s="119">
        <v>0</v>
      </c>
      <c r="BN33" s="116">
        <v>0</v>
      </c>
      <c r="BO33" s="119">
        <v>0</v>
      </c>
      <c r="BP33" s="116">
        <v>0</v>
      </c>
      <c r="BQ33" s="119">
        <v>0</v>
      </c>
      <c r="BR33" s="116">
        <v>38</v>
      </c>
      <c r="BS33" s="119">
        <v>100</v>
      </c>
      <c r="BT33" s="116">
        <v>38</v>
      </c>
      <c r="BU33" s="2"/>
      <c r="BV33" s="3"/>
      <c r="BW33" s="3"/>
      <c r="BX33" s="3"/>
      <c r="BY33" s="3"/>
    </row>
    <row r="34" spans="1:77" ht="41.45" customHeight="1">
      <c r="A34" s="66" t="s">
        <v>263</v>
      </c>
      <c r="C34" s="67"/>
      <c r="D34" s="67" t="s">
        <v>64</v>
      </c>
      <c r="E34" s="68">
        <v>426.2867197088687</v>
      </c>
      <c r="F34" s="70">
        <v>99.91012374281473</v>
      </c>
      <c r="G34" s="103" t="s">
        <v>1375</v>
      </c>
      <c r="H34" s="67"/>
      <c r="I34" s="71" t="s">
        <v>263</v>
      </c>
      <c r="J34" s="72"/>
      <c r="K34" s="72"/>
      <c r="L34" s="71" t="s">
        <v>1560</v>
      </c>
      <c r="M34" s="75">
        <v>30.952760644610926</v>
      </c>
      <c r="N34" s="76">
        <v>2195.46875</v>
      </c>
      <c r="O34" s="76">
        <v>5688.86669921875</v>
      </c>
      <c r="P34" s="77"/>
      <c r="Q34" s="78"/>
      <c r="R34" s="78"/>
      <c r="S34" s="89"/>
      <c r="T34" s="48">
        <v>3</v>
      </c>
      <c r="U34" s="48">
        <v>5</v>
      </c>
      <c r="V34" s="49">
        <v>699.752381</v>
      </c>
      <c r="W34" s="49">
        <v>0.004484</v>
      </c>
      <c r="X34" s="49">
        <v>0.039322</v>
      </c>
      <c r="Y34" s="49">
        <v>2.310137</v>
      </c>
      <c r="Z34" s="49">
        <v>0.06666666666666667</v>
      </c>
      <c r="AA34" s="49">
        <v>0</v>
      </c>
      <c r="AB34" s="73">
        <v>34</v>
      </c>
      <c r="AC34" s="73"/>
      <c r="AD34" s="74"/>
      <c r="AE34" s="79" t="s">
        <v>1006</v>
      </c>
      <c r="AF34" s="79">
        <v>1066</v>
      </c>
      <c r="AG34" s="79">
        <v>36745</v>
      </c>
      <c r="AH34" s="79">
        <v>8249</v>
      </c>
      <c r="AI34" s="79">
        <v>2180</v>
      </c>
      <c r="AJ34" s="79"/>
      <c r="AK34" s="79" t="s">
        <v>1098</v>
      </c>
      <c r="AL34" s="79" t="s">
        <v>1164</v>
      </c>
      <c r="AM34" s="84" t="s">
        <v>1235</v>
      </c>
      <c r="AN34" s="79"/>
      <c r="AO34" s="81">
        <v>42117.82472222222</v>
      </c>
      <c r="AP34" s="84" t="s">
        <v>1289</v>
      </c>
      <c r="AQ34" s="79" t="b">
        <v>0</v>
      </c>
      <c r="AR34" s="79" t="b">
        <v>0</v>
      </c>
      <c r="AS34" s="79" t="b">
        <v>1</v>
      </c>
      <c r="AT34" s="79"/>
      <c r="AU34" s="79">
        <v>333</v>
      </c>
      <c r="AV34" s="84" t="s">
        <v>1337</v>
      </c>
      <c r="AW34" s="79" t="b">
        <v>0</v>
      </c>
      <c r="AX34" s="79" t="s">
        <v>1432</v>
      </c>
      <c r="AY34" s="84" t="s">
        <v>1464</v>
      </c>
      <c r="AZ34" s="79" t="s">
        <v>66</v>
      </c>
      <c r="BA34" s="79" t="str">
        <f>REPLACE(INDEX(GroupVertices[Group],MATCH(Vertices[[#This Row],[Vertex]],GroupVertices[Vertex],0)),1,1,"")</f>
        <v>1</v>
      </c>
      <c r="BB34" s="48" t="s">
        <v>1945</v>
      </c>
      <c r="BC34" s="48" t="s">
        <v>1945</v>
      </c>
      <c r="BD34" s="48" t="s">
        <v>1952</v>
      </c>
      <c r="BE34" s="48" t="s">
        <v>1952</v>
      </c>
      <c r="BF34" s="48" t="s">
        <v>1960</v>
      </c>
      <c r="BG34" s="48" t="s">
        <v>1974</v>
      </c>
      <c r="BH34" s="116" t="s">
        <v>1999</v>
      </c>
      <c r="BI34" s="116" t="s">
        <v>2025</v>
      </c>
      <c r="BJ34" s="116" t="s">
        <v>2054</v>
      </c>
      <c r="BK34" s="116" t="s">
        <v>2076</v>
      </c>
      <c r="BL34" s="116">
        <v>1</v>
      </c>
      <c r="BM34" s="119">
        <v>1.492537313432836</v>
      </c>
      <c r="BN34" s="116">
        <v>1</v>
      </c>
      <c r="BO34" s="119">
        <v>1.492537313432836</v>
      </c>
      <c r="BP34" s="116">
        <v>0</v>
      </c>
      <c r="BQ34" s="119">
        <v>0</v>
      </c>
      <c r="BR34" s="116">
        <v>65</v>
      </c>
      <c r="BS34" s="119">
        <v>97.01492537313433</v>
      </c>
      <c r="BT34" s="116">
        <v>67</v>
      </c>
      <c r="BU34" s="2"/>
      <c r="BV34" s="3"/>
      <c r="BW34" s="3"/>
      <c r="BX34" s="3"/>
      <c r="BY34" s="3"/>
    </row>
    <row r="35" spans="1:77" ht="41.45" customHeight="1">
      <c r="A35" s="66" t="s">
        <v>302</v>
      </c>
      <c r="C35" s="67"/>
      <c r="D35" s="67" t="s">
        <v>64</v>
      </c>
      <c r="E35" s="68">
        <v>219.3598201028229</v>
      </c>
      <c r="F35" s="70">
        <v>99.98049358685392</v>
      </c>
      <c r="G35" s="103" t="s">
        <v>1376</v>
      </c>
      <c r="H35" s="67"/>
      <c r="I35" s="71" t="s">
        <v>302</v>
      </c>
      <c r="J35" s="72"/>
      <c r="K35" s="72"/>
      <c r="L35" s="71" t="s">
        <v>1561</v>
      </c>
      <c r="M35" s="75">
        <v>7.500837287815271</v>
      </c>
      <c r="N35" s="76">
        <v>2662.4873046875</v>
      </c>
      <c r="O35" s="76">
        <v>5585.79296875</v>
      </c>
      <c r="P35" s="77"/>
      <c r="Q35" s="78"/>
      <c r="R35" s="78"/>
      <c r="S35" s="89"/>
      <c r="T35" s="48">
        <v>1</v>
      </c>
      <c r="U35" s="48">
        <v>0</v>
      </c>
      <c r="V35" s="49">
        <v>0</v>
      </c>
      <c r="W35" s="49">
        <v>0.003247</v>
      </c>
      <c r="X35" s="49">
        <v>0.007062</v>
      </c>
      <c r="Y35" s="49">
        <v>0.430516</v>
      </c>
      <c r="Z35" s="49">
        <v>0</v>
      </c>
      <c r="AA35" s="49">
        <v>0</v>
      </c>
      <c r="AB35" s="73">
        <v>35</v>
      </c>
      <c r="AC35" s="73"/>
      <c r="AD35" s="74"/>
      <c r="AE35" s="79" t="s">
        <v>1007</v>
      </c>
      <c r="AF35" s="79">
        <v>833</v>
      </c>
      <c r="AG35" s="79">
        <v>7975</v>
      </c>
      <c r="AH35" s="79">
        <v>3619</v>
      </c>
      <c r="AI35" s="79">
        <v>9467</v>
      </c>
      <c r="AJ35" s="79"/>
      <c r="AK35" s="79" t="s">
        <v>1099</v>
      </c>
      <c r="AL35" s="79" t="s">
        <v>1183</v>
      </c>
      <c r="AM35" s="84" t="s">
        <v>1236</v>
      </c>
      <c r="AN35" s="79"/>
      <c r="AO35" s="81">
        <v>41052.64487268519</v>
      </c>
      <c r="AP35" s="84" t="s">
        <v>1290</v>
      </c>
      <c r="AQ35" s="79" t="b">
        <v>0</v>
      </c>
      <c r="AR35" s="79" t="b">
        <v>0</v>
      </c>
      <c r="AS35" s="79" t="b">
        <v>1</v>
      </c>
      <c r="AT35" s="79"/>
      <c r="AU35" s="79">
        <v>70</v>
      </c>
      <c r="AV35" s="84" t="s">
        <v>1337</v>
      </c>
      <c r="AW35" s="79" t="b">
        <v>0</v>
      </c>
      <c r="AX35" s="79" t="s">
        <v>1432</v>
      </c>
      <c r="AY35" s="84" t="s">
        <v>1465</v>
      </c>
      <c r="AZ35" s="79" t="s">
        <v>65</v>
      </c>
      <c r="BA35" s="79" t="str">
        <f>REPLACE(INDEX(GroupVertices[Group],MATCH(Vertices[[#This Row],[Vertex]],GroupVertices[Vertex],0)),1,1,"")</f>
        <v>1</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6" t="s">
        <v>303</v>
      </c>
      <c r="C36" s="67"/>
      <c r="D36" s="67" t="s">
        <v>64</v>
      </c>
      <c r="E36" s="68">
        <v>164.70436267820205</v>
      </c>
      <c r="F36" s="70">
        <v>99.9990803245965</v>
      </c>
      <c r="G36" s="103" t="s">
        <v>1377</v>
      </c>
      <c r="H36" s="67"/>
      <c r="I36" s="71" t="s">
        <v>303</v>
      </c>
      <c r="J36" s="72"/>
      <c r="K36" s="72"/>
      <c r="L36" s="71" t="s">
        <v>1562</v>
      </c>
      <c r="M36" s="75">
        <v>1.306497156140256</v>
      </c>
      <c r="N36" s="76">
        <v>2923.549072265625</v>
      </c>
      <c r="O36" s="76">
        <v>2695.21923828125</v>
      </c>
      <c r="P36" s="77"/>
      <c r="Q36" s="78"/>
      <c r="R36" s="78"/>
      <c r="S36" s="89"/>
      <c r="T36" s="48">
        <v>1</v>
      </c>
      <c r="U36" s="48">
        <v>0</v>
      </c>
      <c r="V36" s="49">
        <v>0</v>
      </c>
      <c r="W36" s="49">
        <v>0.003401</v>
      </c>
      <c r="X36" s="49">
        <v>0.00748</v>
      </c>
      <c r="Y36" s="49">
        <v>0.459731</v>
      </c>
      <c r="Z36" s="49">
        <v>0</v>
      </c>
      <c r="AA36" s="49">
        <v>0</v>
      </c>
      <c r="AB36" s="73">
        <v>36</v>
      </c>
      <c r="AC36" s="73"/>
      <c r="AD36" s="74"/>
      <c r="AE36" s="79" t="s">
        <v>1008</v>
      </c>
      <c r="AF36" s="79">
        <v>475</v>
      </c>
      <c r="AG36" s="79">
        <v>376</v>
      </c>
      <c r="AH36" s="79">
        <v>624</v>
      </c>
      <c r="AI36" s="79">
        <v>849</v>
      </c>
      <c r="AJ36" s="79"/>
      <c r="AK36" s="79" t="s">
        <v>1100</v>
      </c>
      <c r="AL36" s="79" t="s">
        <v>1184</v>
      </c>
      <c r="AM36" s="79"/>
      <c r="AN36" s="79"/>
      <c r="AO36" s="81">
        <v>43075.63365740741</v>
      </c>
      <c r="AP36" s="84" t="s">
        <v>1291</v>
      </c>
      <c r="AQ36" s="79" t="b">
        <v>1</v>
      </c>
      <c r="AR36" s="79" t="b">
        <v>0</v>
      </c>
      <c r="AS36" s="79" t="b">
        <v>1</v>
      </c>
      <c r="AT36" s="79"/>
      <c r="AU36" s="79">
        <v>4</v>
      </c>
      <c r="AV36" s="79"/>
      <c r="AW36" s="79" t="b">
        <v>0</v>
      </c>
      <c r="AX36" s="79" t="s">
        <v>1432</v>
      </c>
      <c r="AY36" s="84" t="s">
        <v>1466</v>
      </c>
      <c r="AZ36" s="79" t="s">
        <v>65</v>
      </c>
      <c r="BA36" s="79" t="str">
        <f>REPLACE(INDEX(GroupVertices[Group],MATCH(Vertices[[#This Row],[Vertex]],GroupVertices[Vertex],0)),1,1,"")</f>
        <v>3</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6" t="s">
        <v>304</v>
      </c>
      <c r="C37" s="67"/>
      <c r="D37" s="67" t="s">
        <v>64</v>
      </c>
      <c r="E37" s="68">
        <v>163.26587189192438</v>
      </c>
      <c r="F37" s="70">
        <v>99.99956951364092</v>
      </c>
      <c r="G37" s="103" t="s">
        <v>1378</v>
      </c>
      <c r="H37" s="67"/>
      <c r="I37" s="71" t="s">
        <v>304</v>
      </c>
      <c r="J37" s="72"/>
      <c r="K37" s="72"/>
      <c r="L37" s="71" t="s">
        <v>1563</v>
      </c>
      <c r="M37" s="75">
        <v>1.1434667539379921</v>
      </c>
      <c r="N37" s="76">
        <v>4170.65380859375</v>
      </c>
      <c r="O37" s="76">
        <v>326.0543518066406</v>
      </c>
      <c r="P37" s="77"/>
      <c r="Q37" s="78"/>
      <c r="R37" s="78"/>
      <c r="S37" s="89"/>
      <c r="T37" s="48">
        <v>1</v>
      </c>
      <c r="U37" s="48">
        <v>0</v>
      </c>
      <c r="V37" s="49">
        <v>0</v>
      </c>
      <c r="W37" s="49">
        <v>0.003401</v>
      </c>
      <c r="X37" s="49">
        <v>0.00748</v>
      </c>
      <c r="Y37" s="49">
        <v>0.459731</v>
      </c>
      <c r="Z37" s="49">
        <v>0</v>
      </c>
      <c r="AA37" s="49">
        <v>0</v>
      </c>
      <c r="AB37" s="73">
        <v>37</v>
      </c>
      <c r="AC37" s="73"/>
      <c r="AD37" s="74"/>
      <c r="AE37" s="79" t="s">
        <v>1009</v>
      </c>
      <c r="AF37" s="79">
        <v>196</v>
      </c>
      <c r="AG37" s="79">
        <v>176</v>
      </c>
      <c r="AH37" s="79">
        <v>57</v>
      </c>
      <c r="AI37" s="79">
        <v>1876</v>
      </c>
      <c r="AJ37" s="79"/>
      <c r="AK37" s="79" t="s">
        <v>1101</v>
      </c>
      <c r="AL37" s="79"/>
      <c r="AM37" s="79"/>
      <c r="AN37" s="79"/>
      <c r="AO37" s="81">
        <v>39829.25645833334</v>
      </c>
      <c r="AP37" s="79"/>
      <c r="AQ37" s="79" t="b">
        <v>0</v>
      </c>
      <c r="AR37" s="79" t="b">
        <v>0</v>
      </c>
      <c r="AS37" s="79" t="b">
        <v>0</v>
      </c>
      <c r="AT37" s="79"/>
      <c r="AU37" s="79">
        <v>3</v>
      </c>
      <c r="AV37" s="84" t="s">
        <v>1337</v>
      </c>
      <c r="AW37" s="79" t="b">
        <v>0</v>
      </c>
      <c r="AX37" s="79" t="s">
        <v>1432</v>
      </c>
      <c r="AY37" s="84" t="s">
        <v>1467</v>
      </c>
      <c r="AZ37" s="79" t="s">
        <v>65</v>
      </c>
      <c r="BA37" s="79" t="str">
        <f>REPLACE(INDEX(GroupVertices[Group],MATCH(Vertices[[#This Row],[Vertex]],GroupVertices[Vertex],0)),1,1,"")</f>
        <v>3</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6" t="s">
        <v>305</v>
      </c>
      <c r="C38" s="67"/>
      <c r="D38" s="67" t="s">
        <v>64</v>
      </c>
      <c r="E38" s="68">
        <v>163.26587189192438</v>
      </c>
      <c r="F38" s="70">
        <v>99.99956951364092</v>
      </c>
      <c r="G38" s="103" t="s">
        <v>1379</v>
      </c>
      <c r="H38" s="67"/>
      <c r="I38" s="71" t="s">
        <v>305</v>
      </c>
      <c r="J38" s="72"/>
      <c r="K38" s="72"/>
      <c r="L38" s="71" t="s">
        <v>1564</v>
      </c>
      <c r="M38" s="75">
        <v>1.1434667539379921</v>
      </c>
      <c r="N38" s="76">
        <v>3061.1884765625</v>
      </c>
      <c r="O38" s="76">
        <v>842.173095703125</v>
      </c>
      <c r="P38" s="77"/>
      <c r="Q38" s="78"/>
      <c r="R38" s="78"/>
      <c r="S38" s="89"/>
      <c r="T38" s="48">
        <v>1</v>
      </c>
      <c r="U38" s="48">
        <v>0</v>
      </c>
      <c r="V38" s="49">
        <v>0</v>
      </c>
      <c r="W38" s="49">
        <v>0.003401</v>
      </c>
      <c r="X38" s="49">
        <v>0.00748</v>
      </c>
      <c r="Y38" s="49">
        <v>0.459731</v>
      </c>
      <c r="Z38" s="49">
        <v>0</v>
      </c>
      <c r="AA38" s="49">
        <v>0</v>
      </c>
      <c r="AB38" s="73">
        <v>38</v>
      </c>
      <c r="AC38" s="73"/>
      <c r="AD38" s="74"/>
      <c r="AE38" s="79" t="s">
        <v>1010</v>
      </c>
      <c r="AF38" s="79">
        <v>48</v>
      </c>
      <c r="AG38" s="79">
        <v>176</v>
      </c>
      <c r="AH38" s="79">
        <v>219</v>
      </c>
      <c r="AI38" s="79">
        <v>25</v>
      </c>
      <c r="AJ38" s="79"/>
      <c r="AK38" s="79"/>
      <c r="AL38" s="79" t="s">
        <v>1185</v>
      </c>
      <c r="AM38" s="79"/>
      <c r="AN38" s="79"/>
      <c r="AO38" s="81">
        <v>42080.8687037037</v>
      </c>
      <c r="AP38" s="79"/>
      <c r="AQ38" s="79" t="b">
        <v>1</v>
      </c>
      <c r="AR38" s="79" t="b">
        <v>0</v>
      </c>
      <c r="AS38" s="79" t="b">
        <v>0</v>
      </c>
      <c r="AT38" s="79"/>
      <c r="AU38" s="79">
        <v>3</v>
      </c>
      <c r="AV38" s="84" t="s">
        <v>1337</v>
      </c>
      <c r="AW38" s="79" t="b">
        <v>0</v>
      </c>
      <c r="AX38" s="79" t="s">
        <v>1432</v>
      </c>
      <c r="AY38" s="84" t="s">
        <v>1468</v>
      </c>
      <c r="AZ38" s="79" t="s">
        <v>65</v>
      </c>
      <c r="BA38" s="79" t="str">
        <f>REPLACE(INDEX(GroupVertices[Group],MATCH(Vertices[[#This Row],[Vertex]],GroupVertices[Vertex],0)),1,1,"")</f>
        <v>3</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6" t="s">
        <v>306</v>
      </c>
      <c r="C39" s="67"/>
      <c r="D39" s="67" t="s">
        <v>64</v>
      </c>
      <c r="E39" s="68">
        <v>176.09001725158998</v>
      </c>
      <c r="F39" s="70">
        <v>99.99520839330995</v>
      </c>
      <c r="G39" s="103" t="s">
        <v>1380</v>
      </c>
      <c r="H39" s="67"/>
      <c r="I39" s="71" t="s">
        <v>306</v>
      </c>
      <c r="J39" s="72"/>
      <c r="K39" s="72"/>
      <c r="L39" s="71" t="s">
        <v>1565</v>
      </c>
      <c r="M39" s="75">
        <v>2.5968827895711746</v>
      </c>
      <c r="N39" s="76">
        <v>2822.556640625</v>
      </c>
      <c r="O39" s="76">
        <v>1738.376708984375</v>
      </c>
      <c r="P39" s="77"/>
      <c r="Q39" s="78"/>
      <c r="R39" s="78"/>
      <c r="S39" s="89"/>
      <c r="T39" s="48">
        <v>1</v>
      </c>
      <c r="U39" s="48">
        <v>0</v>
      </c>
      <c r="V39" s="49">
        <v>0</v>
      </c>
      <c r="W39" s="49">
        <v>0.003401</v>
      </c>
      <c r="X39" s="49">
        <v>0.00748</v>
      </c>
      <c r="Y39" s="49">
        <v>0.459731</v>
      </c>
      <c r="Z39" s="49">
        <v>0</v>
      </c>
      <c r="AA39" s="49">
        <v>0</v>
      </c>
      <c r="AB39" s="73">
        <v>39</v>
      </c>
      <c r="AC39" s="73"/>
      <c r="AD39" s="74"/>
      <c r="AE39" s="79" t="s">
        <v>1011</v>
      </c>
      <c r="AF39" s="79">
        <v>333</v>
      </c>
      <c r="AG39" s="79">
        <v>1959</v>
      </c>
      <c r="AH39" s="79">
        <v>414</v>
      </c>
      <c r="AI39" s="79">
        <v>1508</v>
      </c>
      <c r="AJ39" s="79"/>
      <c r="AK39" s="79" t="s">
        <v>1102</v>
      </c>
      <c r="AL39" s="79" t="s">
        <v>1186</v>
      </c>
      <c r="AM39" s="79"/>
      <c r="AN39" s="79"/>
      <c r="AO39" s="81">
        <v>41337.676354166666</v>
      </c>
      <c r="AP39" s="84" t="s">
        <v>1292</v>
      </c>
      <c r="AQ39" s="79" t="b">
        <v>1</v>
      </c>
      <c r="AR39" s="79" t="b">
        <v>0</v>
      </c>
      <c r="AS39" s="79" t="b">
        <v>0</v>
      </c>
      <c r="AT39" s="79"/>
      <c r="AU39" s="79">
        <v>13</v>
      </c>
      <c r="AV39" s="84" t="s">
        <v>1337</v>
      </c>
      <c r="AW39" s="79" t="b">
        <v>0</v>
      </c>
      <c r="AX39" s="79" t="s">
        <v>1432</v>
      </c>
      <c r="AY39" s="84" t="s">
        <v>1469</v>
      </c>
      <c r="AZ39" s="79" t="s">
        <v>65</v>
      </c>
      <c r="BA39" s="79" t="str">
        <f>REPLACE(INDEX(GroupVertices[Group],MATCH(Vertices[[#This Row],[Vertex]],GroupVertices[Vertex],0)),1,1,"")</f>
        <v>3</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6" t="s">
        <v>307</v>
      </c>
      <c r="C40" s="67"/>
      <c r="D40" s="67" t="s">
        <v>64</v>
      </c>
      <c r="E40" s="68">
        <v>166.739827140785</v>
      </c>
      <c r="F40" s="70">
        <v>99.99838812209865</v>
      </c>
      <c r="G40" s="103" t="s">
        <v>1381</v>
      </c>
      <c r="H40" s="67"/>
      <c r="I40" s="71" t="s">
        <v>307</v>
      </c>
      <c r="J40" s="72"/>
      <c r="K40" s="72"/>
      <c r="L40" s="71" t="s">
        <v>1566</v>
      </c>
      <c r="M40" s="75">
        <v>1.5371851752564594</v>
      </c>
      <c r="N40" s="76">
        <v>3327.498046875</v>
      </c>
      <c r="O40" s="76">
        <v>3455.466796875</v>
      </c>
      <c r="P40" s="77"/>
      <c r="Q40" s="78"/>
      <c r="R40" s="78"/>
      <c r="S40" s="89"/>
      <c r="T40" s="48">
        <v>1</v>
      </c>
      <c r="U40" s="48">
        <v>0</v>
      </c>
      <c r="V40" s="49">
        <v>0</v>
      </c>
      <c r="W40" s="49">
        <v>0.003401</v>
      </c>
      <c r="X40" s="49">
        <v>0.00748</v>
      </c>
      <c r="Y40" s="49">
        <v>0.459731</v>
      </c>
      <c r="Z40" s="49">
        <v>0</v>
      </c>
      <c r="AA40" s="49">
        <v>0</v>
      </c>
      <c r="AB40" s="73">
        <v>40</v>
      </c>
      <c r="AC40" s="73"/>
      <c r="AD40" s="74"/>
      <c r="AE40" s="79" t="s">
        <v>1012</v>
      </c>
      <c r="AF40" s="79">
        <v>373</v>
      </c>
      <c r="AG40" s="79">
        <v>659</v>
      </c>
      <c r="AH40" s="79">
        <v>517</v>
      </c>
      <c r="AI40" s="79">
        <v>1000</v>
      </c>
      <c r="AJ40" s="79"/>
      <c r="AK40" s="79" t="s">
        <v>1103</v>
      </c>
      <c r="AL40" s="79" t="s">
        <v>1187</v>
      </c>
      <c r="AM40" s="84" t="s">
        <v>1237</v>
      </c>
      <c r="AN40" s="79"/>
      <c r="AO40" s="81">
        <v>41795.94259259259</v>
      </c>
      <c r="AP40" s="84" t="s">
        <v>1293</v>
      </c>
      <c r="AQ40" s="79" t="b">
        <v>1</v>
      </c>
      <c r="AR40" s="79" t="b">
        <v>0</v>
      </c>
      <c r="AS40" s="79" t="b">
        <v>1</v>
      </c>
      <c r="AT40" s="79"/>
      <c r="AU40" s="79">
        <v>11</v>
      </c>
      <c r="AV40" s="84" t="s">
        <v>1337</v>
      </c>
      <c r="AW40" s="79" t="b">
        <v>0</v>
      </c>
      <c r="AX40" s="79" t="s">
        <v>1432</v>
      </c>
      <c r="AY40" s="84" t="s">
        <v>1470</v>
      </c>
      <c r="AZ40" s="79" t="s">
        <v>65</v>
      </c>
      <c r="BA40" s="79" t="str">
        <f>REPLACE(INDEX(GroupVertices[Group],MATCH(Vertices[[#This Row],[Vertex]],GroupVertices[Vertex],0)),1,1,"")</f>
        <v>3</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6" t="s">
        <v>265</v>
      </c>
      <c r="C41" s="67"/>
      <c r="D41" s="67" t="s">
        <v>64</v>
      </c>
      <c r="E41" s="68">
        <v>168.1135858416802</v>
      </c>
      <c r="F41" s="70">
        <v>99.99792094656124</v>
      </c>
      <c r="G41" s="103" t="s">
        <v>1382</v>
      </c>
      <c r="H41" s="67"/>
      <c r="I41" s="71" t="s">
        <v>265</v>
      </c>
      <c r="J41" s="72"/>
      <c r="K41" s="72"/>
      <c r="L41" s="71" t="s">
        <v>1567</v>
      </c>
      <c r="M41" s="75">
        <v>1.6928792093596212</v>
      </c>
      <c r="N41" s="76">
        <v>8113.28125</v>
      </c>
      <c r="O41" s="76">
        <v>4029.684814453125</v>
      </c>
      <c r="P41" s="77"/>
      <c r="Q41" s="78"/>
      <c r="R41" s="78"/>
      <c r="S41" s="89"/>
      <c r="T41" s="48">
        <v>0</v>
      </c>
      <c r="U41" s="48">
        <v>4</v>
      </c>
      <c r="V41" s="49">
        <v>250.8</v>
      </c>
      <c r="W41" s="49">
        <v>0.004098</v>
      </c>
      <c r="X41" s="49">
        <v>0.023589</v>
      </c>
      <c r="Y41" s="49">
        <v>1.4356</v>
      </c>
      <c r="Z41" s="49">
        <v>0.08333333333333333</v>
      </c>
      <c r="AA41" s="49">
        <v>0</v>
      </c>
      <c r="AB41" s="73">
        <v>41</v>
      </c>
      <c r="AC41" s="73"/>
      <c r="AD41" s="74"/>
      <c r="AE41" s="79" t="s">
        <v>1013</v>
      </c>
      <c r="AF41" s="79">
        <v>918</v>
      </c>
      <c r="AG41" s="79">
        <v>850</v>
      </c>
      <c r="AH41" s="79">
        <v>725</v>
      </c>
      <c r="AI41" s="79">
        <v>1808</v>
      </c>
      <c r="AJ41" s="79"/>
      <c r="AK41" s="79" t="s">
        <v>1104</v>
      </c>
      <c r="AL41" s="79" t="s">
        <v>1188</v>
      </c>
      <c r="AM41" s="79"/>
      <c r="AN41" s="79"/>
      <c r="AO41" s="81">
        <v>43734.11844907407</v>
      </c>
      <c r="AP41" s="84" t="s">
        <v>1294</v>
      </c>
      <c r="AQ41" s="79" t="b">
        <v>1</v>
      </c>
      <c r="AR41" s="79" t="b">
        <v>0</v>
      </c>
      <c r="AS41" s="79" t="b">
        <v>0</v>
      </c>
      <c r="AT41" s="79"/>
      <c r="AU41" s="79">
        <v>13</v>
      </c>
      <c r="AV41" s="79"/>
      <c r="AW41" s="79" t="b">
        <v>0</v>
      </c>
      <c r="AX41" s="79" t="s">
        <v>1432</v>
      </c>
      <c r="AY41" s="84" t="s">
        <v>1471</v>
      </c>
      <c r="AZ41" s="79" t="s">
        <v>66</v>
      </c>
      <c r="BA41" s="79" t="str">
        <f>REPLACE(INDEX(GroupVertices[Group],MATCH(Vertices[[#This Row],[Vertex]],GroupVertices[Vertex],0)),1,1,"")</f>
        <v>6</v>
      </c>
      <c r="BB41" s="48" t="s">
        <v>448</v>
      </c>
      <c r="BC41" s="48" t="s">
        <v>448</v>
      </c>
      <c r="BD41" s="48" t="s">
        <v>473</v>
      </c>
      <c r="BE41" s="48" t="s">
        <v>473</v>
      </c>
      <c r="BF41" s="48" t="s">
        <v>1961</v>
      </c>
      <c r="BG41" s="48" t="s">
        <v>1975</v>
      </c>
      <c r="BH41" s="116" t="s">
        <v>2000</v>
      </c>
      <c r="BI41" s="116" t="s">
        <v>2026</v>
      </c>
      <c r="BJ41" s="116" t="s">
        <v>2055</v>
      </c>
      <c r="BK41" s="116" t="s">
        <v>2055</v>
      </c>
      <c r="BL41" s="116">
        <v>4</v>
      </c>
      <c r="BM41" s="119">
        <v>3.7383177570093458</v>
      </c>
      <c r="BN41" s="116">
        <v>4</v>
      </c>
      <c r="BO41" s="119">
        <v>3.7383177570093458</v>
      </c>
      <c r="BP41" s="116">
        <v>0</v>
      </c>
      <c r="BQ41" s="119">
        <v>0</v>
      </c>
      <c r="BR41" s="116">
        <v>99</v>
      </c>
      <c r="BS41" s="119">
        <v>92.5233644859813</v>
      </c>
      <c r="BT41" s="116">
        <v>107</v>
      </c>
      <c r="BU41" s="2"/>
      <c r="BV41" s="3"/>
      <c r="BW41" s="3"/>
      <c r="BX41" s="3"/>
      <c r="BY41" s="3"/>
    </row>
    <row r="42" spans="1:77" ht="41.45" customHeight="1">
      <c r="A42" s="66" t="s">
        <v>308</v>
      </c>
      <c r="C42" s="67"/>
      <c r="D42" s="67" t="s">
        <v>64</v>
      </c>
      <c r="E42" s="68">
        <v>163.28025679978714</v>
      </c>
      <c r="F42" s="70">
        <v>99.99956462175047</v>
      </c>
      <c r="G42" s="103" t="s">
        <v>1383</v>
      </c>
      <c r="H42" s="67"/>
      <c r="I42" s="71" t="s">
        <v>308</v>
      </c>
      <c r="J42" s="72"/>
      <c r="K42" s="72"/>
      <c r="L42" s="71" t="s">
        <v>1568</v>
      </c>
      <c r="M42" s="75">
        <v>1.1450970579600148</v>
      </c>
      <c r="N42" s="76">
        <v>8312.935546875</v>
      </c>
      <c r="O42" s="76">
        <v>5195.1328125</v>
      </c>
      <c r="P42" s="77"/>
      <c r="Q42" s="78"/>
      <c r="R42" s="78"/>
      <c r="S42" s="89"/>
      <c r="T42" s="48">
        <v>1</v>
      </c>
      <c r="U42" s="48">
        <v>0</v>
      </c>
      <c r="V42" s="49">
        <v>0</v>
      </c>
      <c r="W42" s="49">
        <v>0.00304</v>
      </c>
      <c r="X42" s="49">
        <v>0.004236</v>
      </c>
      <c r="Y42" s="49">
        <v>0.455065</v>
      </c>
      <c r="Z42" s="49">
        <v>0</v>
      </c>
      <c r="AA42" s="49">
        <v>0</v>
      </c>
      <c r="AB42" s="73">
        <v>42</v>
      </c>
      <c r="AC42" s="73"/>
      <c r="AD42" s="74"/>
      <c r="AE42" s="79" t="s">
        <v>1014</v>
      </c>
      <c r="AF42" s="79">
        <v>233</v>
      </c>
      <c r="AG42" s="79">
        <v>178</v>
      </c>
      <c r="AH42" s="79">
        <v>16</v>
      </c>
      <c r="AI42" s="79">
        <v>340</v>
      </c>
      <c r="AJ42" s="79"/>
      <c r="AK42" s="79" t="s">
        <v>1105</v>
      </c>
      <c r="AL42" s="79" t="s">
        <v>1184</v>
      </c>
      <c r="AM42" s="79"/>
      <c r="AN42" s="79"/>
      <c r="AO42" s="81">
        <v>43597.69950231481</v>
      </c>
      <c r="AP42" s="84" t="s">
        <v>1295</v>
      </c>
      <c r="AQ42" s="79" t="b">
        <v>1</v>
      </c>
      <c r="AR42" s="79" t="b">
        <v>0</v>
      </c>
      <c r="AS42" s="79" t="b">
        <v>0</v>
      </c>
      <c r="AT42" s="79"/>
      <c r="AU42" s="79">
        <v>2</v>
      </c>
      <c r="AV42" s="79"/>
      <c r="AW42" s="79" t="b">
        <v>0</v>
      </c>
      <c r="AX42" s="79" t="s">
        <v>1432</v>
      </c>
      <c r="AY42" s="84" t="s">
        <v>1472</v>
      </c>
      <c r="AZ42" s="79" t="s">
        <v>65</v>
      </c>
      <c r="BA42" s="79" t="str">
        <f>REPLACE(INDEX(GroupVertices[Group],MATCH(Vertices[[#This Row],[Vertex]],GroupVertices[Vertex],0)),1,1,"")</f>
        <v>6</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6" t="s">
        <v>309</v>
      </c>
      <c r="C43" s="67"/>
      <c r="D43" s="67" t="s">
        <v>64</v>
      </c>
      <c r="E43" s="68">
        <v>174.07613015080122</v>
      </c>
      <c r="F43" s="70">
        <v>99.99589325797213</v>
      </c>
      <c r="G43" s="103" t="s">
        <v>1384</v>
      </c>
      <c r="H43" s="67"/>
      <c r="I43" s="71" t="s">
        <v>309</v>
      </c>
      <c r="J43" s="72"/>
      <c r="K43" s="72"/>
      <c r="L43" s="71" t="s">
        <v>1569</v>
      </c>
      <c r="M43" s="75">
        <v>2.3686402264880053</v>
      </c>
      <c r="N43" s="76">
        <v>7909.27001953125</v>
      </c>
      <c r="O43" s="76">
        <v>2838.798095703125</v>
      </c>
      <c r="P43" s="77"/>
      <c r="Q43" s="78"/>
      <c r="R43" s="78"/>
      <c r="S43" s="89"/>
      <c r="T43" s="48">
        <v>2</v>
      </c>
      <c r="U43" s="48">
        <v>0</v>
      </c>
      <c r="V43" s="49">
        <v>13</v>
      </c>
      <c r="W43" s="49">
        <v>0.003279</v>
      </c>
      <c r="X43" s="49">
        <v>0.008179</v>
      </c>
      <c r="Y43" s="49">
        <v>0.772907</v>
      </c>
      <c r="Z43" s="49">
        <v>0</v>
      </c>
      <c r="AA43" s="49">
        <v>0</v>
      </c>
      <c r="AB43" s="73">
        <v>43</v>
      </c>
      <c r="AC43" s="73"/>
      <c r="AD43" s="74"/>
      <c r="AE43" s="79" t="s">
        <v>1015</v>
      </c>
      <c r="AF43" s="79">
        <v>2298</v>
      </c>
      <c r="AG43" s="79">
        <v>1679</v>
      </c>
      <c r="AH43" s="79">
        <v>6600</v>
      </c>
      <c r="AI43" s="79">
        <v>3834</v>
      </c>
      <c r="AJ43" s="79"/>
      <c r="AK43" s="79" t="s">
        <v>1106</v>
      </c>
      <c r="AL43" s="79" t="s">
        <v>1189</v>
      </c>
      <c r="AM43" s="84" t="s">
        <v>1238</v>
      </c>
      <c r="AN43" s="79"/>
      <c r="AO43" s="81">
        <v>41423.90179398148</v>
      </c>
      <c r="AP43" s="84" t="s">
        <v>1296</v>
      </c>
      <c r="AQ43" s="79" t="b">
        <v>1</v>
      </c>
      <c r="AR43" s="79" t="b">
        <v>0</v>
      </c>
      <c r="AS43" s="79" t="b">
        <v>1</v>
      </c>
      <c r="AT43" s="79"/>
      <c r="AU43" s="79">
        <v>44</v>
      </c>
      <c r="AV43" s="84" t="s">
        <v>1337</v>
      </c>
      <c r="AW43" s="79" t="b">
        <v>0</v>
      </c>
      <c r="AX43" s="79" t="s">
        <v>1432</v>
      </c>
      <c r="AY43" s="84" t="s">
        <v>1473</v>
      </c>
      <c r="AZ43" s="79" t="s">
        <v>65</v>
      </c>
      <c r="BA43" s="79" t="str">
        <f>REPLACE(INDEX(GroupVertices[Group],MATCH(Vertices[[#This Row],[Vertex]],GroupVertices[Vertex],0)),1,1,"")</f>
        <v>6</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6" t="s">
        <v>266</v>
      </c>
      <c r="C44" s="67"/>
      <c r="D44" s="67" t="s">
        <v>64</v>
      </c>
      <c r="E44" s="68">
        <v>171.12722403893196</v>
      </c>
      <c r="F44" s="70">
        <v>99.99689609551318</v>
      </c>
      <c r="G44" s="103" t="s">
        <v>1385</v>
      </c>
      <c r="H44" s="67"/>
      <c r="I44" s="71" t="s">
        <v>266</v>
      </c>
      <c r="J44" s="72"/>
      <c r="K44" s="72"/>
      <c r="L44" s="71" t="s">
        <v>1570</v>
      </c>
      <c r="M44" s="75">
        <v>2.0344279019733644</v>
      </c>
      <c r="N44" s="76">
        <v>4534.26806640625</v>
      </c>
      <c r="O44" s="76">
        <v>5760.9794921875</v>
      </c>
      <c r="P44" s="77"/>
      <c r="Q44" s="78"/>
      <c r="R44" s="78"/>
      <c r="S44" s="89"/>
      <c r="T44" s="48">
        <v>0</v>
      </c>
      <c r="U44" s="48">
        <v>3</v>
      </c>
      <c r="V44" s="49">
        <v>338</v>
      </c>
      <c r="W44" s="49">
        <v>0.003906</v>
      </c>
      <c r="X44" s="49">
        <v>0.015284</v>
      </c>
      <c r="Y44" s="49">
        <v>1.340436</v>
      </c>
      <c r="Z44" s="49">
        <v>0</v>
      </c>
      <c r="AA44" s="49">
        <v>0</v>
      </c>
      <c r="AB44" s="73">
        <v>44</v>
      </c>
      <c r="AC44" s="73"/>
      <c r="AD44" s="74"/>
      <c r="AE44" s="79" t="s">
        <v>1016</v>
      </c>
      <c r="AF44" s="79">
        <v>578</v>
      </c>
      <c r="AG44" s="79">
        <v>1269</v>
      </c>
      <c r="AH44" s="79">
        <v>3238</v>
      </c>
      <c r="AI44" s="79">
        <v>14656</v>
      </c>
      <c r="AJ44" s="79"/>
      <c r="AK44" s="79" t="s">
        <v>1107</v>
      </c>
      <c r="AL44" s="79" t="s">
        <v>934</v>
      </c>
      <c r="AM44" s="79"/>
      <c r="AN44" s="79"/>
      <c r="AO44" s="81">
        <v>43224.22657407408</v>
      </c>
      <c r="AP44" s="84" t="s">
        <v>1297</v>
      </c>
      <c r="AQ44" s="79" t="b">
        <v>1</v>
      </c>
      <c r="AR44" s="79" t="b">
        <v>0</v>
      </c>
      <c r="AS44" s="79" t="b">
        <v>1</v>
      </c>
      <c r="AT44" s="79"/>
      <c r="AU44" s="79">
        <v>9</v>
      </c>
      <c r="AV44" s="79"/>
      <c r="AW44" s="79" t="b">
        <v>0</v>
      </c>
      <c r="AX44" s="79" t="s">
        <v>1432</v>
      </c>
      <c r="AY44" s="84" t="s">
        <v>1474</v>
      </c>
      <c r="AZ44" s="79" t="s">
        <v>66</v>
      </c>
      <c r="BA44" s="79" t="str">
        <f>REPLACE(INDEX(GroupVertices[Group],MATCH(Vertices[[#This Row],[Vertex]],GroupVertices[Vertex],0)),1,1,"")</f>
        <v>2</v>
      </c>
      <c r="BB44" s="48" t="s">
        <v>449</v>
      </c>
      <c r="BC44" s="48" t="s">
        <v>449</v>
      </c>
      <c r="BD44" s="48" t="s">
        <v>469</v>
      </c>
      <c r="BE44" s="48" t="s">
        <v>469</v>
      </c>
      <c r="BF44" s="48" t="s">
        <v>1962</v>
      </c>
      <c r="BG44" s="48" t="s">
        <v>1976</v>
      </c>
      <c r="BH44" s="116" t="s">
        <v>2001</v>
      </c>
      <c r="BI44" s="116" t="s">
        <v>2027</v>
      </c>
      <c r="BJ44" s="116" t="s">
        <v>2056</v>
      </c>
      <c r="BK44" s="116" t="s">
        <v>2077</v>
      </c>
      <c r="BL44" s="116">
        <v>0</v>
      </c>
      <c r="BM44" s="119">
        <v>0</v>
      </c>
      <c r="BN44" s="116">
        <v>0</v>
      </c>
      <c r="BO44" s="119">
        <v>0</v>
      </c>
      <c r="BP44" s="116">
        <v>0</v>
      </c>
      <c r="BQ44" s="119">
        <v>0</v>
      </c>
      <c r="BR44" s="116">
        <v>50</v>
      </c>
      <c r="BS44" s="119">
        <v>100</v>
      </c>
      <c r="BT44" s="116">
        <v>50</v>
      </c>
      <c r="BU44" s="2"/>
      <c r="BV44" s="3"/>
      <c r="BW44" s="3"/>
      <c r="BX44" s="3"/>
      <c r="BY44" s="3"/>
    </row>
    <row r="45" spans="1:77" ht="41.45" customHeight="1">
      <c r="A45" s="66" t="s">
        <v>310</v>
      </c>
      <c r="C45" s="67"/>
      <c r="D45" s="67" t="s">
        <v>64</v>
      </c>
      <c r="E45" s="68">
        <v>339.286796954794</v>
      </c>
      <c r="F45" s="70">
        <v>99.93970989622099</v>
      </c>
      <c r="G45" s="103" t="s">
        <v>1386</v>
      </c>
      <c r="H45" s="67"/>
      <c r="I45" s="71" t="s">
        <v>310</v>
      </c>
      <c r="J45" s="72"/>
      <c r="K45" s="72"/>
      <c r="L45" s="71" t="s">
        <v>1571</v>
      </c>
      <c r="M45" s="75">
        <v>21.09268191941801</v>
      </c>
      <c r="N45" s="76">
        <v>5478.4716796875</v>
      </c>
      <c r="O45" s="76">
        <v>5457.45947265625</v>
      </c>
      <c r="P45" s="77"/>
      <c r="Q45" s="78"/>
      <c r="R45" s="78"/>
      <c r="S45" s="89"/>
      <c r="T45" s="48">
        <v>1</v>
      </c>
      <c r="U45" s="48">
        <v>0</v>
      </c>
      <c r="V45" s="49">
        <v>0</v>
      </c>
      <c r="W45" s="49">
        <v>0.002933</v>
      </c>
      <c r="X45" s="49">
        <v>0.002745</v>
      </c>
      <c r="Y45" s="49">
        <v>0.52979</v>
      </c>
      <c r="Z45" s="49">
        <v>0</v>
      </c>
      <c r="AA45" s="49">
        <v>0</v>
      </c>
      <c r="AB45" s="73">
        <v>45</v>
      </c>
      <c r="AC45" s="73"/>
      <c r="AD45" s="74"/>
      <c r="AE45" s="79" t="s">
        <v>1017</v>
      </c>
      <c r="AF45" s="79">
        <v>1601</v>
      </c>
      <c r="AG45" s="79">
        <v>24649</v>
      </c>
      <c r="AH45" s="79">
        <v>14474</v>
      </c>
      <c r="AI45" s="79">
        <v>1557</v>
      </c>
      <c r="AJ45" s="79"/>
      <c r="AK45" s="79" t="s">
        <v>1108</v>
      </c>
      <c r="AL45" s="79" t="s">
        <v>1190</v>
      </c>
      <c r="AM45" s="84" t="s">
        <v>1239</v>
      </c>
      <c r="AN45" s="79"/>
      <c r="AO45" s="81">
        <v>39380.74625</v>
      </c>
      <c r="AP45" s="84" t="s">
        <v>1298</v>
      </c>
      <c r="AQ45" s="79" t="b">
        <v>0</v>
      </c>
      <c r="AR45" s="79" t="b">
        <v>0</v>
      </c>
      <c r="AS45" s="79" t="b">
        <v>1</v>
      </c>
      <c r="AT45" s="79"/>
      <c r="AU45" s="79">
        <v>531</v>
      </c>
      <c r="AV45" s="84" t="s">
        <v>1337</v>
      </c>
      <c r="AW45" s="79" t="b">
        <v>0</v>
      </c>
      <c r="AX45" s="79" t="s">
        <v>1432</v>
      </c>
      <c r="AY45" s="84" t="s">
        <v>1475</v>
      </c>
      <c r="AZ45" s="79" t="s">
        <v>65</v>
      </c>
      <c r="BA45" s="79" t="str">
        <f>REPLACE(INDEX(GroupVertices[Group],MATCH(Vertices[[#This Row],[Vertex]],GroupVertices[Vertex],0)),1,1,"")</f>
        <v>2</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6" t="s">
        <v>311</v>
      </c>
      <c r="C46" s="67"/>
      <c r="D46" s="67" t="s">
        <v>64</v>
      </c>
      <c r="E46" s="68">
        <v>251.59639862330596</v>
      </c>
      <c r="F46" s="70">
        <v>99.96953086036856</v>
      </c>
      <c r="G46" s="103" t="s">
        <v>1387</v>
      </c>
      <c r="H46" s="67"/>
      <c r="I46" s="71" t="s">
        <v>311</v>
      </c>
      <c r="J46" s="72"/>
      <c r="K46" s="72"/>
      <c r="L46" s="71" t="s">
        <v>1572</v>
      </c>
      <c r="M46" s="75">
        <v>11.154348601168005</v>
      </c>
      <c r="N46" s="76">
        <v>4260.7998046875</v>
      </c>
      <c r="O46" s="76">
        <v>4325.654296875</v>
      </c>
      <c r="P46" s="77"/>
      <c r="Q46" s="78"/>
      <c r="R46" s="78"/>
      <c r="S46" s="89"/>
      <c r="T46" s="48">
        <v>1</v>
      </c>
      <c r="U46" s="48">
        <v>0</v>
      </c>
      <c r="V46" s="49">
        <v>0</v>
      </c>
      <c r="W46" s="49">
        <v>0.002933</v>
      </c>
      <c r="X46" s="49">
        <v>0.002745</v>
      </c>
      <c r="Y46" s="49">
        <v>0.52979</v>
      </c>
      <c r="Z46" s="49">
        <v>0</v>
      </c>
      <c r="AA46" s="49">
        <v>0</v>
      </c>
      <c r="AB46" s="73">
        <v>46</v>
      </c>
      <c r="AC46" s="73"/>
      <c r="AD46" s="74"/>
      <c r="AE46" s="79" t="s">
        <v>1018</v>
      </c>
      <c r="AF46" s="79">
        <v>1199</v>
      </c>
      <c r="AG46" s="79">
        <v>12457</v>
      </c>
      <c r="AH46" s="79">
        <v>7858</v>
      </c>
      <c r="AI46" s="79">
        <v>216</v>
      </c>
      <c r="AJ46" s="79"/>
      <c r="AK46" s="79" t="s">
        <v>1109</v>
      </c>
      <c r="AL46" s="79" t="s">
        <v>1164</v>
      </c>
      <c r="AM46" s="84" t="s">
        <v>1240</v>
      </c>
      <c r="AN46" s="79"/>
      <c r="AO46" s="81">
        <v>39884.75509259259</v>
      </c>
      <c r="AP46" s="84" t="s">
        <v>1299</v>
      </c>
      <c r="AQ46" s="79" t="b">
        <v>0</v>
      </c>
      <c r="AR46" s="79" t="b">
        <v>0</v>
      </c>
      <c r="AS46" s="79" t="b">
        <v>1</v>
      </c>
      <c r="AT46" s="79"/>
      <c r="AU46" s="79">
        <v>143</v>
      </c>
      <c r="AV46" s="84" t="s">
        <v>1341</v>
      </c>
      <c r="AW46" s="79" t="b">
        <v>0</v>
      </c>
      <c r="AX46" s="79" t="s">
        <v>1432</v>
      </c>
      <c r="AY46" s="84" t="s">
        <v>1476</v>
      </c>
      <c r="AZ46" s="79" t="s">
        <v>65</v>
      </c>
      <c r="BA46" s="79" t="str">
        <f>REPLACE(INDEX(GroupVertices[Group],MATCH(Vertices[[#This Row],[Vertex]],GroupVertices[Vertex],0)),1,1,"")</f>
        <v>2</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6" t="s">
        <v>267</v>
      </c>
      <c r="C47" s="67"/>
      <c r="D47" s="67" t="s">
        <v>64</v>
      </c>
      <c r="E47" s="68">
        <v>166.44493652959807</v>
      </c>
      <c r="F47" s="70">
        <v>99.99848840585275</v>
      </c>
      <c r="G47" s="103" t="s">
        <v>1388</v>
      </c>
      <c r="H47" s="67"/>
      <c r="I47" s="71" t="s">
        <v>267</v>
      </c>
      <c r="J47" s="72"/>
      <c r="K47" s="72"/>
      <c r="L47" s="71" t="s">
        <v>1573</v>
      </c>
      <c r="M47" s="75">
        <v>1.5037639428049951</v>
      </c>
      <c r="N47" s="76">
        <v>4802.02783203125</v>
      </c>
      <c r="O47" s="76">
        <v>7438.82861328125</v>
      </c>
      <c r="P47" s="77"/>
      <c r="Q47" s="78"/>
      <c r="R47" s="78"/>
      <c r="S47" s="89"/>
      <c r="T47" s="48">
        <v>0</v>
      </c>
      <c r="U47" s="48">
        <v>1</v>
      </c>
      <c r="V47" s="49">
        <v>0</v>
      </c>
      <c r="W47" s="49">
        <v>0.003846</v>
      </c>
      <c r="X47" s="49">
        <v>0.014298</v>
      </c>
      <c r="Y47" s="49">
        <v>0.439794</v>
      </c>
      <c r="Z47" s="49">
        <v>0</v>
      </c>
      <c r="AA47" s="49">
        <v>0</v>
      </c>
      <c r="AB47" s="73">
        <v>47</v>
      </c>
      <c r="AC47" s="73"/>
      <c r="AD47" s="74"/>
      <c r="AE47" s="79" t="s">
        <v>1019</v>
      </c>
      <c r="AF47" s="79">
        <v>164</v>
      </c>
      <c r="AG47" s="79">
        <v>618</v>
      </c>
      <c r="AH47" s="79">
        <v>848</v>
      </c>
      <c r="AI47" s="79">
        <v>1995</v>
      </c>
      <c r="AJ47" s="79"/>
      <c r="AK47" s="79" t="s">
        <v>1110</v>
      </c>
      <c r="AL47" s="79" t="s">
        <v>1191</v>
      </c>
      <c r="AM47" s="84" t="s">
        <v>1241</v>
      </c>
      <c r="AN47" s="79"/>
      <c r="AO47" s="81">
        <v>41041.8855787037</v>
      </c>
      <c r="AP47" s="84" t="s">
        <v>1300</v>
      </c>
      <c r="AQ47" s="79" t="b">
        <v>1</v>
      </c>
      <c r="AR47" s="79" t="b">
        <v>0</v>
      </c>
      <c r="AS47" s="79" t="b">
        <v>0</v>
      </c>
      <c r="AT47" s="79"/>
      <c r="AU47" s="79">
        <v>8</v>
      </c>
      <c r="AV47" s="84" t="s">
        <v>1337</v>
      </c>
      <c r="AW47" s="79" t="b">
        <v>0</v>
      </c>
      <c r="AX47" s="79" t="s">
        <v>1432</v>
      </c>
      <c r="AY47" s="84" t="s">
        <v>1477</v>
      </c>
      <c r="AZ47" s="79" t="s">
        <v>66</v>
      </c>
      <c r="BA47" s="79" t="str">
        <f>REPLACE(INDEX(GroupVertices[Group],MATCH(Vertices[[#This Row],[Vertex]],GroupVertices[Vertex],0)),1,1,"")</f>
        <v>2</v>
      </c>
      <c r="BB47" s="48" t="s">
        <v>1946</v>
      </c>
      <c r="BC47" s="48" t="s">
        <v>450</v>
      </c>
      <c r="BD47" s="48" t="s">
        <v>469</v>
      </c>
      <c r="BE47" s="48" t="s">
        <v>469</v>
      </c>
      <c r="BF47" s="48" t="s">
        <v>1963</v>
      </c>
      <c r="BG47" s="48" t="s">
        <v>1977</v>
      </c>
      <c r="BH47" s="116" t="s">
        <v>2002</v>
      </c>
      <c r="BI47" s="116" t="s">
        <v>2028</v>
      </c>
      <c r="BJ47" s="116" t="s">
        <v>2057</v>
      </c>
      <c r="BK47" s="116" t="s">
        <v>2078</v>
      </c>
      <c r="BL47" s="116">
        <v>2</v>
      </c>
      <c r="BM47" s="119">
        <v>2.7027027027027026</v>
      </c>
      <c r="BN47" s="116">
        <v>1</v>
      </c>
      <c r="BO47" s="119">
        <v>1.3513513513513513</v>
      </c>
      <c r="BP47" s="116">
        <v>0</v>
      </c>
      <c r="BQ47" s="119">
        <v>0</v>
      </c>
      <c r="BR47" s="116">
        <v>71</v>
      </c>
      <c r="BS47" s="119">
        <v>95.94594594594595</v>
      </c>
      <c r="BT47" s="116">
        <v>74</v>
      </c>
      <c r="BU47" s="2"/>
      <c r="BV47" s="3"/>
      <c r="BW47" s="3"/>
      <c r="BX47" s="3"/>
      <c r="BY47" s="3"/>
    </row>
    <row r="48" spans="1:77" ht="41.45" customHeight="1">
      <c r="A48" s="66" t="s">
        <v>268</v>
      </c>
      <c r="C48" s="67"/>
      <c r="D48" s="67" t="s">
        <v>64</v>
      </c>
      <c r="E48" s="68">
        <v>164.95609856580066</v>
      </c>
      <c r="F48" s="70">
        <v>99.99899471651372</v>
      </c>
      <c r="G48" s="103" t="s">
        <v>610</v>
      </c>
      <c r="H48" s="67"/>
      <c r="I48" s="71" t="s">
        <v>268</v>
      </c>
      <c r="J48" s="72"/>
      <c r="K48" s="72"/>
      <c r="L48" s="71" t="s">
        <v>1574</v>
      </c>
      <c r="M48" s="75">
        <v>1.3350274765256522</v>
      </c>
      <c r="N48" s="76">
        <v>3980.73095703125</v>
      </c>
      <c r="O48" s="76">
        <v>6217.14794921875</v>
      </c>
      <c r="P48" s="77"/>
      <c r="Q48" s="78"/>
      <c r="R48" s="78"/>
      <c r="S48" s="89"/>
      <c r="T48" s="48">
        <v>0</v>
      </c>
      <c r="U48" s="48">
        <v>1</v>
      </c>
      <c r="V48" s="49">
        <v>0</v>
      </c>
      <c r="W48" s="49">
        <v>0.003846</v>
      </c>
      <c r="X48" s="49">
        <v>0.014298</v>
      </c>
      <c r="Y48" s="49">
        <v>0.439794</v>
      </c>
      <c r="Z48" s="49">
        <v>0</v>
      </c>
      <c r="AA48" s="49">
        <v>0</v>
      </c>
      <c r="AB48" s="73">
        <v>48</v>
      </c>
      <c r="AC48" s="73"/>
      <c r="AD48" s="74"/>
      <c r="AE48" s="79" t="s">
        <v>1020</v>
      </c>
      <c r="AF48" s="79">
        <v>61</v>
      </c>
      <c r="AG48" s="79">
        <v>411</v>
      </c>
      <c r="AH48" s="79">
        <v>26</v>
      </c>
      <c r="AI48" s="79">
        <v>107</v>
      </c>
      <c r="AJ48" s="79"/>
      <c r="AK48" s="79" t="s">
        <v>1111</v>
      </c>
      <c r="AL48" s="79"/>
      <c r="AM48" s="79"/>
      <c r="AN48" s="79"/>
      <c r="AO48" s="81">
        <v>43854.69190972222</v>
      </c>
      <c r="AP48" s="79"/>
      <c r="AQ48" s="79" t="b">
        <v>1</v>
      </c>
      <c r="AR48" s="79" t="b">
        <v>0</v>
      </c>
      <c r="AS48" s="79" t="b">
        <v>0</v>
      </c>
      <c r="AT48" s="79"/>
      <c r="AU48" s="79">
        <v>3</v>
      </c>
      <c r="AV48" s="79"/>
      <c r="AW48" s="79" t="b">
        <v>0</v>
      </c>
      <c r="AX48" s="79" t="s">
        <v>1432</v>
      </c>
      <c r="AY48" s="84" t="s">
        <v>1478</v>
      </c>
      <c r="AZ48" s="79" t="s">
        <v>66</v>
      </c>
      <c r="BA48" s="79" t="str">
        <f>REPLACE(INDEX(GroupVertices[Group],MATCH(Vertices[[#This Row],[Vertex]],GroupVertices[Vertex],0)),1,1,"")</f>
        <v>2</v>
      </c>
      <c r="BB48" s="48" t="s">
        <v>451</v>
      </c>
      <c r="BC48" s="48" t="s">
        <v>451</v>
      </c>
      <c r="BD48" s="48" t="s">
        <v>475</v>
      </c>
      <c r="BE48" s="48" t="s">
        <v>475</v>
      </c>
      <c r="BF48" s="48"/>
      <c r="BG48" s="48"/>
      <c r="BH48" s="116" t="s">
        <v>2003</v>
      </c>
      <c r="BI48" s="116" t="s">
        <v>2003</v>
      </c>
      <c r="BJ48" s="116" t="s">
        <v>2058</v>
      </c>
      <c r="BK48" s="116" t="s">
        <v>2058</v>
      </c>
      <c r="BL48" s="116">
        <v>3</v>
      </c>
      <c r="BM48" s="119">
        <v>10</v>
      </c>
      <c r="BN48" s="116">
        <v>0</v>
      </c>
      <c r="BO48" s="119">
        <v>0</v>
      </c>
      <c r="BP48" s="116">
        <v>0</v>
      </c>
      <c r="BQ48" s="119">
        <v>0</v>
      </c>
      <c r="BR48" s="116">
        <v>27</v>
      </c>
      <c r="BS48" s="119">
        <v>90</v>
      </c>
      <c r="BT48" s="116">
        <v>30</v>
      </c>
      <c r="BU48" s="2"/>
      <c r="BV48" s="3"/>
      <c r="BW48" s="3"/>
      <c r="BX48" s="3"/>
      <c r="BY48" s="3"/>
    </row>
    <row r="49" spans="1:77" ht="41.45" customHeight="1">
      <c r="A49" s="66" t="s">
        <v>269</v>
      </c>
      <c r="C49" s="67"/>
      <c r="D49" s="67" t="s">
        <v>64</v>
      </c>
      <c r="E49" s="68">
        <v>172.44344310837604</v>
      </c>
      <c r="F49" s="70">
        <v>99.99644848753755</v>
      </c>
      <c r="G49" s="103" t="s">
        <v>1389</v>
      </c>
      <c r="H49" s="67"/>
      <c r="I49" s="71" t="s">
        <v>269</v>
      </c>
      <c r="J49" s="72"/>
      <c r="K49" s="72"/>
      <c r="L49" s="71" t="s">
        <v>1575</v>
      </c>
      <c r="M49" s="75">
        <v>2.1836007199884353</v>
      </c>
      <c r="N49" s="76">
        <v>4911.26318359375</v>
      </c>
      <c r="O49" s="76">
        <v>8341.8720703125</v>
      </c>
      <c r="P49" s="77"/>
      <c r="Q49" s="78"/>
      <c r="R49" s="78"/>
      <c r="S49" s="89"/>
      <c r="T49" s="48">
        <v>0</v>
      </c>
      <c r="U49" s="48">
        <v>3</v>
      </c>
      <c r="V49" s="49">
        <v>338</v>
      </c>
      <c r="W49" s="49">
        <v>0.003906</v>
      </c>
      <c r="X49" s="49">
        <v>0.015284</v>
      </c>
      <c r="Y49" s="49">
        <v>1.340436</v>
      </c>
      <c r="Z49" s="49">
        <v>0</v>
      </c>
      <c r="AA49" s="49">
        <v>0</v>
      </c>
      <c r="AB49" s="73">
        <v>49</v>
      </c>
      <c r="AC49" s="73"/>
      <c r="AD49" s="74"/>
      <c r="AE49" s="79" t="s">
        <v>1021</v>
      </c>
      <c r="AF49" s="79">
        <v>1420</v>
      </c>
      <c r="AG49" s="79">
        <v>1452</v>
      </c>
      <c r="AH49" s="79">
        <v>3633</v>
      </c>
      <c r="AI49" s="79">
        <v>6636</v>
      </c>
      <c r="AJ49" s="79"/>
      <c r="AK49" s="79" t="s">
        <v>1112</v>
      </c>
      <c r="AL49" s="79"/>
      <c r="AM49" s="79"/>
      <c r="AN49" s="79"/>
      <c r="AO49" s="81">
        <v>41738.559386574074</v>
      </c>
      <c r="AP49" s="84" t="s">
        <v>1301</v>
      </c>
      <c r="AQ49" s="79" t="b">
        <v>1</v>
      </c>
      <c r="AR49" s="79" t="b">
        <v>0</v>
      </c>
      <c r="AS49" s="79" t="b">
        <v>1</v>
      </c>
      <c r="AT49" s="79"/>
      <c r="AU49" s="79">
        <v>27</v>
      </c>
      <c r="AV49" s="84" t="s">
        <v>1337</v>
      </c>
      <c r="AW49" s="79" t="b">
        <v>0</v>
      </c>
      <c r="AX49" s="79" t="s">
        <v>1432</v>
      </c>
      <c r="AY49" s="84" t="s">
        <v>1479</v>
      </c>
      <c r="AZ49" s="79" t="s">
        <v>66</v>
      </c>
      <c r="BA49" s="79" t="str">
        <f>REPLACE(INDEX(GroupVertices[Group],MATCH(Vertices[[#This Row],[Vertex]],GroupVertices[Vertex],0)),1,1,"")</f>
        <v>2</v>
      </c>
      <c r="BB49" s="48"/>
      <c r="BC49" s="48"/>
      <c r="BD49" s="48"/>
      <c r="BE49" s="48"/>
      <c r="BF49" s="48" t="s">
        <v>1964</v>
      </c>
      <c r="BG49" s="48" t="s">
        <v>1978</v>
      </c>
      <c r="BH49" s="116" t="s">
        <v>2004</v>
      </c>
      <c r="BI49" s="116" t="s">
        <v>2029</v>
      </c>
      <c r="BJ49" s="116" t="s">
        <v>2059</v>
      </c>
      <c r="BK49" s="116" t="s">
        <v>2079</v>
      </c>
      <c r="BL49" s="116">
        <v>2</v>
      </c>
      <c r="BM49" s="119">
        <v>3.3333333333333335</v>
      </c>
      <c r="BN49" s="116">
        <v>0</v>
      </c>
      <c r="BO49" s="119">
        <v>0</v>
      </c>
      <c r="BP49" s="116">
        <v>0</v>
      </c>
      <c r="BQ49" s="119">
        <v>0</v>
      </c>
      <c r="BR49" s="116">
        <v>58</v>
      </c>
      <c r="BS49" s="119">
        <v>96.66666666666667</v>
      </c>
      <c r="BT49" s="116">
        <v>60</v>
      </c>
      <c r="BU49" s="2"/>
      <c r="BV49" s="3"/>
      <c r="BW49" s="3"/>
      <c r="BX49" s="3"/>
      <c r="BY49" s="3"/>
    </row>
    <row r="50" spans="1:77" ht="41.45" customHeight="1">
      <c r="A50" s="66" t="s">
        <v>312</v>
      </c>
      <c r="C50" s="67"/>
      <c r="D50" s="67" t="s">
        <v>64</v>
      </c>
      <c r="E50" s="68">
        <v>327.76448575670963</v>
      </c>
      <c r="F50" s="70">
        <v>99.94362830046676</v>
      </c>
      <c r="G50" s="103" t="s">
        <v>1390</v>
      </c>
      <c r="H50" s="67"/>
      <c r="I50" s="71" t="s">
        <v>312</v>
      </c>
      <c r="J50" s="72"/>
      <c r="K50" s="72"/>
      <c r="L50" s="71" t="s">
        <v>1576</v>
      </c>
      <c r="M50" s="75">
        <v>19.786808397777875</v>
      </c>
      <c r="N50" s="76">
        <v>5103.8310546875</v>
      </c>
      <c r="O50" s="76">
        <v>9672.9453125</v>
      </c>
      <c r="P50" s="77"/>
      <c r="Q50" s="78"/>
      <c r="R50" s="78"/>
      <c r="S50" s="89"/>
      <c r="T50" s="48">
        <v>1</v>
      </c>
      <c r="U50" s="48">
        <v>0</v>
      </c>
      <c r="V50" s="49">
        <v>0</v>
      </c>
      <c r="W50" s="49">
        <v>0.002933</v>
      </c>
      <c r="X50" s="49">
        <v>0.002745</v>
      </c>
      <c r="Y50" s="49">
        <v>0.52979</v>
      </c>
      <c r="Z50" s="49">
        <v>0</v>
      </c>
      <c r="AA50" s="49">
        <v>0</v>
      </c>
      <c r="AB50" s="73">
        <v>50</v>
      </c>
      <c r="AC50" s="73"/>
      <c r="AD50" s="74"/>
      <c r="AE50" s="79" t="s">
        <v>1022</v>
      </c>
      <c r="AF50" s="79">
        <v>6016</v>
      </c>
      <c r="AG50" s="79">
        <v>23047</v>
      </c>
      <c r="AH50" s="79">
        <v>35140</v>
      </c>
      <c r="AI50" s="79">
        <v>17159</v>
      </c>
      <c r="AJ50" s="79"/>
      <c r="AK50" s="79" t="s">
        <v>1113</v>
      </c>
      <c r="AL50" s="79" t="s">
        <v>1192</v>
      </c>
      <c r="AM50" s="84" t="s">
        <v>1242</v>
      </c>
      <c r="AN50" s="79"/>
      <c r="AO50" s="81">
        <v>40136.68699074074</v>
      </c>
      <c r="AP50" s="84" t="s">
        <v>1302</v>
      </c>
      <c r="AQ50" s="79" t="b">
        <v>0</v>
      </c>
      <c r="AR50" s="79" t="b">
        <v>0</v>
      </c>
      <c r="AS50" s="79" t="b">
        <v>0</v>
      </c>
      <c r="AT50" s="79"/>
      <c r="AU50" s="79">
        <v>370</v>
      </c>
      <c r="AV50" s="84" t="s">
        <v>1342</v>
      </c>
      <c r="AW50" s="79" t="b">
        <v>0</v>
      </c>
      <c r="AX50" s="79" t="s">
        <v>1432</v>
      </c>
      <c r="AY50" s="84" t="s">
        <v>1480</v>
      </c>
      <c r="AZ50" s="79" t="s">
        <v>65</v>
      </c>
      <c r="BA50" s="79" t="str">
        <f>REPLACE(INDEX(GroupVertices[Group],MATCH(Vertices[[#This Row],[Vertex]],GroupVertices[Vertex],0)),1,1,"")</f>
        <v>2</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6" t="s">
        <v>313</v>
      </c>
      <c r="C51" s="67"/>
      <c r="D51" s="67" t="s">
        <v>64</v>
      </c>
      <c r="E51" s="68">
        <v>271.3684544806928</v>
      </c>
      <c r="F51" s="70">
        <v>99.96280695695307</v>
      </c>
      <c r="G51" s="103" t="s">
        <v>1391</v>
      </c>
      <c r="H51" s="67"/>
      <c r="I51" s="71" t="s">
        <v>313</v>
      </c>
      <c r="J51" s="72"/>
      <c r="K51" s="72"/>
      <c r="L51" s="71" t="s">
        <v>1577</v>
      </c>
      <c r="M51" s="75">
        <v>13.395201479438121</v>
      </c>
      <c r="N51" s="76">
        <v>5634.44189453125</v>
      </c>
      <c r="O51" s="76">
        <v>8727.6171875</v>
      </c>
      <c r="P51" s="77"/>
      <c r="Q51" s="78"/>
      <c r="R51" s="78"/>
      <c r="S51" s="89"/>
      <c r="T51" s="48">
        <v>1</v>
      </c>
      <c r="U51" s="48">
        <v>0</v>
      </c>
      <c r="V51" s="49">
        <v>0</v>
      </c>
      <c r="W51" s="49">
        <v>0.002933</v>
      </c>
      <c r="X51" s="49">
        <v>0.002745</v>
      </c>
      <c r="Y51" s="49">
        <v>0.52979</v>
      </c>
      <c r="Z51" s="49">
        <v>0</v>
      </c>
      <c r="AA51" s="49">
        <v>0</v>
      </c>
      <c r="AB51" s="73">
        <v>51</v>
      </c>
      <c r="AC51" s="73"/>
      <c r="AD51" s="74"/>
      <c r="AE51" s="79" t="s">
        <v>1023</v>
      </c>
      <c r="AF51" s="79">
        <v>1152</v>
      </c>
      <c r="AG51" s="79">
        <v>15206</v>
      </c>
      <c r="AH51" s="79">
        <v>21221</v>
      </c>
      <c r="AI51" s="79">
        <v>43129</v>
      </c>
      <c r="AJ51" s="79"/>
      <c r="AK51" s="79" t="s">
        <v>1114</v>
      </c>
      <c r="AL51" s="79" t="s">
        <v>1193</v>
      </c>
      <c r="AM51" s="84" t="s">
        <v>1243</v>
      </c>
      <c r="AN51" s="79"/>
      <c r="AO51" s="81">
        <v>41105.101122685184</v>
      </c>
      <c r="AP51" s="84" t="s">
        <v>1303</v>
      </c>
      <c r="AQ51" s="79" t="b">
        <v>1</v>
      </c>
      <c r="AR51" s="79" t="b">
        <v>0</v>
      </c>
      <c r="AS51" s="79" t="b">
        <v>1</v>
      </c>
      <c r="AT51" s="79"/>
      <c r="AU51" s="79">
        <v>301</v>
      </c>
      <c r="AV51" s="84" t="s">
        <v>1337</v>
      </c>
      <c r="AW51" s="79" t="b">
        <v>0</v>
      </c>
      <c r="AX51" s="79" t="s">
        <v>1432</v>
      </c>
      <c r="AY51" s="84" t="s">
        <v>1481</v>
      </c>
      <c r="AZ51" s="79" t="s">
        <v>65</v>
      </c>
      <c r="BA51" s="79" t="str">
        <f>REPLACE(INDEX(GroupVertices[Group],MATCH(Vertices[[#This Row],[Vertex]],GroupVertices[Vertex],0)),1,1,"")</f>
        <v>2</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6" t="s">
        <v>270</v>
      </c>
      <c r="C52" s="67"/>
      <c r="D52" s="67" t="s">
        <v>64</v>
      </c>
      <c r="E52" s="68">
        <v>166.739827140785</v>
      </c>
      <c r="F52" s="70">
        <v>99.99838812209865</v>
      </c>
      <c r="G52" s="103" t="s">
        <v>1392</v>
      </c>
      <c r="H52" s="67"/>
      <c r="I52" s="71" t="s">
        <v>270</v>
      </c>
      <c r="J52" s="72"/>
      <c r="K52" s="72"/>
      <c r="L52" s="71" t="s">
        <v>1578</v>
      </c>
      <c r="M52" s="75">
        <v>1.5371851752564594</v>
      </c>
      <c r="N52" s="76">
        <v>7000.06298828125</v>
      </c>
      <c r="O52" s="76">
        <v>6844.34326171875</v>
      </c>
      <c r="P52" s="77"/>
      <c r="Q52" s="78"/>
      <c r="R52" s="78"/>
      <c r="S52" s="89"/>
      <c r="T52" s="48">
        <v>0</v>
      </c>
      <c r="U52" s="48">
        <v>6</v>
      </c>
      <c r="V52" s="49">
        <v>559.066667</v>
      </c>
      <c r="W52" s="49">
        <v>0.004255</v>
      </c>
      <c r="X52" s="49">
        <v>0.029884</v>
      </c>
      <c r="Y52" s="49">
        <v>2.258354</v>
      </c>
      <c r="Z52" s="49">
        <v>0.06666666666666667</v>
      </c>
      <c r="AA52" s="49">
        <v>0</v>
      </c>
      <c r="AB52" s="73">
        <v>52</v>
      </c>
      <c r="AC52" s="73"/>
      <c r="AD52" s="74"/>
      <c r="AE52" s="79" t="s">
        <v>1024</v>
      </c>
      <c r="AF52" s="79">
        <v>402</v>
      </c>
      <c r="AG52" s="79">
        <v>659</v>
      </c>
      <c r="AH52" s="79">
        <v>396</v>
      </c>
      <c r="AI52" s="79">
        <v>1500</v>
      </c>
      <c r="AJ52" s="79"/>
      <c r="AK52" s="79" t="s">
        <v>1115</v>
      </c>
      <c r="AL52" s="79" t="s">
        <v>1194</v>
      </c>
      <c r="AM52" s="79"/>
      <c r="AN52" s="79"/>
      <c r="AO52" s="81">
        <v>41958.519467592596</v>
      </c>
      <c r="AP52" s="84" t="s">
        <v>1304</v>
      </c>
      <c r="AQ52" s="79" t="b">
        <v>0</v>
      </c>
      <c r="AR52" s="79" t="b">
        <v>0</v>
      </c>
      <c r="AS52" s="79" t="b">
        <v>1</v>
      </c>
      <c r="AT52" s="79"/>
      <c r="AU52" s="79">
        <v>7</v>
      </c>
      <c r="AV52" s="84" t="s">
        <v>1337</v>
      </c>
      <c r="AW52" s="79" t="b">
        <v>0</v>
      </c>
      <c r="AX52" s="79" t="s">
        <v>1432</v>
      </c>
      <c r="AY52" s="84" t="s">
        <v>1482</v>
      </c>
      <c r="AZ52" s="79" t="s">
        <v>66</v>
      </c>
      <c r="BA52" s="79" t="str">
        <f>REPLACE(INDEX(GroupVertices[Group],MATCH(Vertices[[#This Row],[Vertex]],GroupVertices[Vertex],0)),1,1,"")</f>
        <v>4</v>
      </c>
      <c r="BB52" s="48"/>
      <c r="BC52" s="48"/>
      <c r="BD52" s="48"/>
      <c r="BE52" s="48"/>
      <c r="BF52" s="48" t="s">
        <v>1965</v>
      </c>
      <c r="BG52" s="48" t="s">
        <v>1979</v>
      </c>
      <c r="BH52" s="116" t="s">
        <v>2005</v>
      </c>
      <c r="BI52" s="116" t="s">
        <v>2030</v>
      </c>
      <c r="BJ52" s="116" t="s">
        <v>2060</v>
      </c>
      <c r="BK52" s="116" t="s">
        <v>2080</v>
      </c>
      <c r="BL52" s="116">
        <v>7</v>
      </c>
      <c r="BM52" s="119">
        <v>2.978723404255319</v>
      </c>
      <c r="BN52" s="116">
        <v>10</v>
      </c>
      <c r="BO52" s="119">
        <v>4.25531914893617</v>
      </c>
      <c r="BP52" s="116">
        <v>0</v>
      </c>
      <c r="BQ52" s="119">
        <v>0</v>
      </c>
      <c r="BR52" s="116">
        <v>218</v>
      </c>
      <c r="BS52" s="119">
        <v>92.76595744680851</v>
      </c>
      <c r="BT52" s="116">
        <v>235</v>
      </c>
      <c r="BU52" s="2"/>
      <c r="BV52" s="3"/>
      <c r="BW52" s="3"/>
      <c r="BX52" s="3"/>
      <c r="BY52" s="3"/>
    </row>
    <row r="53" spans="1:77" ht="41.45" customHeight="1">
      <c r="A53" s="66" t="s">
        <v>314</v>
      </c>
      <c r="C53" s="67"/>
      <c r="D53" s="67" t="s">
        <v>64</v>
      </c>
      <c r="E53" s="68">
        <v>166.8620988576186</v>
      </c>
      <c r="F53" s="70">
        <v>99.99834654102987</v>
      </c>
      <c r="G53" s="103" t="s">
        <v>1393</v>
      </c>
      <c r="H53" s="67"/>
      <c r="I53" s="71" t="s">
        <v>314</v>
      </c>
      <c r="J53" s="72"/>
      <c r="K53" s="72"/>
      <c r="L53" s="71" t="s">
        <v>1579</v>
      </c>
      <c r="M53" s="75">
        <v>1.5510427594436518</v>
      </c>
      <c r="N53" s="76">
        <v>6037.42333984375</v>
      </c>
      <c r="O53" s="76">
        <v>5901.59765625</v>
      </c>
      <c r="P53" s="77"/>
      <c r="Q53" s="78"/>
      <c r="R53" s="78"/>
      <c r="S53" s="89"/>
      <c r="T53" s="48">
        <v>1</v>
      </c>
      <c r="U53" s="48">
        <v>0</v>
      </c>
      <c r="V53" s="49">
        <v>0</v>
      </c>
      <c r="W53" s="49">
        <v>0.003125</v>
      </c>
      <c r="X53" s="49">
        <v>0.005367</v>
      </c>
      <c r="Y53" s="49">
        <v>0.469933</v>
      </c>
      <c r="Z53" s="49">
        <v>0</v>
      </c>
      <c r="AA53" s="49">
        <v>0</v>
      </c>
      <c r="AB53" s="73">
        <v>53</v>
      </c>
      <c r="AC53" s="73"/>
      <c r="AD53" s="74"/>
      <c r="AE53" s="79" t="s">
        <v>1025</v>
      </c>
      <c r="AF53" s="79">
        <v>1179</v>
      </c>
      <c r="AG53" s="79">
        <v>676</v>
      </c>
      <c r="AH53" s="79">
        <v>157</v>
      </c>
      <c r="AI53" s="79">
        <v>213</v>
      </c>
      <c r="AJ53" s="79"/>
      <c r="AK53" s="79" t="s">
        <v>1116</v>
      </c>
      <c r="AL53" s="79" t="s">
        <v>1195</v>
      </c>
      <c r="AM53" s="84" t="s">
        <v>1244</v>
      </c>
      <c r="AN53" s="79"/>
      <c r="AO53" s="81">
        <v>43322.85894675926</v>
      </c>
      <c r="AP53" s="84" t="s">
        <v>1305</v>
      </c>
      <c r="AQ53" s="79" t="b">
        <v>0</v>
      </c>
      <c r="AR53" s="79" t="b">
        <v>0</v>
      </c>
      <c r="AS53" s="79" t="b">
        <v>0</v>
      </c>
      <c r="AT53" s="79"/>
      <c r="AU53" s="79">
        <v>7</v>
      </c>
      <c r="AV53" s="84" t="s">
        <v>1337</v>
      </c>
      <c r="AW53" s="79" t="b">
        <v>0</v>
      </c>
      <c r="AX53" s="79" t="s">
        <v>1432</v>
      </c>
      <c r="AY53" s="84" t="s">
        <v>1483</v>
      </c>
      <c r="AZ53" s="79" t="s">
        <v>65</v>
      </c>
      <c r="BA53" s="79" t="str">
        <f>REPLACE(INDEX(GroupVertices[Group],MATCH(Vertices[[#This Row],[Vertex]],GroupVertices[Vertex],0)),1,1,"")</f>
        <v>4</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6" t="s">
        <v>315</v>
      </c>
      <c r="C54" s="67"/>
      <c r="D54" s="67" t="s">
        <v>64</v>
      </c>
      <c r="E54" s="68">
        <v>216.02252147865866</v>
      </c>
      <c r="F54" s="70">
        <v>99.98162850543697</v>
      </c>
      <c r="G54" s="103" t="s">
        <v>1394</v>
      </c>
      <c r="H54" s="67"/>
      <c r="I54" s="71" t="s">
        <v>315</v>
      </c>
      <c r="J54" s="72"/>
      <c r="K54" s="72"/>
      <c r="L54" s="71" t="s">
        <v>1580</v>
      </c>
      <c r="M54" s="75">
        <v>7.122606754706019</v>
      </c>
      <c r="N54" s="76">
        <v>2166.19140625</v>
      </c>
      <c r="O54" s="76">
        <v>4038.730224609375</v>
      </c>
      <c r="P54" s="77"/>
      <c r="Q54" s="78"/>
      <c r="R54" s="78"/>
      <c r="S54" s="89"/>
      <c r="T54" s="48">
        <v>2</v>
      </c>
      <c r="U54" s="48">
        <v>0</v>
      </c>
      <c r="V54" s="49">
        <v>1.333333</v>
      </c>
      <c r="W54" s="49">
        <v>0.003356</v>
      </c>
      <c r="X54" s="49">
        <v>0.011862</v>
      </c>
      <c r="Y54" s="49">
        <v>0.713177</v>
      </c>
      <c r="Z54" s="49">
        <v>0</v>
      </c>
      <c r="AA54" s="49">
        <v>0</v>
      </c>
      <c r="AB54" s="73">
        <v>54</v>
      </c>
      <c r="AC54" s="73"/>
      <c r="AD54" s="74"/>
      <c r="AE54" s="79" t="s">
        <v>1026</v>
      </c>
      <c r="AF54" s="79">
        <v>394</v>
      </c>
      <c r="AG54" s="79">
        <v>7511</v>
      </c>
      <c r="AH54" s="79">
        <v>8003</v>
      </c>
      <c r="AI54" s="79">
        <v>13503</v>
      </c>
      <c r="AJ54" s="79"/>
      <c r="AK54" s="79" t="s">
        <v>1117</v>
      </c>
      <c r="AL54" s="79" t="s">
        <v>1196</v>
      </c>
      <c r="AM54" s="79"/>
      <c r="AN54" s="79"/>
      <c r="AO54" s="81">
        <v>41283.90699074074</v>
      </c>
      <c r="AP54" s="79"/>
      <c r="AQ54" s="79" t="b">
        <v>0</v>
      </c>
      <c r="AR54" s="79" t="b">
        <v>0</v>
      </c>
      <c r="AS54" s="79" t="b">
        <v>1</v>
      </c>
      <c r="AT54" s="79"/>
      <c r="AU54" s="79">
        <v>71</v>
      </c>
      <c r="AV54" s="84" t="s">
        <v>1337</v>
      </c>
      <c r="AW54" s="79" t="b">
        <v>0</v>
      </c>
      <c r="AX54" s="79" t="s">
        <v>1432</v>
      </c>
      <c r="AY54" s="84" t="s">
        <v>1484</v>
      </c>
      <c r="AZ54" s="79" t="s">
        <v>65</v>
      </c>
      <c r="BA54" s="79" t="str">
        <f>REPLACE(INDEX(GroupVertices[Group],MATCH(Vertices[[#This Row],[Vertex]],GroupVertices[Vertex],0)),1,1,"")</f>
        <v>1</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6" t="s">
        <v>278</v>
      </c>
      <c r="C55" s="67"/>
      <c r="D55" s="67" t="s">
        <v>64</v>
      </c>
      <c r="E55" s="68">
        <v>202.27774201577535</v>
      </c>
      <c r="F55" s="70">
        <v>99.98630270675636</v>
      </c>
      <c r="G55" s="103" t="s">
        <v>615</v>
      </c>
      <c r="H55" s="67"/>
      <c r="I55" s="71" t="s">
        <v>278</v>
      </c>
      <c r="J55" s="72"/>
      <c r="K55" s="72"/>
      <c r="L55" s="71" t="s">
        <v>1581</v>
      </c>
      <c r="M55" s="75">
        <v>5.564851261663388</v>
      </c>
      <c r="N55" s="76">
        <v>1744.224365234375</v>
      </c>
      <c r="O55" s="76">
        <v>6950.421875</v>
      </c>
      <c r="P55" s="77"/>
      <c r="Q55" s="78"/>
      <c r="R55" s="78"/>
      <c r="S55" s="89"/>
      <c r="T55" s="48">
        <v>2</v>
      </c>
      <c r="U55" s="48">
        <v>9</v>
      </c>
      <c r="V55" s="49">
        <v>1097.033333</v>
      </c>
      <c r="W55" s="49">
        <v>0.003922</v>
      </c>
      <c r="X55" s="49">
        <v>0.027624</v>
      </c>
      <c r="Y55" s="49">
        <v>3.827879</v>
      </c>
      <c r="Z55" s="49">
        <v>0.02727272727272727</v>
      </c>
      <c r="AA55" s="49">
        <v>0</v>
      </c>
      <c r="AB55" s="73">
        <v>55</v>
      </c>
      <c r="AC55" s="73"/>
      <c r="AD55" s="74"/>
      <c r="AE55" s="79" t="s">
        <v>1027</v>
      </c>
      <c r="AF55" s="79">
        <v>1303</v>
      </c>
      <c r="AG55" s="79">
        <v>5600</v>
      </c>
      <c r="AH55" s="79">
        <v>8574</v>
      </c>
      <c r="AI55" s="79">
        <v>14585</v>
      </c>
      <c r="AJ55" s="79"/>
      <c r="AK55" s="79" t="s">
        <v>1118</v>
      </c>
      <c r="AL55" s="79" t="s">
        <v>1197</v>
      </c>
      <c r="AM55" s="79"/>
      <c r="AN55" s="79"/>
      <c r="AO55" s="81">
        <v>41046.07488425926</v>
      </c>
      <c r="AP55" s="84" t="s">
        <v>1306</v>
      </c>
      <c r="AQ55" s="79" t="b">
        <v>1</v>
      </c>
      <c r="AR55" s="79" t="b">
        <v>0</v>
      </c>
      <c r="AS55" s="79" t="b">
        <v>1</v>
      </c>
      <c r="AT55" s="79"/>
      <c r="AU55" s="79">
        <v>61</v>
      </c>
      <c r="AV55" s="84" t="s">
        <v>1337</v>
      </c>
      <c r="AW55" s="79" t="b">
        <v>0</v>
      </c>
      <c r="AX55" s="79" t="s">
        <v>1432</v>
      </c>
      <c r="AY55" s="84" t="s">
        <v>1485</v>
      </c>
      <c r="AZ55" s="79" t="s">
        <v>66</v>
      </c>
      <c r="BA55" s="79" t="str">
        <f>REPLACE(INDEX(GroupVertices[Group],MATCH(Vertices[[#This Row],[Vertex]],GroupVertices[Vertex],0)),1,1,"")</f>
        <v>1</v>
      </c>
      <c r="BB55" s="48"/>
      <c r="BC55" s="48"/>
      <c r="BD55" s="48"/>
      <c r="BE55" s="48"/>
      <c r="BF55" s="48" t="s">
        <v>522</v>
      </c>
      <c r="BG55" s="48" t="s">
        <v>522</v>
      </c>
      <c r="BH55" s="116" t="s">
        <v>2006</v>
      </c>
      <c r="BI55" s="116" t="s">
        <v>2031</v>
      </c>
      <c r="BJ55" s="116" t="s">
        <v>2061</v>
      </c>
      <c r="BK55" s="116" t="s">
        <v>2061</v>
      </c>
      <c r="BL55" s="116">
        <v>7</v>
      </c>
      <c r="BM55" s="119">
        <v>5.511811023622047</v>
      </c>
      <c r="BN55" s="116">
        <v>2</v>
      </c>
      <c r="BO55" s="119">
        <v>1.5748031496062993</v>
      </c>
      <c r="BP55" s="116">
        <v>0</v>
      </c>
      <c r="BQ55" s="119">
        <v>0</v>
      </c>
      <c r="BR55" s="116">
        <v>118</v>
      </c>
      <c r="BS55" s="119">
        <v>92.91338582677166</v>
      </c>
      <c r="BT55" s="116">
        <v>127</v>
      </c>
      <c r="BU55" s="2"/>
      <c r="BV55" s="3"/>
      <c r="BW55" s="3"/>
      <c r="BX55" s="3"/>
      <c r="BY55" s="3"/>
    </row>
    <row r="56" spans="1:77" ht="41.45" customHeight="1">
      <c r="A56" s="66" t="s">
        <v>316</v>
      </c>
      <c r="C56" s="67"/>
      <c r="D56" s="67" t="s">
        <v>64</v>
      </c>
      <c r="E56" s="68">
        <v>162.08630944717666</v>
      </c>
      <c r="F56" s="70">
        <v>99.99997064865734</v>
      </c>
      <c r="G56" s="103" t="s">
        <v>1395</v>
      </c>
      <c r="H56" s="67"/>
      <c r="I56" s="71" t="s">
        <v>316</v>
      </c>
      <c r="J56" s="72"/>
      <c r="K56" s="72"/>
      <c r="L56" s="71" t="s">
        <v>1582</v>
      </c>
      <c r="M56" s="75">
        <v>1.009781824132136</v>
      </c>
      <c r="N56" s="76">
        <v>8067.49609375</v>
      </c>
      <c r="O56" s="76">
        <v>6093.73388671875</v>
      </c>
      <c r="P56" s="77"/>
      <c r="Q56" s="78"/>
      <c r="R56" s="78"/>
      <c r="S56" s="89"/>
      <c r="T56" s="48">
        <v>1</v>
      </c>
      <c r="U56" s="48">
        <v>0</v>
      </c>
      <c r="V56" s="49">
        <v>0</v>
      </c>
      <c r="W56" s="49">
        <v>0.003125</v>
      </c>
      <c r="X56" s="49">
        <v>0.005367</v>
      </c>
      <c r="Y56" s="49">
        <v>0.469933</v>
      </c>
      <c r="Z56" s="49">
        <v>0</v>
      </c>
      <c r="AA56" s="49">
        <v>0</v>
      </c>
      <c r="AB56" s="73">
        <v>56</v>
      </c>
      <c r="AC56" s="73"/>
      <c r="AD56" s="74"/>
      <c r="AE56" s="79" t="s">
        <v>1028</v>
      </c>
      <c r="AF56" s="79">
        <v>0</v>
      </c>
      <c r="AG56" s="79">
        <v>12</v>
      </c>
      <c r="AH56" s="79">
        <v>0</v>
      </c>
      <c r="AI56" s="79">
        <v>0</v>
      </c>
      <c r="AJ56" s="79"/>
      <c r="AK56" s="79" t="s">
        <v>1119</v>
      </c>
      <c r="AL56" s="79" t="s">
        <v>1198</v>
      </c>
      <c r="AM56" s="84" t="s">
        <v>1245</v>
      </c>
      <c r="AN56" s="79"/>
      <c r="AO56" s="81">
        <v>43785.910532407404</v>
      </c>
      <c r="AP56" s="79"/>
      <c r="AQ56" s="79" t="b">
        <v>1</v>
      </c>
      <c r="AR56" s="79" t="b">
        <v>0</v>
      </c>
      <c r="AS56" s="79" t="b">
        <v>0</v>
      </c>
      <c r="AT56" s="79"/>
      <c r="AU56" s="79">
        <v>0</v>
      </c>
      <c r="AV56" s="79"/>
      <c r="AW56" s="79" t="b">
        <v>0</v>
      </c>
      <c r="AX56" s="79" t="s">
        <v>1432</v>
      </c>
      <c r="AY56" s="84" t="s">
        <v>1486</v>
      </c>
      <c r="AZ56" s="79" t="s">
        <v>65</v>
      </c>
      <c r="BA56" s="79" t="str">
        <f>REPLACE(INDEX(GroupVertices[Group],MATCH(Vertices[[#This Row],[Vertex]],GroupVertices[Vertex],0)),1,1,"")</f>
        <v>4</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6" t="s">
        <v>317</v>
      </c>
      <c r="C57" s="67"/>
      <c r="D57" s="67" t="s">
        <v>64</v>
      </c>
      <c r="E57" s="68">
        <v>1000</v>
      </c>
      <c r="F57" s="70">
        <v>99.71502047623042</v>
      </c>
      <c r="G57" s="103" t="s">
        <v>1396</v>
      </c>
      <c r="H57" s="67"/>
      <c r="I57" s="71" t="s">
        <v>317</v>
      </c>
      <c r="J57" s="72"/>
      <c r="K57" s="72"/>
      <c r="L57" s="71" t="s">
        <v>1583</v>
      </c>
      <c r="M57" s="75">
        <v>95.97417595493982</v>
      </c>
      <c r="N57" s="76">
        <v>7081.94873046875</v>
      </c>
      <c r="O57" s="76">
        <v>5521.18701171875</v>
      </c>
      <c r="P57" s="77"/>
      <c r="Q57" s="78"/>
      <c r="R57" s="78"/>
      <c r="S57" s="89"/>
      <c r="T57" s="48">
        <v>1</v>
      </c>
      <c r="U57" s="48">
        <v>0</v>
      </c>
      <c r="V57" s="49">
        <v>0</v>
      </c>
      <c r="W57" s="49">
        <v>0.003125</v>
      </c>
      <c r="X57" s="49">
        <v>0.005367</v>
      </c>
      <c r="Y57" s="49">
        <v>0.469933</v>
      </c>
      <c r="Z57" s="49">
        <v>0</v>
      </c>
      <c r="AA57" s="49">
        <v>0</v>
      </c>
      <c r="AB57" s="73">
        <v>57</v>
      </c>
      <c r="AC57" s="73"/>
      <c r="AD57" s="74"/>
      <c r="AE57" s="79" t="s">
        <v>1029</v>
      </c>
      <c r="AF57" s="79">
        <v>694</v>
      </c>
      <c r="AG57" s="79">
        <v>116511</v>
      </c>
      <c r="AH57" s="79">
        <v>18775</v>
      </c>
      <c r="AI57" s="79">
        <v>23639</v>
      </c>
      <c r="AJ57" s="79"/>
      <c r="AK57" s="79" t="s">
        <v>1120</v>
      </c>
      <c r="AL57" s="79" t="s">
        <v>1199</v>
      </c>
      <c r="AM57" s="84" t="s">
        <v>1246</v>
      </c>
      <c r="AN57" s="79"/>
      <c r="AO57" s="81">
        <v>39563.902233796296</v>
      </c>
      <c r="AP57" s="84" t="s">
        <v>1307</v>
      </c>
      <c r="AQ57" s="79" t="b">
        <v>0</v>
      </c>
      <c r="AR57" s="79" t="b">
        <v>0</v>
      </c>
      <c r="AS57" s="79" t="b">
        <v>1</v>
      </c>
      <c r="AT57" s="79"/>
      <c r="AU57" s="79">
        <v>1103</v>
      </c>
      <c r="AV57" s="84" t="s">
        <v>1343</v>
      </c>
      <c r="AW57" s="79" t="b">
        <v>1</v>
      </c>
      <c r="AX57" s="79" t="s">
        <v>1432</v>
      </c>
      <c r="AY57" s="84" t="s">
        <v>1487</v>
      </c>
      <c r="AZ57" s="79" t="s">
        <v>65</v>
      </c>
      <c r="BA57" s="79" t="str">
        <f>REPLACE(INDEX(GroupVertices[Group],MATCH(Vertices[[#This Row],[Vertex]],GroupVertices[Vertex],0)),1,1,"")</f>
        <v>4</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6" t="s">
        <v>281</v>
      </c>
      <c r="C58" s="67"/>
      <c r="D58" s="67" t="s">
        <v>64</v>
      </c>
      <c r="E58" s="68">
        <v>362.8061213104342</v>
      </c>
      <c r="F58" s="70">
        <v>99.9317116553448</v>
      </c>
      <c r="G58" s="103" t="s">
        <v>616</v>
      </c>
      <c r="H58" s="67"/>
      <c r="I58" s="71" t="s">
        <v>281</v>
      </c>
      <c r="J58" s="72"/>
      <c r="K58" s="72"/>
      <c r="L58" s="71" t="s">
        <v>1584</v>
      </c>
      <c r="M58" s="75">
        <v>23.75822899542502</v>
      </c>
      <c r="N58" s="76">
        <v>6909.46435546875</v>
      </c>
      <c r="O58" s="76">
        <v>8308.6640625</v>
      </c>
      <c r="P58" s="77"/>
      <c r="Q58" s="78"/>
      <c r="R58" s="78"/>
      <c r="S58" s="89"/>
      <c r="T58" s="48">
        <v>2</v>
      </c>
      <c r="U58" s="48">
        <v>8</v>
      </c>
      <c r="V58" s="49">
        <v>990</v>
      </c>
      <c r="W58" s="49">
        <v>0.004098</v>
      </c>
      <c r="X58" s="49">
        <v>0.031368</v>
      </c>
      <c r="Y58" s="49">
        <v>3.596988</v>
      </c>
      <c r="Z58" s="49">
        <v>0.017857142857142856</v>
      </c>
      <c r="AA58" s="49">
        <v>0</v>
      </c>
      <c r="AB58" s="73">
        <v>58</v>
      </c>
      <c r="AC58" s="73"/>
      <c r="AD58" s="74"/>
      <c r="AE58" s="79" t="s">
        <v>1030</v>
      </c>
      <c r="AF58" s="79">
        <v>5761</v>
      </c>
      <c r="AG58" s="79">
        <v>27919</v>
      </c>
      <c r="AH58" s="79">
        <v>13306</v>
      </c>
      <c r="AI58" s="79">
        <v>8162</v>
      </c>
      <c r="AJ58" s="79"/>
      <c r="AK58" s="79" t="s">
        <v>1121</v>
      </c>
      <c r="AL58" s="79" t="s">
        <v>1200</v>
      </c>
      <c r="AM58" s="84" t="s">
        <v>1247</v>
      </c>
      <c r="AN58" s="79"/>
      <c r="AO58" s="81">
        <v>40106.40325231481</v>
      </c>
      <c r="AP58" s="84" t="s">
        <v>1308</v>
      </c>
      <c r="AQ58" s="79" t="b">
        <v>0</v>
      </c>
      <c r="AR58" s="79" t="b">
        <v>0</v>
      </c>
      <c r="AS58" s="79" t="b">
        <v>1</v>
      </c>
      <c r="AT58" s="79"/>
      <c r="AU58" s="79">
        <v>347</v>
      </c>
      <c r="AV58" s="84" t="s">
        <v>1337</v>
      </c>
      <c r="AW58" s="79" t="b">
        <v>1</v>
      </c>
      <c r="AX58" s="79" t="s">
        <v>1432</v>
      </c>
      <c r="AY58" s="84" t="s">
        <v>1488</v>
      </c>
      <c r="AZ58" s="79" t="s">
        <v>66</v>
      </c>
      <c r="BA58" s="79" t="str">
        <f>REPLACE(INDEX(GroupVertices[Group],MATCH(Vertices[[#This Row],[Vertex]],GroupVertices[Vertex],0)),1,1,"")</f>
        <v>4</v>
      </c>
      <c r="BB58" s="48" t="s">
        <v>1947</v>
      </c>
      <c r="BC58" s="48" t="s">
        <v>1947</v>
      </c>
      <c r="BD58" s="48" t="s">
        <v>1695</v>
      </c>
      <c r="BE58" s="48" t="s">
        <v>1955</v>
      </c>
      <c r="BF58" s="48" t="s">
        <v>1966</v>
      </c>
      <c r="BG58" s="48" t="s">
        <v>1980</v>
      </c>
      <c r="BH58" s="116" t="s">
        <v>2007</v>
      </c>
      <c r="BI58" s="116" t="s">
        <v>2032</v>
      </c>
      <c r="BJ58" s="116" t="s">
        <v>2062</v>
      </c>
      <c r="BK58" s="116" t="s">
        <v>2081</v>
      </c>
      <c r="BL58" s="116">
        <v>5</v>
      </c>
      <c r="BM58" s="119">
        <v>1.1415525114155252</v>
      </c>
      <c r="BN58" s="116">
        <v>5</v>
      </c>
      <c r="BO58" s="119">
        <v>1.1415525114155252</v>
      </c>
      <c r="BP58" s="116">
        <v>0</v>
      </c>
      <c r="BQ58" s="119">
        <v>0</v>
      </c>
      <c r="BR58" s="116">
        <v>428</v>
      </c>
      <c r="BS58" s="119">
        <v>97.71689497716895</v>
      </c>
      <c r="BT58" s="116">
        <v>438</v>
      </c>
      <c r="BU58" s="2"/>
      <c r="BV58" s="3"/>
      <c r="BW58" s="3"/>
      <c r="BX58" s="3"/>
      <c r="BY58" s="3"/>
    </row>
    <row r="59" spans="1:77" ht="41.45" customHeight="1">
      <c r="A59" s="66" t="s">
        <v>271</v>
      </c>
      <c r="C59" s="67"/>
      <c r="D59" s="67" t="s">
        <v>64</v>
      </c>
      <c r="E59" s="68">
        <v>165.33729862416425</v>
      </c>
      <c r="F59" s="70">
        <v>99.99886508141695</v>
      </c>
      <c r="G59" s="103" t="s">
        <v>611</v>
      </c>
      <c r="H59" s="67"/>
      <c r="I59" s="71" t="s">
        <v>271</v>
      </c>
      <c r="J59" s="72"/>
      <c r="K59" s="72"/>
      <c r="L59" s="71" t="s">
        <v>1585</v>
      </c>
      <c r="M59" s="75">
        <v>1.3782305331092521</v>
      </c>
      <c r="N59" s="76">
        <v>4705.515625</v>
      </c>
      <c r="O59" s="76">
        <v>2606.771728515625</v>
      </c>
      <c r="P59" s="77"/>
      <c r="Q59" s="78"/>
      <c r="R59" s="78"/>
      <c r="S59" s="89"/>
      <c r="T59" s="48">
        <v>0</v>
      </c>
      <c r="U59" s="48">
        <v>4</v>
      </c>
      <c r="V59" s="49">
        <v>270</v>
      </c>
      <c r="W59" s="49">
        <v>0.004219</v>
      </c>
      <c r="X59" s="49">
        <v>0.024305</v>
      </c>
      <c r="Y59" s="49">
        <v>1.460307</v>
      </c>
      <c r="Z59" s="49">
        <v>0.08333333333333333</v>
      </c>
      <c r="AA59" s="49">
        <v>0</v>
      </c>
      <c r="AB59" s="73">
        <v>59</v>
      </c>
      <c r="AC59" s="73"/>
      <c r="AD59" s="74"/>
      <c r="AE59" s="79" t="s">
        <v>1031</v>
      </c>
      <c r="AF59" s="79">
        <v>151</v>
      </c>
      <c r="AG59" s="79">
        <v>464</v>
      </c>
      <c r="AH59" s="79">
        <v>289</v>
      </c>
      <c r="AI59" s="79">
        <v>328</v>
      </c>
      <c r="AJ59" s="79"/>
      <c r="AK59" s="79" t="s">
        <v>1122</v>
      </c>
      <c r="AL59" s="79"/>
      <c r="AM59" s="79"/>
      <c r="AN59" s="79"/>
      <c r="AO59" s="81">
        <v>40836.811319444445</v>
      </c>
      <c r="AP59" s="79"/>
      <c r="AQ59" s="79" t="b">
        <v>1</v>
      </c>
      <c r="AR59" s="79" t="b">
        <v>0</v>
      </c>
      <c r="AS59" s="79" t="b">
        <v>0</v>
      </c>
      <c r="AT59" s="79"/>
      <c r="AU59" s="79">
        <v>14</v>
      </c>
      <c r="AV59" s="84" t="s">
        <v>1337</v>
      </c>
      <c r="AW59" s="79" t="b">
        <v>0</v>
      </c>
      <c r="AX59" s="79" t="s">
        <v>1432</v>
      </c>
      <c r="AY59" s="84" t="s">
        <v>1489</v>
      </c>
      <c r="AZ59" s="79" t="s">
        <v>66</v>
      </c>
      <c r="BA59" s="79" t="str">
        <f>REPLACE(INDEX(GroupVertices[Group],MATCH(Vertices[[#This Row],[Vertex]],GroupVertices[Vertex],0)),1,1,"")</f>
        <v>3</v>
      </c>
      <c r="BB59" s="48" t="s">
        <v>453</v>
      </c>
      <c r="BC59" s="48" t="s">
        <v>453</v>
      </c>
      <c r="BD59" s="48" t="s">
        <v>475</v>
      </c>
      <c r="BE59" s="48" t="s">
        <v>475</v>
      </c>
      <c r="BF59" s="48" t="s">
        <v>514</v>
      </c>
      <c r="BG59" s="48" t="s">
        <v>514</v>
      </c>
      <c r="BH59" s="116" t="s">
        <v>2008</v>
      </c>
      <c r="BI59" s="116" t="s">
        <v>2033</v>
      </c>
      <c r="BJ59" s="116" t="s">
        <v>2063</v>
      </c>
      <c r="BK59" s="116" t="s">
        <v>2063</v>
      </c>
      <c r="BL59" s="116">
        <v>1</v>
      </c>
      <c r="BM59" s="119">
        <v>5.2631578947368425</v>
      </c>
      <c r="BN59" s="116">
        <v>1</v>
      </c>
      <c r="BO59" s="119">
        <v>5.2631578947368425</v>
      </c>
      <c r="BP59" s="116">
        <v>0</v>
      </c>
      <c r="BQ59" s="119">
        <v>0</v>
      </c>
      <c r="BR59" s="116">
        <v>17</v>
      </c>
      <c r="BS59" s="119">
        <v>89.47368421052632</v>
      </c>
      <c r="BT59" s="116">
        <v>19</v>
      </c>
      <c r="BU59" s="2"/>
      <c r="BV59" s="3"/>
      <c r="BW59" s="3"/>
      <c r="BX59" s="3"/>
      <c r="BY59" s="3"/>
    </row>
    <row r="60" spans="1:77" ht="41.45" customHeight="1">
      <c r="A60" s="66" t="s">
        <v>318</v>
      </c>
      <c r="C60" s="67"/>
      <c r="D60" s="67" t="s">
        <v>64</v>
      </c>
      <c r="E60" s="68">
        <v>162.1150792629022</v>
      </c>
      <c r="F60" s="70">
        <v>99.99996086487644</v>
      </c>
      <c r="G60" s="103" t="s">
        <v>1397</v>
      </c>
      <c r="H60" s="67"/>
      <c r="I60" s="71" t="s">
        <v>318</v>
      </c>
      <c r="J60" s="72"/>
      <c r="K60" s="72"/>
      <c r="L60" s="71" t="s">
        <v>1586</v>
      </c>
      <c r="M60" s="75">
        <v>1.013042432176181</v>
      </c>
      <c r="N60" s="76">
        <v>5634.44189453125</v>
      </c>
      <c r="O60" s="76">
        <v>2276.253662109375</v>
      </c>
      <c r="P60" s="77"/>
      <c r="Q60" s="78"/>
      <c r="R60" s="78"/>
      <c r="S60" s="89"/>
      <c r="T60" s="48">
        <v>1</v>
      </c>
      <c r="U60" s="48">
        <v>0</v>
      </c>
      <c r="V60" s="49">
        <v>0</v>
      </c>
      <c r="W60" s="49">
        <v>0.003106</v>
      </c>
      <c r="X60" s="49">
        <v>0.004365</v>
      </c>
      <c r="Y60" s="49">
        <v>0.460315</v>
      </c>
      <c r="Z60" s="49">
        <v>0</v>
      </c>
      <c r="AA60" s="49">
        <v>0</v>
      </c>
      <c r="AB60" s="73">
        <v>60</v>
      </c>
      <c r="AC60" s="73"/>
      <c r="AD60" s="74"/>
      <c r="AE60" s="79" t="s">
        <v>1032</v>
      </c>
      <c r="AF60" s="79">
        <v>0</v>
      </c>
      <c r="AG60" s="79">
        <v>16</v>
      </c>
      <c r="AH60" s="79">
        <v>9</v>
      </c>
      <c r="AI60" s="79">
        <v>0</v>
      </c>
      <c r="AJ60" s="79"/>
      <c r="AK60" s="79" t="s">
        <v>1123</v>
      </c>
      <c r="AL60" s="79" t="s">
        <v>1201</v>
      </c>
      <c r="AM60" s="84" t="s">
        <v>1248</v>
      </c>
      <c r="AN60" s="79"/>
      <c r="AO60" s="81">
        <v>40350.74429398148</v>
      </c>
      <c r="AP60" s="79"/>
      <c r="AQ60" s="79" t="b">
        <v>0</v>
      </c>
      <c r="AR60" s="79" t="b">
        <v>0</v>
      </c>
      <c r="AS60" s="79" t="b">
        <v>0</v>
      </c>
      <c r="AT60" s="79"/>
      <c r="AU60" s="79">
        <v>0</v>
      </c>
      <c r="AV60" s="84" t="s">
        <v>1344</v>
      </c>
      <c r="AW60" s="79" t="b">
        <v>0</v>
      </c>
      <c r="AX60" s="79" t="s">
        <v>1432</v>
      </c>
      <c r="AY60" s="84" t="s">
        <v>1490</v>
      </c>
      <c r="AZ60" s="79" t="s">
        <v>65</v>
      </c>
      <c r="BA60" s="79" t="str">
        <f>REPLACE(INDEX(GroupVertices[Group],MATCH(Vertices[[#This Row],[Vertex]],GroupVertices[Vertex],0)),1,1,"")</f>
        <v>3</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6" t="s">
        <v>319</v>
      </c>
      <c r="C61" s="67"/>
      <c r="D61" s="67" t="s">
        <v>64</v>
      </c>
      <c r="E61" s="68">
        <v>183.311240998704</v>
      </c>
      <c r="F61" s="70">
        <v>99.99275266430698</v>
      </c>
      <c r="G61" s="103" t="s">
        <v>1398</v>
      </c>
      <c r="H61" s="67"/>
      <c r="I61" s="71" t="s">
        <v>319</v>
      </c>
      <c r="J61" s="72"/>
      <c r="K61" s="72"/>
      <c r="L61" s="71" t="s">
        <v>1587</v>
      </c>
      <c r="M61" s="75">
        <v>3.415295408626539</v>
      </c>
      <c r="N61" s="76">
        <v>5151.02880859375</v>
      </c>
      <c r="O61" s="76">
        <v>3999.60009765625</v>
      </c>
      <c r="P61" s="77"/>
      <c r="Q61" s="78"/>
      <c r="R61" s="78"/>
      <c r="S61" s="89"/>
      <c r="T61" s="48">
        <v>2</v>
      </c>
      <c r="U61" s="48">
        <v>0</v>
      </c>
      <c r="V61" s="49">
        <v>26</v>
      </c>
      <c r="W61" s="49">
        <v>0.003559</v>
      </c>
      <c r="X61" s="49">
        <v>0.009704</v>
      </c>
      <c r="Y61" s="49">
        <v>0.751802</v>
      </c>
      <c r="Z61" s="49">
        <v>0</v>
      </c>
      <c r="AA61" s="49">
        <v>0</v>
      </c>
      <c r="AB61" s="73">
        <v>61</v>
      </c>
      <c r="AC61" s="73"/>
      <c r="AD61" s="74"/>
      <c r="AE61" s="79" t="s">
        <v>1033</v>
      </c>
      <c r="AF61" s="79">
        <v>2704</v>
      </c>
      <c r="AG61" s="79">
        <v>2963</v>
      </c>
      <c r="AH61" s="79">
        <v>1762</v>
      </c>
      <c r="AI61" s="79">
        <v>7151</v>
      </c>
      <c r="AJ61" s="79"/>
      <c r="AK61" s="79" t="s">
        <v>1124</v>
      </c>
      <c r="AL61" s="79" t="s">
        <v>1202</v>
      </c>
      <c r="AM61" s="79"/>
      <c r="AN61" s="79"/>
      <c r="AO61" s="81">
        <v>39895.848287037035</v>
      </c>
      <c r="AP61" s="84" t="s">
        <v>1309</v>
      </c>
      <c r="AQ61" s="79" t="b">
        <v>1</v>
      </c>
      <c r="AR61" s="79" t="b">
        <v>0</v>
      </c>
      <c r="AS61" s="79" t="b">
        <v>0</v>
      </c>
      <c r="AT61" s="79"/>
      <c r="AU61" s="79">
        <v>29</v>
      </c>
      <c r="AV61" s="84" t="s">
        <v>1337</v>
      </c>
      <c r="AW61" s="79" t="b">
        <v>0</v>
      </c>
      <c r="AX61" s="79" t="s">
        <v>1432</v>
      </c>
      <c r="AY61" s="84" t="s">
        <v>1491</v>
      </c>
      <c r="AZ61" s="79" t="s">
        <v>65</v>
      </c>
      <c r="BA61" s="79" t="str">
        <f>REPLACE(INDEX(GroupVertices[Group],MATCH(Vertices[[#This Row],[Vertex]],GroupVertices[Vertex],0)),1,1,"")</f>
        <v>3</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6" t="s">
        <v>272</v>
      </c>
      <c r="C62" s="67"/>
      <c r="D62" s="67" t="s">
        <v>64</v>
      </c>
      <c r="E62" s="68">
        <v>162.39558496622635</v>
      </c>
      <c r="F62" s="70">
        <v>99.99986547301279</v>
      </c>
      <c r="G62" s="103" t="s">
        <v>612</v>
      </c>
      <c r="H62" s="67"/>
      <c r="I62" s="71" t="s">
        <v>272</v>
      </c>
      <c r="J62" s="72"/>
      <c r="K62" s="72"/>
      <c r="L62" s="71" t="s">
        <v>1588</v>
      </c>
      <c r="M62" s="75">
        <v>1.0448333606056226</v>
      </c>
      <c r="N62" s="76">
        <v>6089.3056640625</v>
      </c>
      <c r="O62" s="76">
        <v>3369.228271484375</v>
      </c>
      <c r="P62" s="77"/>
      <c r="Q62" s="78"/>
      <c r="R62" s="78"/>
      <c r="S62" s="89"/>
      <c r="T62" s="48">
        <v>1</v>
      </c>
      <c r="U62" s="48">
        <v>1</v>
      </c>
      <c r="V62" s="49">
        <v>0</v>
      </c>
      <c r="W62" s="49">
        <v>0</v>
      </c>
      <c r="X62" s="49">
        <v>0</v>
      </c>
      <c r="Y62" s="49">
        <v>0.999995</v>
      </c>
      <c r="Z62" s="49">
        <v>0</v>
      </c>
      <c r="AA62" s="49">
        <v>0</v>
      </c>
      <c r="AB62" s="73">
        <v>62</v>
      </c>
      <c r="AC62" s="73"/>
      <c r="AD62" s="74"/>
      <c r="AE62" s="79" t="s">
        <v>1034</v>
      </c>
      <c r="AF62" s="79">
        <v>221</v>
      </c>
      <c r="AG62" s="79">
        <v>55</v>
      </c>
      <c r="AH62" s="79">
        <v>27</v>
      </c>
      <c r="AI62" s="79">
        <v>160</v>
      </c>
      <c r="AJ62" s="79"/>
      <c r="AK62" s="79" t="s">
        <v>1125</v>
      </c>
      <c r="AL62" s="79" t="s">
        <v>1164</v>
      </c>
      <c r="AM62" s="79"/>
      <c r="AN62" s="79"/>
      <c r="AO62" s="81">
        <v>43658.68833333333</v>
      </c>
      <c r="AP62" s="84" t="s">
        <v>1310</v>
      </c>
      <c r="AQ62" s="79" t="b">
        <v>1</v>
      </c>
      <c r="AR62" s="79" t="b">
        <v>0</v>
      </c>
      <c r="AS62" s="79" t="b">
        <v>0</v>
      </c>
      <c r="AT62" s="79"/>
      <c r="AU62" s="79">
        <v>5</v>
      </c>
      <c r="AV62" s="79"/>
      <c r="AW62" s="79" t="b">
        <v>0</v>
      </c>
      <c r="AX62" s="79" t="s">
        <v>1432</v>
      </c>
      <c r="AY62" s="84" t="s">
        <v>1492</v>
      </c>
      <c r="AZ62" s="79" t="s">
        <v>66</v>
      </c>
      <c r="BA62" s="79" t="str">
        <f>REPLACE(INDEX(GroupVertices[Group],MATCH(Vertices[[#This Row],[Vertex]],GroupVertices[Vertex],0)),1,1,"")</f>
        <v>7</v>
      </c>
      <c r="BB62" s="48"/>
      <c r="BC62" s="48"/>
      <c r="BD62" s="48"/>
      <c r="BE62" s="48"/>
      <c r="BF62" s="48" t="s">
        <v>515</v>
      </c>
      <c r="BG62" s="48" t="s">
        <v>515</v>
      </c>
      <c r="BH62" s="116" t="s">
        <v>2009</v>
      </c>
      <c r="BI62" s="116" t="s">
        <v>2034</v>
      </c>
      <c r="BJ62" s="116" t="s">
        <v>2064</v>
      </c>
      <c r="BK62" s="116" t="s">
        <v>2082</v>
      </c>
      <c r="BL62" s="116">
        <v>4</v>
      </c>
      <c r="BM62" s="119">
        <v>1.8779342723004695</v>
      </c>
      <c r="BN62" s="116">
        <v>11</v>
      </c>
      <c r="BO62" s="119">
        <v>5.164319248826291</v>
      </c>
      <c r="BP62" s="116">
        <v>0</v>
      </c>
      <c r="BQ62" s="119">
        <v>0</v>
      </c>
      <c r="BR62" s="116">
        <v>198</v>
      </c>
      <c r="BS62" s="119">
        <v>92.95774647887323</v>
      </c>
      <c r="BT62" s="116">
        <v>213</v>
      </c>
      <c r="BU62" s="2"/>
      <c r="BV62" s="3"/>
      <c r="BW62" s="3"/>
      <c r="BX62" s="3"/>
      <c r="BY62" s="3"/>
    </row>
    <row r="63" spans="1:77" ht="41.45" customHeight="1">
      <c r="A63" s="66" t="s">
        <v>273</v>
      </c>
      <c r="C63" s="67"/>
      <c r="D63" s="67" t="s">
        <v>64</v>
      </c>
      <c r="E63" s="68">
        <v>162</v>
      </c>
      <c r="F63" s="70">
        <v>100</v>
      </c>
      <c r="G63" s="103" t="s">
        <v>1399</v>
      </c>
      <c r="H63" s="67"/>
      <c r="I63" s="71" t="s">
        <v>273</v>
      </c>
      <c r="J63" s="72"/>
      <c r="K63" s="72"/>
      <c r="L63" s="71" t="s">
        <v>1589</v>
      </c>
      <c r="M63" s="75">
        <v>1</v>
      </c>
      <c r="N63" s="76">
        <v>6089.3056640625</v>
      </c>
      <c r="O63" s="76">
        <v>4586.498046875</v>
      </c>
      <c r="P63" s="77"/>
      <c r="Q63" s="78"/>
      <c r="R63" s="78"/>
      <c r="S63" s="89"/>
      <c r="T63" s="48">
        <v>1</v>
      </c>
      <c r="U63" s="48">
        <v>1</v>
      </c>
      <c r="V63" s="49">
        <v>0</v>
      </c>
      <c r="W63" s="49">
        <v>0</v>
      </c>
      <c r="X63" s="49">
        <v>0</v>
      </c>
      <c r="Y63" s="49">
        <v>0.999995</v>
      </c>
      <c r="Z63" s="49">
        <v>0</v>
      </c>
      <c r="AA63" s="49">
        <v>0</v>
      </c>
      <c r="AB63" s="73">
        <v>63</v>
      </c>
      <c r="AC63" s="73"/>
      <c r="AD63" s="74"/>
      <c r="AE63" s="79" t="s">
        <v>1035</v>
      </c>
      <c r="AF63" s="79">
        <v>2</v>
      </c>
      <c r="AG63" s="79">
        <v>0</v>
      </c>
      <c r="AH63" s="79">
        <v>2</v>
      </c>
      <c r="AI63" s="79">
        <v>1</v>
      </c>
      <c r="AJ63" s="79"/>
      <c r="AK63" s="79"/>
      <c r="AL63" s="79"/>
      <c r="AM63" s="79"/>
      <c r="AN63" s="79"/>
      <c r="AO63" s="81">
        <v>41501.05898148148</v>
      </c>
      <c r="AP63" s="79"/>
      <c r="AQ63" s="79" t="b">
        <v>1</v>
      </c>
      <c r="AR63" s="79" t="b">
        <v>1</v>
      </c>
      <c r="AS63" s="79" t="b">
        <v>0</v>
      </c>
      <c r="AT63" s="79"/>
      <c r="AU63" s="79">
        <v>0</v>
      </c>
      <c r="AV63" s="84" t="s">
        <v>1337</v>
      </c>
      <c r="AW63" s="79" t="b">
        <v>0</v>
      </c>
      <c r="AX63" s="79" t="s">
        <v>1432</v>
      </c>
      <c r="AY63" s="84" t="s">
        <v>1493</v>
      </c>
      <c r="AZ63" s="79" t="s">
        <v>66</v>
      </c>
      <c r="BA63" s="79" t="str">
        <f>REPLACE(INDEX(GroupVertices[Group],MATCH(Vertices[[#This Row],[Vertex]],GroupVertices[Vertex],0)),1,1,"")</f>
        <v>7</v>
      </c>
      <c r="BB63" s="48"/>
      <c r="BC63" s="48"/>
      <c r="BD63" s="48"/>
      <c r="BE63" s="48"/>
      <c r="BF63" s="48" t="s">
        <v>495</v>
      </c>
      <c r="BG63" s="48" t="s">
        <v>495</v>
      </c>
      <c r="BH63" s="116" t="s">
        <v>2010</v>
      </c>
      <c r="BI63" s="116" t="s">
        <v>2010</v>
      </c>
      <c r="BJ63" s="116" t="s">
        <v>2065</v>
      </c>
      <c r="BK63" s="116" t="s">
        <v>2065</v>
      </c>
      <c r="BL63" s="116">
        <v>3</v>
      </c>
      <c r="BM63" s="119">
        <v>17.647058823529413</v>
      </c>
      <c r="BN63" s="116">
        <v>0</v>
      </c>
      <c r="BO63" s="119">
        <v>0</v>
      </c>
      <c r="BP63" s="116">
        <v>0</v>
      </c>
      <c r="BQ63" s="119">
        <v>0</v>
      </c>
      <c r="BR63" s="116">
        <v>14</v>
      </c>
      <c r="BS63" s="119">
        <v>82.3529411764706</v>
      </c>
      <c r="BT63" s="116">
        <v>17</v>
      </c>
      <c r="BU63" s="2"/>
      <c r="BV63" s="3"/>
      <c r="BW63" s="3"/>
      <c r="BX63" s="3"/>
      <c r="BY63" s="3"/>
    </row>
    <row r="64" spans="1:77" ht="41.45" customHeight="1">
      <c r="A64" s="66" t="s">
        <v>274</v>
      </c>
      <c r="C64" s="67"/>
      <c r="D64" s="67" t="s">
        <v>64</v>
      </c>
      <c r="E64" s="68">
        <v>175.55777566066723</v>
      </c>
      <c r="F64" s="70">
        <v>99.99538939325639</v>
      </c>
      <c r="G64" s="103" t="s">
        <v>1400</v>
      </c>
      <c r="H64" s="67"/>
      <c r="I64" s="71" t="s">
        <v>274</v>
      </c>
      <c r="J64" s="72"/>
      <c r="K64" s="72"/>
      <c r="L64" s="71" t="s">
        <v>1590</v>
      </c>
      <c r="M64" s="75">
        <v>2.536561540756337</v>
      </c>
      <c r="N64" s="76">
        <v>3870.12109375</v>
      </c>
      <c r="O64" s="76">
        <v>3177.6748046875</v>
      </c>
      <c r="P64" s="77"/>
      <c r="Q64" s="78"/>
      <c r="R64" s="78"/>
      <c r="S64" s="89"/>
      <c r="T64" s="48">
        <v>0</v>
      </c>
      <c r="U64" s="48">
        <v>1</v>
      </c>
      <c r="V64" s="49">
        <v>0</v>
      </c>
      <c r="W64" s="49">
        <v>0.003401</v>
      </c>
      <c r="X64" s="49">
        <v>0.00748</v>
      </c>
      <c r="Y64" s="49">
        <v>0.459731</v>
      </c>
      <c r="Z64" s="49">
        <v>0</v>
      </c>
      <c r="AA64" s="49">
        <v>0</v>
      </c>
      <c r="AB64" s="73">
        <v>64</v>
      </c>
      <c r="AC64" s="73"/>
      <c r="AD64" s="74"/>
      <c r="AE64" s="79" t="s">
        <v>1036</v>
      </c>
      <c r="AF64" s="79">
        <v>2245</v>
      </c>
      <c r="AG64" s="79">
        <v>1885</v>
      </c>
      <c r="AH64" s="79">
        <v>3758</v>
      </c>
      <c r="AI64" s="79">
        <v>10687</v>
      </c>
      <c r="AJ64" s="79"/>
      <c r="AK64" s="79" t="s">
        <v>1126</v>
      </c>
      <c r="AL64" s="79" t="s">
        <v>1203</v>
      </c>
      <c r="AM64" s="84" t="s">
        <v>1249</v>
      </c>
      <c r="AN64" s="79"/>
      <c r="AO64" s="81">
        <v>43505.318923611114</v>
      </c>
      <c r="AP64" s="84" t="s">
        <v>1311</v>
      </c>
      <c r="AQ64" s="79" t="b">
        <v>1</v>
      </c>
      <c r="AR64" s="79" t="b">
        <v>0</v>
      </c>
      <c r="AS64" s="79" t="b">
        <v>1</v>
      </c>
      <c r="AT64" s="79"/>
      <c r="AU64" s="79">
        <v>20</v>
      </c>
      <c r="AV64" s="79"/>
      <c r="AW64" s="79" t="b">
        <v>0</v>
      </c>
      <c r="AX64" s="79" t="s">
        <v>1432</v>
      </c>
      <c r="AY64" s="84" t="s">
        <v>1494</v>
      </c>
      <c r="AZ64" s="79" t="s">
        <v>66</v>
      </c>
      <c r="BA64" s="79" t="str">
        <f>REPLACE(INDEX(GroupVertices[Group],MATCH(Vertices[[#This Row],[Vertex]],GroupVertices[Vertex],0)),1,1,"")</f>
        <v>3</v>
      </c>
      <c r="BB64" s="48"/>
      <c r="BC64" s="48"/>
      <c r="BD64" s="48"/>
      <c r="BE64" s="48"/>
      <c r="BF64" s="48" t="s">
        <v>516</v>
      </c>
      <c r="BG64" s="48" t="s">
        <v>516</v>
      </c>
      <c r="BH64" s="116" t="s">
        <v>2011</v>
      </c>
      <c r="BI64" s="116" t="s">
        <v>2011</v>
      </c>
      <c r="BJ64" s="116" t="s">
        <v>2066</v>
      </c>
      <c r="BK64" s="116" t="s">
        <v>2066</v>
      </c>
      <c r="BL64" s="116">
        <v>3</v>
      </c>
      <c r="BM64" s="119">
        <v>9.67741935483871</v>
      </c>
      <c r="BN64" s="116">
        <v>1</v>
      </c>
      <c r="BO64" s="119">
        <v>3.225806451612903</v>
      </c>
      <c r="BP64" s="116">
        <v>0</v>
      </c>
      <c r="BQ64" s="119">
        <v>0</v>
      </c>
      <c r="BR64" s="116">
        <v>27</v>
      </c>
      <c r="BS64" s="119">
        <v>87.09677419354838</v>
      </c>
      <c r="BT64" s="116">
        <v>31</v>
      </c>
      <c r="BU64" s="2"/>
      <c r="BV64" s="3"/>
      <c r="BW64" s="3"/>
      <c r="BX64" s="3"/>
      <c r="BY64" s="3"/>
    </row>
    <row r="65" spans="1:77" ht="41.45" customHeight="1">
      <c r="A65" s="66" t="s">
        <v>275</v>
      </c>
      <c r="C65" s="67"/>
      <c r="D65" s="67" t="s">
        <v>64</v>
      </c>
      <c r="E65" s="68">
        <v>199.5014547982594</v>
      </c>
      <c r="F65" s="70">
        <v>99.98724684161208</v>
      </c>
      <c r="G65" s="103" t="s">
        <v>613</v>
      </c>
      <c r="H65" s="67"/>
      <c r="I65" s="71" t="s">
        <v>275</v>
      </c>
      <c r="J65" s="72"/>
      <c r="K65" s="72"/>
      <c r="L65" s="71" t="s">
        <v>1591</v>
      </c>
      <c r="M65" s="75">
        <v>5.250202585413018</v>
      </c>
      <c r="N65" s="76">
        <v>1312.8148193359375</v>
      </c>
      <c r="O65" s="76">
        <v>6033.18212890625</v>
      </c>
      <c r="P65" s="77"/>
      <c r="Q65" s="78"/>
      <c r="R65" s="78"/>
      <c r="S65" s="89"/>
      <c r="T65" s="48">
        <v>0</v>
      </c>
      <c r="U65" s="48">
        <v>12</v>
      </c>
      <c r="V65" s="49">
        <v>1464.885714</v>
      </c>
      <c r="W65" s="49">
        <v>0.004184</v>
      </c>
      <c r="X65" s="49">
        <v>0.029732</v>
      </c>
      <c r="Y65" s="49">
        <v>4.115118</v>
      </c>
      <c r="Z65" s="49">
        <v>0.022727272727272728</v>
      </c>
      <c r="AA65" s="49">
        <v>0</v>
      </c>
      <c r="AB65" s="73">
        <v>65</v>
      </c>
      <c r="AC65" s="73"/>
      <c r="AD65" s="74"/>
      <c r="AE65" s="79" t="s">
        <v>1037</v>
      </c>
      <c r="AF65" s="79">
        <v>1203</v>
      </c>
      <c r="AG65" s="79">
        <v>5214</v>
      </c>
      <c r="AH65" s="79">
        <v>6615</v>
      </c>
      <c r="AI65" s="79">
        <v>5919</v>
      </c>
      <c r="AJ65" s="79"/>
      <c r="AK65" s="79" t="s">
        <v>1127</v>
      </c>
      <c r="AL65" s="79" t="s">
        <v>1183</v>
      </c>
      <c r="AM65" s="84" t="s">
        <v>1250</v>
      </c>
      <c r="AN65" s="79"/>
      <c r="AO65" s="81">
        <v>40442.82115740741</v>
      </c>
      <c r="AP65" s="84" t="s">
        <v>1312</v>
      </c>
      <c r="AQ65" s="79" t="b">
        <v>1</v>
      </c>
      <c r="AR65" s="79" t="b">
        <v>0</v>
      </c>
      <c r="AS65" s="79" t="b">
        <v>1</v>
      </c>
      <c r="AT65" s="79"/>
      <c r="AU65" s="79">
        <v>64</v>
      </c>
      <c r="AV65" s="84" t="s">
        <v>1337</v>
      </c>
      <c r="AW65" s="79" t="b">
        <v>0</v>
      </c>
      <c r="AX65" s="79" t="s">
        <v>1432</v>
      </c>
      <c r="AY65" s="84" t="s">
        <v>1495</v>
      </c>
      <c r="AZ65" s="79" t="s">
        <v>66</v>
      </c>
      <c r="BA65" s="79" t="str">
        <f>REPLACE(INDEX(GroupVertices[Group],MATCH(Vertices[[#This Row],[Vertex]],GroupVertices[Vertex],0)),1,1,"")</f>
        <v>1</v>
      </c>
      <c r="BB65" s="48" t="s">
        <v>454</v>
      </c>
      <c r="BC65" s="48" t="s">
        <v>454</v>
      </c>
      <c r="BD65" s="48" t="s">
        <v>475</v>
      </c>
      <c r="BE65" s="48" t="s">
        <v>475</v>
      </c>
      <c r="BF65" s="48" t="s">
        <v>517</v>
      </c>
      <c r="BG65" s="48" t="s">
        <v>517</v>
      </c>
      <c r="BH65" s="116" t="s">
        <v>2012</v>
      </c>
      <c r="BI65" s="116" t="s">
        <v>2012</v>
      </c>
      <c r="BJ65" s="116" t="s">
        <v>2067</v>
      </c>
      <c r="BK65" s="116" t="s">
        <v>2067</v>
      </c>
      <c r="BL65" s="116">
        <v>1</v>
      </c>
      <c r="BM65" s="119">
        <v>3.5714285714285716</v>
      </c>
      <c r="BN65" s="116">
        <v>0</v>
      </c>
      <c r="BO65" s="119">
        <v>0</v>
      </c>
      <c r="BP65" s="116">
        <v>0</v>
      </c>
      <c r="BQ65" s="119">
        <v>0</v>
      </c>
      <c r="BR65" s="116">
        <v>27</v>
      </c>
      <c r="BS65" s="119">
        <v>96.42857142857143</v>
      </c>
      <c r="BT65" s="116">
        <v>28</v>
      </c>
      <c r="BU65" s="2"/>
      <c r="BV65" s="3"/>
      <c r="BW65" s="3"/>
      <c r="BX65" s="3"/>
      <c r="BY65" s="3"/>
    </row>
    <row r="66" spans="1:77" ht="41.45" customHeight="1">
      <c r="A66" s="66" t="s">
        <v>320</v>
      </c>
      <c r="C66" s="67"/>
      <c r="D66" s="67" t="s">
        <v>64</v>
      </c>
      <c r="E66" s="68">
        <v>170.50867300083254</v>
      </c>
      <c r="F66" s="70">
        <v>99.99710644680228</v>
      </c>
      <c r="G66" s="103" t="s">
        <v>1401</v>
      </c>
      <c r="H66" s="67"/>
      <c r="I66" s="71" t="s">
        <v>320</v>
      </c>
      <c r="J66" s="72"/>
      <c r="K66" s="72"/>
      <c r="L66" s="71" t="s">
        <v>1592</v>
      </c>
      <c r="M66" s="75">
        <v>1.9643248290263906</v>
      </c>
      <c r="N66" s="76">
        <v>1032.5699462890625</v>
      </c>
      <c r="O66" s="76">
        <v>6569.2744140625</v>
      </c>
      <c r="P66" s="77"/>
      <c r="Q66" s="78"/>
      <c r="R66" s="78"/>
      <c r="S66" s="89"/>
      <c r="T66" s="48">
        <v>1</v>
      </c>
      <c r="U66" s="48">
        <v>0</v>
      </c>
      <c r="V66" s="49">
        <v>0</v>
      </c>
      <c r="W66" s="49">
        <v>0.003086</v>
      </c>
      <c r="X66" s="49">
        <v>0.00534</v>
      </c>
      <c r="Y66" s="49">
        <v>0.441487</v>
      </c>
      <c r="Z66" s="49">
        <v>0</v>
      </c>
      <c r="AA66" s="49">
        <v>0</v>
      </c>
      <c r="AB66" s="73">
        <v>66</v>
      </c>
      <c r="AC66" s="73"/>
      <c r="AD66" s="74"/>
      <c r="AE66" s="79" t="s">
        <v>1038</v>
      </c>
      <c r="AF66" s="79">
        <v>756</v>
      </c>
      <c r="AG66" s="79">
        <v>1183</v>
      </c>
      <c r="AH66" s="79">
        <v>1530</v>
      </c>
      <c r="AI66" s="79">
        <v>1812</v>
      </c>
      <c r="AJ66" s="79"/>
      <c r="AK66" s="79" t="s">
        <v>1128</v>
      </c>
      <c r="AL66" s="79" t="s">
        <v>937</v>
      </c>
      <c r="AM66" s="79"/>
      <c r="AN66" s="79"/>
      <c r="AO66" s="81">
        <v>43151.26021990741</v>
      </c>
      <c r="AP66" s="84" t="s">
        <v>1313</v>
      </c>
      <c r="AQ66" s="79" t="b">
        <v>0</v>
      </c>
      <c r="AR66" s="79" t="b">
        <v>0</v>
      </c>
      <c r="AS66" s="79" t="b">
        <v>0</v>
      </c>
      <c r="AT66" s="79"/>
      <c r="AU66" s="79">
        <v>10</v>
      </c>
      <c r="AV66" s="84" t="s">
        <v>1337</v>
      </c>
      <c r="AW66" s="79" t="b">
        <v>0</v>
      </c>
      <c r="AX66" s="79" t="s">
        <v>1432</v>
      </c>
      <c r="AY66" s="84" t="s">
        <v>1496</v>
      </c>
      <c r="AZ66" s="79" t="s">
        <v>65</v>
      </c>
      <c r="BA66" s="79" t="str">
        <f>REPLACE(INDEX(GroupVertices[Group],MATCH(Vertices[[#This Row],[Vertex]],GroupVertices[Vertex],0)),1,1,"")</f>
        <v>1</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6" t="s">
        <v>321</v>
      </c>
      <c r="C67" s="67"/>
      <c r="D67" s="67" t="s">
        <v>64</v>
      </c>
      <c r="E67" s="68">
        <v>185.33232055342415</v>
      </c>
      <c r="F67" s="70">
        <v>99.99206535369957</v>
      </c>
      <c r="G67" s="103" t="s">
        <v>1402</v>
      </c>
      <c r="H67" s="67"/>
      <c r="I67" s="71" t="s">
        <v>321</v>
      </c>
      <c r="J67" s="72"/>
      <c r="K67" s="72"/>
      <c r="L67" s="71" t="s">
        <v>1593</v>
      </c>
      <c r="M67" s="75">
        <v>3.6443531237207196</v>
      </c>
      <c r="N67" s="76">
        <v>1041.3956298828125</v>
      </c>
      <c r="O67" s="76">
        <v>8735.845703125</v>
      </c>
      <c r="P67" s="77"/>
      <c r="Q67" s="78"/>
      <c r="R67" s="78"/>
      <c r="S67" s="89"/>
      <c r="T67" s="48">
        <v>1</v>
      </c>
      <c r="U67" s="48">
        <v>0</v>
      </c>
      <c r="V67" s="49">
        <v>0</v>
      </c>
      <c r="W67" s="49">
        <v>0.003086</v>
      </c>
      <c r="X67" s="49">
        <v>0.00534</v>
      </c>
      <c r="Y67" s="49">
        <v>0.441487</v>
      </c>
      <c r="Z67" s="49">
        <v>0</v>
      </c>
      <c r="AA67" s="49">
        <v>0</v>
      </c>
      <c r="AB67" s="73">
        <v>67</v>
      </c>
      <c r="AC67" s="73"/>
      <c r="AD67" s="74"/>
      <c r="AE67" s="79" t="s">
        <v>1039</v>
      </c>
      <c r="AF67" s="79">
        <v>2313</v>
      </c>
      <c r="AG67" s="79">
        <v>3244</v>
      </c>
      <c r="AH67" s="79">
        <v>5606</v>
      </c>
      <c r="AI67" s="79">
        <v>76273</v>
      </c>
      <c r="AJ67" s="79"/>
      <c r="AK67" s="79" t="s">
        <v>1129</v>
      </c>
      <c r="AL67" s="79" t="s">
        <v>1204</v>
      </c>
      <c r="AM67" s="84" t="s">
        <v>1251</v>
      </c>
      <c r="AN67" s="79"/>
      <c r="AO67" s="81">
        <v>41324.60505787037</v>
      </c>
      <c r="AP67" s="84" t="s">
        <v>1314</v>
      </c>
      <c r="AQ67" s="79" t="b">
        <v>1</v>
      </c>
      <c r="AR67" s="79" t="b">
        <v>0</v>
      </c>
      <c r="AS67" s="79" t="b">
        <v>1</v>
      </c>
      <c r="AT67" s="79"/>
      <c r="AU67" s="79">
        <v>31</v>
      </c>
      <c r="AV67" s="84" t="s">
        <v>1337</v>
      </c>
      <c r="AW67" s="79" t="b">
        <v>0</v>
      </c>
      <c r="AX67" s="79" t="s">
        <v>1432</v>
      </c>
      <c r="AY67" s="84" t="s">
        <v>1497</v>
      </c>
      <c r="AZ67" s="79" t="s">
        <v>65</v>
      </c>
      <c r="BA67" s="79" t="str">
        <f>REPLACE(INDEX(GroupVertices[Group],MATCH(Vertices[[#This Row],[Vertex]],GroupVertices[Vertex],0)),1,1,"")</f>
        <v>1</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6" t="s">
        <v>322</v>
      </c>
      <c r="C68" s="67"/>
      <c r="D68" s="67" t="s">
        <v>64</v>
      </c>
      <c r="E68" s="68">
        <v>163.82688329857265</v>
      </c>
      <c r="F68" s="70">
        <v>99.99937872991359</v>
      </c>
      <c r="G68" s="103" t="s">
        <v>1403</v>
      </c>
      <c r="H68" s="67"/>
      <c r="I68" s="71" t="s">
        <v>322</v>
      </c>
      <c r="J68" s="72"/>
      <c r="K68" s="72"/>
      <c r="L68" s="71" t="s">
        <v>1594</v>
      </c>
      <c r="M68" s="75">
        <v>1.2070486107968752</v>
      </c>
      <c r="N68" s="76">
        <v>3564.447265625</v>
      </c>
      <c r="O68" s="76">
        <v>337.8727722167969</v>
      </c>
      <c r="P68" s="77"/>
      <c r="Q68" s="78"/>
      <c r="R68" s="78"/>
      <c r="S68" s="89"/>
      <c r="T68" s="48">
        <v>2</v>
      </c>
      <c r="U68" s="48">
        <v>0</v>
      </c>
      <c r="V68" s="49">
        <v>52.25</v>
      </c>
      <c r="W68" s="49">
        <v>0.00369</v>
      </c>
      <c r="X68" s="49">
        <v>0.013719</v>
      </c>
      <c r="Y68" s="49">
        <v>0.75108</v>
      </c>
      <c r="Z68" s="49">
        <v>0</v>
      </c>
      <c r="AA68" s="49">
        <v>0</v>
      </c>
      <c r="AB68" s="73">
        <v>68</v>
      </c>
      <c r="AC68" s="73"/>
      <c r="AD68" s="74"/>
      <c r="AE68" s="79" t="s">
        <v>1040</v>
      </c>
      <c r="AF68" s="79">
        <v>96</v>
      </c>
      <c r="AG68" s="79">
        <v>254</v>
      </c>
      <c r="AH68" s="79">
        <v>184</v>
      </c>
      <c r="AI68" s="79">
        <v>980</v>
      </c>
      <c r="AJ68" s="79"/>
      <c r="AK68" s="79" t="s">
        <v>1130</v>
      </c>
      <c r="AL68" s="79" t="s">
        <v>1205</v>
      </c>
      <c r="AM68" s="79"/>
      <c r="AN68" s="79"/>
      <c r="AO68" s="81">
        <v>40730.031909722224</v>
      </c>
      <c r="AP68" s="79"/>
      <c r="AQ68" s="79" t="b">
        <v>1</v>
      </c>
      <c r="AR68" s="79" t="b">
        <v>0</v>
      </c>
      <c r="AS68" s="79" t="b">
        <v>0</v>
      </c>
      <c r="AT68" s="79"/>
      <c r="AU68" s="79">
        <v>7</v>
      </c>
      <c r="AV68" s="84" t="s">
        <v>1337</v>
      </c>
      <c r="AW68" s="79" t="b">
        <v>0</v>
      </c>
      <c r="AX68" s="79" t="s">
        <v>1432</v>
      </c>
      <c r="AY68" s="84" t="s">
        <v>1498</v>
      </c>
      <c r="AZ68" s="79" t="s">
        <v>65</v>
      </c>
      <c r="BA68" s="79" t="str">
        <f>REPLACE(INDEX(GroupVertices[Group],MATCH(Vertices[[#This Row],[Vertex]],GroupVertices[Vertex],0)),1,1,"")</f>
        <v>3</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6" t="s">
        <v>323</v>
      </c>
      <c r="C69" s="67"/>
      <c r="D69" s="67" t="s">
        <v>64</v>
      </c>
      <c r="E69" s="68">
        <v>167.1785668305997</v>
      </c>
      <c r="F69" s="70">
        <v>99.9982389194401</v>
      </c>
      <c r="G69" s="103" t="s">
        <v>1404</v>
      </c>
      <c r="H69" s="67"/>
      <c r="I69" s="71" t="s">
        <v>323</v>
      </c>
      <c r="J69" s="72"/>
      <c r="K69" s="72"/>
      <c r="L69" s="71" t="s">
        <v>1595</v>
      </c>
      <c r="M69" s="75">
        <v>1.58690944792815</v>
      </c>
      <c r="N69" s="76">
        <v>4438.244140625</v>
      </c>
      <c r="O69" s="76">
        <v>1153.357666015625</v>
      </c>
      <c r="P69" s="77"/>
      <c r="Q69" s="78"/>
      <c r="R69" s="78"/>
      <c r="S69" s="89"/>
      <c r="T69" s="48">
        <v>2</v>
      </c>
      <c r="U69" s="48">
        <v>0</v>
      </c>
      <c r="V69" s="49">
        <v>52.25</v>
      </c>
      <c r="W69" s="49">
        <v>0.00369</v>
      </c>
      <c r="X69" s="49">
        <v>0.013719</v>
      </c>
      <c r="Y69" s="49">
        <v>0.75108</v>
      </c>
      <c r="Z69" s="49">
        <v>0</v>
      </c>
      <c r="AA69" s="49">
        <v>0</v>
      </c>
      <c r="AB69" s="73">
        <v>69</v>
      </c>
      <c r="AC69" s="73"/>
      <c r="AD69" s="74"/>
      <c r="AE69" s="79" t="s">
        <v>1041</v>
      </c>
      <c r="AF69" s="79">
        <v>193</v>
      </c>
      <c r="AG69" s="79">
        <v>720</v>
      </c>
      <c r="AH69" s="79">
        <v>438</v>
      </c>
      <c r="AI69" s="79">
        <v>457</v>
      </c>
      <c r="AJ69" s="79"/>
      <c r="AK69" s="79" t="s">
        <v>1131</v>
      </c>
      <c r="AL69" s="79"/>
      <c r="AM69" s="79"/>
      <c r="AN69" s="79"/>
      <c r="AO69" s="81">
        <v>41940.71690972222</v>
      </c>
      <c r="AP69" s="79"/>
      <c r="AQ69" s="79" t="b">
        <v>1</v>
      </c>
      <c r="AR69" s="79" t="b">
        <v>0</v>
      </c>
      <c r="AS69" s="79" t="b">
        <v>0</v>
      </c>
      <c r="AT69" s="79"/>
      <c r="AU69" s="79">
        <v>10</v>
      </c>
      <c r="AV69" s="84" t="s">
        <v>1337</v>
      </c>
      <c r="AW69" s="79" t="b">
        <v>0</v>
      </c>
      <c r="AX69" s="79" t="s">
        <v>1432</v>
      </c>
      <c r="AY69" s="84" t="s">
        <v>1499</v>
      </c>
      <c r="AZ69" s="79" t="s">
        <v>65</v>
      </c>
      <c r="BA69" s="79" t="str">
        <f>REPLACE(INDEX(GroupVertices[Group],MATCH(Vertices[[#This Row],[Vertex]],GroupVertices[Vertex],0)),1,1,"")</f>
        <v>3</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6" t="s">
        <v>324</v>
      </c>
      <c r="C70" s="67"/>
      <c r="D70" s="67" t="s">
        <v>64</v>
      </c>
      <c r="E70" s="68">
        <v>182.03817665284822</v>
      </c>
      <c r="F70" s="70">
        <v>99.99318559661128</v>
      </c>
      <c r="G70" s="103" t="s">
        <v>1405</v>
      </c>
      <c r="H70" s="67"/>
      <c r="I70" s="71" t="s">
        <v>324</v>
      </c>
      <c r="J70" s="72"/>
      <c r="K70" s="72"/>
      <c r="L70" s="71" t="s">
        <v>1596</v>
      </c>
      <c r="M70" s="75">
        <v>3.2710135026775355</v>
      </c>
      <c r="N70" s="76">
        <v>888.5130004882812</v>
      </c>
      <c r="O70" s="76">
        <v>7628.892578125</v>
      </c>
      <c r="P70" s="77"/>
      <c r="Q70" s="78"/>
      <c r="R70" s="78"/>
      <c r="S70" s="89"/>
      <c r="T70" s="48">
        <v>1</v>
      </c>
      <c r="U70" s="48">
        <v>0</v>
      </c>
      <c r="V70" s="49">
        <v>0</v>
      </c>
      <c r="W70" s="49">
        <v>0.003086</v>
      </c>
      <c r="X70" s="49">
        <v>0.00534</v>
      </c>
      <c r="Y70" s="49">
        <v>0.441487</v>
      </c>
      <c r="Z70" s="49">
        <v>0</v>
      </c>
      <c r="AA70" s="49">
        <v>0</v>
      </c>
      <c r="AB70" s="73">
        <v>70</v>
      </c>
      <c r="AC70" s="73"/>
      <c r="AD70" s="74"/>
      <c r="AE70" s="79" t="s">
        <v>1042</v>
      </c>
      <c r="AF70" s="79">
        <v>1483</v>
      </c>
      <c r="AG70" s="79">
        <v>2786</v>
      </c>
      <c r="AH70" s="79">
        <v>5926</v>
      </c>
      <c r="AI70" s="79">
        <v>10733</v>
      </c>
      <c r="AJ70" s="79"/>
      <c r="AK70" s="79" t="s">
        <v>1132</v>
      </c>
      <c r="AL70" s="79" t="s">
        <v>1163</v>
      </c>
      <c r="AM70" s="79"/>
      <c r="AN70" s="79"/>
      <c r="AO70" s="81">
        <v>40345.60934027778</v>
      </c>
      <c r="AP70" s="84" t="s">
        <v>1315</v>
      </c>
      <c r="AQ70" s="79" t="b">
        <v>0</v>
      </c>
      <c r="AR70" s="79" t="b">
        <v>0</v>
      </c>
      <c r="AS70" s="79" t="b">
        <v>1</v>
      </c>
      <c r="AT70" s="79"/>
      <c r="AU70" s="79">
        <v>73</v>
      </c>
      <c r="AV70" s="84" t="s">
        <v>1337</v>
      </c>
      <c r="AW70" s="79" t="b">
        <v>0</v>
      </c>
      <c r="AX70" s="79" t="s">
        <v>1432</v>
      </c>
      <c r="AY70" s="84" t="s">
        <v>1500</v>
      </c>
      <c r="AZ70" s="79" t="s">
        <v>65</v>
      </c>
      <c r="BA70" s="79" t="str">
        <f>REPLACE(INDEX(GroupVertices[Group],MATCH(Vertices[[#This Row],[Vertex]],GroupVertices[Vertex],0)),1,1,"")</f>
        <v>1</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6" t="s">
        <v>325</v>
      </c>
      <c r="C71" s="67"/>
      <c r="D71" s="67" t="s">
        <v>64</v>
      </c>
      <c r="E71" s="68">
        <v>237.8731965222168</v>
      </c>
      <c r="F71" s="70">
        <v>99.9741977238523</v>
      </c>
      <c r="G71" s="103" t="s">
        <v>1406</v>
      </c>
      <c r="H71" s="67"/>
      <c r="I71" s="71" t="s">
        <v>325</v>
      </c>
      <c r="J71" s="72"/>
      <c r="K71" s="72"/>
      <c r="L71" s="71" t="s">
        <v>1597</v>
      </c>
      <c r="M71" s="75">
        <v>9.599038564158407</v>
      </c>
      <c r="N71" s="76">
        <v>1105.6328125</v>
      </c>
      <c r="O71" s="76">
        <v>7895.50341796875</v>
      </c>
      <c r="P71" s="77"/>
      <c r="Q71" s="78"/>
      <c r="R71" s="78"/>
      <c r="S71" s="89"/>
      <c r="T71" s="48">
        <v>1</v>
      </c>
      <c r="U71" s="48">
        <v>0</v>
      </c>
      <c r="V71" s="49">
        <v>0</v>
      </c>
      <c r="W71" s="49">
        <v>0.003086</v>
      </c>
      <c r="X71" s="49">
        <v>0.00534</v>
      </c>
      <c r="Y71" s="49">
        <v>0.441487</v>
      </c>
      <c r="Z71" s="49">
        <v>0</v>
      </c>
      <c r="AA71" s="49">
        <v>0</v>
      </c>
      <c r="AB71" s="73">
        <v>71</v>
      </c>
      <c r="AC71" s="73"/>
      <c r="AD71" s="74"/>
      <c r="AE71" s="79" t="s">
        <v>1043</v>
      </c>
      <c r="AF71" s="79">
        <v>5813</v>
      </c>
      <c r="AG71" s="79">
        <v>10549</v>
      </c>
      <c r="AH71" s="79">
        <v>15287</v>
      </c>
      <c r="AI71" s="79">
        <v>55768</v>
      </c>
      <c r="AJ71" s="79"/>
      <c r="AK71" s="79" t="s">
        <v>1133</v>
      </c>
      <c r="AL71" s="79" t="s">
        <v>1201</v>
      </c>
      <c r="AM71" s="84" t="s">
        <v>1252</v>
      </c>
      <c r="AN71" s="79"/>
      <c r="AO71" s="81">
        <v>41993.98763888889</v>
      </c>
      <c r="AP71" s="84" t="s">
        <v>1316</v>
      </c>
      <c r="AQ71" s="79" t="b">
        <v>1</v>
      </c>
      <c r="AR71" s="79" t="b">
        <v>0</v>
      </c>
      <c r="AS71" s="79" t="b">
        <v>1</v>
      </c>
      <c r="AT71" s="79"/>
      <c r="AU71" s="79">
        <v>113</v>
      </c>
      <c r="AV71" s="84" t="s">
        <v>1337</v>
      </c>
      <c r="AW71" s="79" t="b">
        <v>0</v>
      </c>
      <c r="AX71" s="79" t="s">
        <v>1432</v>
      </c>
      <c r="AY71" s="84" t="s">
        <v>1501</v>
      </c>
      <c r="AZ71" s="79" t="s">
        <v>65</v>
      </c>
      <c r="BA71" s="79" t="str">
        <f>REPLACE(INDEX(GroupVertices[Group],MATCH(Vertices[[#This Row],[Vertex]],GroupVertices[Vertex],0)),1,1,"")</f>
        <v>1</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6" t="s">
        <v>285</v>
      </c>
      <c r="C72" s="67"/>
      <c r="D72" s="67" t="s">
        <v>64</v>
      </c>
      <c r="E72" s="68">
        <v>185.07339221189415</v>
      </c>
      <c r="F72" s="70">
        <v>99.99215340772757</v>
      </c>
      <c r="G72" s="103" t="s">
        <v>618</v>
      </c>
      <c r="H72" s="67"/>
      <c r="I72" s="71" t="s">
        <v>285</v>
      </c>
      <c r="J72" s="72"/>
      <c r="K72" s="72"/>
      <c r="L72" s="71" t="s">
        <v>1598</v>
      </c>
      <c r="M72" s="75">
        <v>3.615007651324312</v>
      </c>
      <c r="N72" s="76">
        <v>1677.794921875</v>
      </c>
      <c r="O72" s="76">
        <v>5687.12353515625</v>
      </c>
      <c r="P72" s="77"/>
      <c r="Q72" s="78"/>
      <c r="R72" s="78"/>
      <c r="S72" s="89"/>
      <c r="T72" s="48">
        <v>2</v>
      </c>
      <c r="U72" s="48">
        <v>2</v>
      </c>
      <c r="V72" s="49">
        <v>575.535714</v>
      </c>
      <c r="W72" s="49">
        <v>0.004464</v>
      </c>
      <c r="X72" s="49">
        <v>0.026729</v>
      </c>
      <c r="Y72" s="49">
        <v>1.330171</v>
      </c>
      <c r="Z72" s="49">
        <v>0.08333333333333333</v>
      </c>
      <c r="AA72" s="49">
        <v>0</v>
      </c>
      <c r="AB72" s="73">
        <v>72</v>
      </c>
      <c r="AC72" s="73"/>
      <c r="AD72" s="74"/>
      <c r="AE72" s="79" t="s">
        <v>1044</v>
      </c>
      <c r="AF72" s="79">
        <v>441</v>
      </c>
      <c r="AG72" s="79">
        <v>3208</v>
      </c>
      <c r="AH72" s="79">
        <v>3412</v>
      </c>
      <c r="AI72" s="79">
        <v>10152</v>
      </c>
      <c r="AJ72" s="79"/>
      <c r="AK72" s="79" t="s">
        <v>1134</v>
      </c>
      <c r="AL72" s="79" t="s">
        <v>1206</v>
      </c>
      <c r="AM72" s="79"/>
      <c r="AN72" s="79"/>
      <c r="AO72" s="81">
        <v>42813.70793981481</v>
      </c>
      <c r="AP72" s="84" t="s">
        <v>1317</v>
      </c>
      <c r="AQ72" s="79" t="b">
        <v>1</v>
      </c>
      <c r="AR72" s="79" t="b">
        <v>0</v>
      </c>
      <c r="AS72" s="79" t="b">
        <v>0</v>
      </c>
      <c r="AT72" s="79"/>
      <c r="AU72" s="79">
        <v>23</v>
      </c>
      <c r="AV72" s="79"/>
      <c r="AW72" s="79" t="b">
        <v>0</v>
      </c>
      <c r="AX72" s="79" t="s">
        <v>1432</v>
      </c>
      <c r="AY72" s="84" t="s">
        <v>1502</v>
      </c>
      <c r="AZ72" s="79" t="s">
        <v>66</v>
      </c>
      <c r="BA72" s="79" t="str">
        <f>REPLACE(INDEX(GroupVertices[Group],MATCH(Vertices[[#This Row],[Vertex]],GroupVertices[Vertex],0)),1,1,"")</f>
        <v>1</v>
      </c>
      <c r="BB72" s="48" t="s">
        <v>1948</v>
      </c>
      <c r="BC72" s="48" t="s">
        <v>1948</v>
      </c>
      <c r="BD72" s="48" t="s">
        <v>475</v>
      </c>
      <c r="BE72" s="48" t="s">
        <v>475</v>
      </c>
      <c r="BF72" s="48" t="s">
        <v>1967</v>
      </c>
      <c r="BG72" s="48" t="s">
        <v>1981</v>
      </c>
      <c r="BH72" s="116" t="s">
        <v>2013</v>
      </c>
      <c r="BI72" s="116" t="s">
        <v>2035</v>
      </c>
      <c r="BJ72" s="116" t="s">
        <v>2068</v>
      </c>
      <c r="BK72" s="116" t="s">
        <v>2068</v>
      </c>
      <c r="BL72" s="116">
        <v>6</v>
      </c>
      <c r="BM72" s="119">
        <v>5.405405405405405</v>
      </c>
      <c r="BN72" s="116">
        <v>1</v>
      </c>
      <c r="BO72" s="119">
        <v>0.9009009009009009</v>
      </c>
      <c r="BP72" s="116">
        <v>0</v>
      </c>
      <c r="BQ72" s="119">
        <v>0</v>
      </c>
      <c r="BR72" s="116">
        <v>104</v>
      </c>
      <c r="BS72" s="119">
        <v>93.69369369369369</v>
      </c>
      <c r="BT72" s="116">
        <v>111</v>
      </c>
      <c r="BU72" s="2"/>
      <c r="BV72" s="3"/>
      <c r="BW72" s="3"/>
      <c r="BX72" s="3"/>
      <c r="BY72" s="3"/>
    </row>
    <row r="73" spans="1:77" ht="41.45" customHeight="1">
      <c r="A73" s="66" t="s">
        <v>326</v>
      </c>
      <c r="C73" s="67"/>
      <c r="D73" s="67" t="s">
        <v>64</v>
      </c>
      <c r="E73" s="68">
        <v>166.9196384890697</v>
      </c>
      <c r="F73" s="70">
        <v>99.9983269734681</v>
      </c>
      <c r="G73" s="103" t="s">
        <v>1407</v>
      </c>
      <c r="H73" s="67"/>
      <c r="I73" s="71" t="s">
        <v>326</v>
      </c>
      <c r="J73" s="72"/>
      <c r="K73" s="72"/>
      <c r="L73" s="71" t="s">
        <v>1599</v>
      </c>
      <c r="M73" s="75">
        <v>1.5575639755317425</v>
      </c>
      <c r="N73" s="76">
        <v>1468.04833984375</v>
      </c>
      <c r="O73" s="76">
        <v>7482.16357421875</v>
      </c>
      <c r="P73" s="77"/>
      <c r="Q73" s="78"/>
      <c r="R73" s="78"/>
      <c r="S73" s="89"/>
      <c r="T73" s="48">
        <v>2</v>
      </c>
      <c r="U73" s="48">
        <v>0</v>
      </c>
      <c r="V73" s="49">
        <v>0</v>
      </c>
      <c r="W73" s="49">
        <v>0.003268</v>
      </c>
      <c r="X73" s="49">
        <v>0.0103</v>
      </c>
      <c r="Y73" s="49">
        <v>0.737278</v>
      </c>
      <c r="Z73" s="49">
        <v>0.5</v>
      </c>
      <c r="AA73" s="49">
        <v>0</v>
      </c>
      <c r="AB73" s="73">
        <v>73</v>
      </c>
      <c r="AC73" s="73"/>
      <c r="AD73" s="74"/>
      <c r="AE73" s="79" t="s">
        <v>1045</v>
      </c>
      <c r="AF73" s="79">
        <v>252</v>
      </c>
      <c r="AG73" s="79">
        <v>684</v>
      </c>
      <c r="AH73" s="79">
        <v>776</v>
      </c>
      <c r="AI73" s="79">
        <v>1557</v>
      </c>
      <c r="AJ73" s="79"/>
      <c r="AK73" s="79" t="s">
        <v>1135</v>
      </c>
      <c r="AL73" s="79" t="s">
        <v>1174</v>
      </c>
      <c r="AM73" s="84" t="s">
        <v>1253</v>
      </c>
      <c r="AN73" s="79"/>
      <c r="AO73" s="81">
        <v>42813.71778935185</v>
      </c>
      <c r="AP73" s="79"/>
      <c r="AQ73" s="79" t="b">
        <v>1</v>
      </c>
      <c r="AR73" s="79" t="b">
        <v>0</v>
      </c>
      <c r="AS73" s="79" t="b">
        <v>0</v>
      </c>
      <c r="AT73" s="79"/>
      <c r="AU73" s="79">
        <v>7</v>
      </c>
      <c r="AV73" s="79"/>
      <c r="AW73" s="79" t="b">
        <v>0</v>
      </c>
      <c r="AX73" s="79" t="s">
        <v>1432</v>
      </c>
      <c r="AY73" s="84" t="s">
        <v>1503</v>
      </c>
      <c r="AZ73" s="79" t="s">
        <v>65</v>
      </c>
      <c r="BA73" s="79" t="str">
        <f>REPLACE(INDEX(GroupVertices[Group],MATCH(Vertices[[#This Row],[Vertex]],GroupVertices[Vertex],0)),1,1,"")</f>
        <v>1</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6" t="s">
        <v>276</v>
      </c>
      <c r="C74" s="67"/>
      <c r="D74" s="67" t="s">
        <v>64</v>
      </c>
      <c r="E74" s="68">
        <v>164.3807022512896</v>
      </c>
      <c r="F74" s="70">
        <v>99.9991903921315</v>
      </c>
      <c r="G74" s="103" t="s">
        <v>614</v>
      </c>
      <c r="H74" s="67"/>
      <c r="I74" s="71" t="s">
        <v>276</v>
      </c>
      <c r="J74" s="72"/>
      <c r="K74" s="72"/>
      <c r="L74" s="71" t="s">
        <v>1600</v>
      </c>
      <c r="M74" s="75">
        <v>1.2698153156447467</v>
      </c>
      <c r="N74" s="76">
        <v>7694.314453125</v>
      </c>
      <c r="O74" s="76">
        <v>1583.9088134765625</v>
      </c>
      <c r="P74" s="77"/>
      <c r="Q74" s="78"/>
      <c r="R74" s="78"/>
      <c r="S74" s="89"/>
      <c r="T74" s="48">
        <v>0</v>
      </c>
      <c r="U74" s="48">
        <v>6</v>
      </c>
      <c r="V74" s="49">
        <v>756.219048</v>
      </c>
      <c r="W74" s="49">
        <v>0.004237</v>
      </c>
      <c r="X74" s="49">
        <v>0.021956</v>
      </c>
      <c r="Y74" s="49">
        <v>2.243598</v>
      </c>
      <c r="Z74" s="49">
        <v>0</v>
      </c>
      <c r="AA74" s="49">
        <v>0</v>
      </c>
      <c r="AB74" s="73">
        <v>74</v>
      </c>
      <c r="AC74" s="73"/>
      <c r="AD74" s="74"/>
      <c r="AE74" s="79" t="s">
        <v>1046</v>
      </c>
      <c r="AF74" s="79">
        <v>586</v>
      </c>
      <c r="AG74" s="79">
        <v>331</v>
      </c>
      <c r="AH74" s="79">
        <v>258</v>
      </c>
      <c r="AI74" s="79">
        <v>1980</v>
      </c>
      <c r="AJ74" s="79"/>
      <c r="AK74" s="79" t="s">
        <v>1136</v>
      </c>
      <c r="AL74" s="79" t="s">
        <v>1207</v>
      </c>
      <c r="AM74" s="79"/>
      <c r="AN74" s="79"/>
      <c r="AO74" s="81">
        <v>42809.838530092595</v>
      </c>
      <c r="AP74" s="84" t="s">
        <v>1318</v>
      </c>
      <c r="AQ74" s="79" t="b">
        <v>1</v>
      </c>
      <c r="AR74" s="79" t="b">
        <v>0</v>
      </c>
      <c r="AS74" s="79" t="b">
        <v>0</v>
      </c>
      <c r="AT74" s="79"/>
      <c r="AU74" s="79">
        <v>7</v>
      </c>
      <c r="AV74" s="79"/>
      <c r="AW74" s="79" t="b">
        <v>0</v>
      </c>
      <c r="AX74" s="79" t="s">
        <v>1432</v>
      </c>
      <c r="AY74" s="84" t="s">
        <v>1504</v>
      </c>
      <c r="AZ74" s="79" t="s">
        <v>66</v>
      </c>
      <c r="BA74" s="79" t="str">
        <f>REPLACE(INDEX(GroupVertices[Group],MATCH(Vertices[[#This Row],[Vertex]],GroupVertices[Vertex],0)),1,1,"")</f>
        <v>6</v>
      </c>
      <c r="BB74" s="48" t="s">
        <v>1949</v>
      </c>
      <c r="BC74" s="48" t="s">
        <v>1949</v>
      </c>
      <c r="BD74" s="48" t="s">
        <v>475</v>
      </c>
      <c r="BE74" s="48" t="s">
        <v>475</v>
      </c>
      <c r="BF74" s="48" t="s">
        <v>1968</v>
      </c>
      <c r="BG74" s="48" t="s">
        <v>1982</v>
      </c>
      <c r="BH74" s="116" t="s">
        <v>2014</v>
      </c>
      <c r="BI74" s="116" t="s">
        <v>2036</v>
      </c>
      <c r="BJ74" s="116" t="s">
        <v>2069</v>
      </c>
      <c r="BK74" s="116" t="s">
        <v>2069</v>
      </c>
      <c r="BL74" s="116">
        <v>10</v>
      </c>
      <c r="BM74" s="119">
        <v>5.4945054945054945</v>
      </c>
      <c r="BN74" s="116">
        <v>1</v>
      </c>
      <c r="BO74" s="119">
        <v>0.5494505494505495</v>
      </c>
      <c r="BP74" s="116">
        <v>0</v>
      </c>
      <c r="BQ74" s="119">
        <v>0</v>
      </c>
      <c r="BR74" s="116">
        <v>171</v>
      </c>
      <c r="BS74" s="119">
        <v>93.95604395604396</v>
      </c>
      <c r="BT74" s="116">
        <v>182</v>
      </c>
      <c r="BU74" s="2"/>
      <c r="BV74" s="3"/>
      <c r="BW74" s="3"/>
      <c r="BX74" s="3"/>
      <c r="BY74" s="3"/>
    </row>
    <row r="75" spans="1:77" ht="41.45" customHeight="1">
      <c r="A75" s="66" t="s">
        <v>327</v>
      </c>
      <c r="C75" s="67"/>
      <c r="D75" s="67" t="s">
        <v>64</v>
      </c>
      <c r="E75" s="68">
        <v>164.3663173434268</v>
      </c>
      <c r="F75" s="70">
        <v>99.99919528402194</v>
      </c>
      <c r="G75" s="103" t="s">
        <v>1408</v>
      </c>
      <c r="H75" s="67"/>
      <c r="I75" s="71" t="s">
        <v>327</v>
      </c>
      <c r="J75" s="72"/>
      <c r="K75" s="72"/>
      <c r="L75" s="71" t="s">
        <v>1601</v>
      </c>
      <c r="M75" s="75">
        <v>1.268185011622724</v>
      </c>
      <c r="N75" s="76">
        <v>7478.845703125</v>
      </c>
      <c r="O75" s="76">
        <v>326.0543518066406</v>
      </c>
      <c r="P75" s="77"/>
      <c r="Q75" s="78"/>
      <c r="R75" s="78"/>
      <c r="S75" s="89"/>
      <c r="T75" s="48">
        <v>1</v>
      </c>
      <c r="U75" s="48">
        <v>0</v>
      </c>
      <c r="V75" s="49">
        <v>0</v>
      </c>
      <c r="W75" s="49">
        <v>0.003115</v>
      </c>
      <c r="X75" s="49">
        <v>0.003943</v>
      </c>
      <c r="Y75" s="49">
        <v>0.467843</v>
      </c>
      <c r="Z75" s="49">
        <v>0</v>
      </c>
      <c r="AA75" s="49">
        <v>0</v>
      </c>
      <c r="AB75" s="73">
        <v>75</v>
      </c>
      <c r="AC75" s="73"/>
      <c r="AD75" s="74"/>
      <c r="AE75" s="79" t="s">
        <v>1047</v>
      </c>
      <c r="AF75" s="79">
        <v>516</v>
      </c>
      <c r="AG75" s="79">
        <v>329</v>
      </c>
      <c r="AH75" s="79">
        <v>371</v>
      </c>
      <c r="AI75" s="79">
        <v>3211</v>
      </c>
      <c r="AJ75" s="79"/>
      <c r="AK75" s="79" t="s">
        <v>1137</v>
      </c>
      <c r="AL75" s="79" t="s">
        <v>1208</v>
      </c>
      <c r="AM75" s="79"/>
      <c r="AN75" s="79"/>
      <c r="AO75" s="81">
        <v>40832.96460648148</v>
      </c>
      <c r="AP75" s="84" t="s">
        <v>1319</v>
      </c>
      <c r="AQ75" s="79" t="b">
        <v>0</v>
      </c>
      <c r="AR75" s="79" t="b">
        <v>0</v>
      </c>
      <c r="AS75" s="79" t="b">
        <v>0</v>
      </c>
      <c r="AT75" s="79"/>
      <c r="AU75" s="79">
        <v>3</v>
      </c>
      <c r="AV75" s="84" t="s">
        <v>1345</v>
      </c>
      <c r="AW75" s="79" t="b">
        <v>0</v>
      </c>
      <c r="AX75" s="79" t="s">
        <v>1432</v>
      </c>
      <c r="AY75" s="84" t="s">
        <v>1505</v>
      </c>
      <c r="AZ75" s="79" t="s">
        <v>65</v>
      </c>
      <c r="BA75" s="79" t="str">
        <f>REPLACE(INDEX(GroupVertices[Group],MATCH(Vertices[[#This Row],[Vertex]],GroupVertices[Vertex],0)),1,1,"")</f>
        <v>6</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6" t="s">
        <v>328</v>
      </c>
      <c r="C76" s="67"/>
      <c r="D76" s="67" t="s">
        <v>64</v>
      </c>
      <c r="E76" s="68">
        <v>211.34742642325617</v>
      </c>
      <c r="F76" s="70">
        <v>99.98321836983132</v>
      </c>
      <c r="G76" s="103" t="s">
        <v>1409</v>
      </c>
      <c r="H76" s="67"/>
      <c r="I76" s="71" t="s">
        <v>328</v>
      </c>
      <c r="J76" s="72"/>
      <c r="K76" s="72"/>
      <c r="L76" s="71" t="s">
        <v>1602</v>
      </c>
      <c r="M76" s="75">
        <v>6.5927579475486615</v>
      </c>
      <c r="N76" s="76">
        <v>7133.75830078125</v>
      </c>
      <c r="O76" s="76">
        <v>1823.4486083984375</v>
      </c>
      <c r="P76" s="77"/>
      <c r="Q76" s="78"/>
      <c r="R76" s="78"/>
      <c r="S76" s="89"/>
      <c r="T76" s="48">
        <v>1</v>
      </c>
      <c r="U76" s="48">
        <v>0</v>
      </c>
      <c r="V76" s="49">
        <v>0</v>
      </c>
      <c r="W76" s="49">
        <v>0.003115</v>
      </c>
      <c r="X76" s="49">
        <v>0.003943</v>
      </c>
      <c r="Y76" s="49">
        <v>0.467843</v>
      </c>
      <c r="Z76" s="49">
        <v>0</v>
      </c>
      <c r="AA76" s="49">
        <v>0</v>
      </c>
      <c r="AB76" s="73">
        <v>76</v>
      </c>
      <c r="AC76" s="73"/>
      <c r="AD76" s="74"/>
      <c r="AE76" s="79" t="s">
        <v>1048</v>
      </c>
      <c r="AF76" s="79">
        <v>5147</v>
      </c>
      <c r="AG76" s="79">
        <v>6861</v>
      </c>
      <c r="AH76" s="79">
        <v>54899</v>
      </c>
      <c r="AI76" s="79">
        <v>66392</v>
      </c>
      <c r="AJ76" s="79"/>
      <c r="AK76" s="79" t="s">
        <v>1138</v>
      </c>
      <c r="AL76" s="79" t="s">
        <v>1209</v>
      </c>
      <c r="AM76" s="84" t="s">
        <v>1254</v>
      </c>
      <c r="AN76" s="79"/>
      <c r="AO76" s="81">
        <v>41873.053078703706</v>
      </c>
      <c r="AP76" s="84" t="s">
        <v>1320</v>
      </c>
      <c r="AQ76" s="79" t="b">
        <v>0</v>
      </c>
      <c r="AR76" s="79" t="b">
        <v>0</v>
      </c>
      <c r="AS76" s="79" t="b">
        <v>1</v>
      </c>
      <c r="AT76" s="79"/>
      <c r="AU76" s="79">
        <v>633</v>
      </c>
      <c r="AV76" s="84" t="s">
        <v>1346</v>
      </c>
      <c r="AW76" s="79" t="b">
        <v>0</v>
      </c>
      <c r="AX76" s="79" t="s">
        <v>1432</v>
      </c>
      <c r="AY76" s="84" t="s">
        <v>1506</v>
      </c>
      <c r="AZ76" s="79" t="s">
        <v>65</v>
      </c>
      <c r="BA76" s="79" t="str">
        <f>REPLACE(INDEX(GroupVertices[Group],MATCH(Vertices[[#This Row],[Vertex]],GroupVertices[Vertex],0)),1,1,"")</f>
        <v>6</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6" t="s">
        <v>329</v>
      </c>
      <c r="C77" s="67"/>
      <c r="D77" s="67" t="s">
        <v>64</v>
      </c>
      <c r="E77" s="68">
        <v>164.68997777033928</v>
      </c>
      <c r="F77" s="70">
        <v>99.99908521648695</v>
      </c>
      <c r="G77" s="103" t="s">
        <v>1410</v>
      </c>
      <c r="H77" s="67"/>
      <c r="I77" s="71" t="s">
        <v>329</v>
      </c>
      <c r="J77" s="72"/>
      <c r="K77" s="72"/>
      <c r="L77" s="71" t="s">
        <v>1603</v>
      </c>
      <c r="M77" s="75">
        <v>1.3048668521182334</v>
      </c>
      <c r="N77" s="76">
        <v>8125.80029296875</v>
      </c>
      <c r="O77" s="76">
        <v>590.9072265625</v>
      </c>
      <c r="P77" s="77"/>
      <c r="Q77" s="78"/>
      <c r="R77" s="78"/>
      <c r="S77" s="89"/>
      <c r="T77" s="48">
        <v>1</v>
      </c>
      <c r="U77" s="48">
        <v>0</v>
      </c>
      <c r="V77" s="49">
        <v>0</v>
      </c>
      <c r="W77" s="49">
        <v>0.003115</v>
      </c>
      <c r="X77" s="49">
        <v>0.003943</v>
      </c>
      <c r="Y77" s="49">
        <v>0.467843</v>
      </c>
      <c r="Z77" s="49">
        <v>0</v>
      </c>
      <c r="AA77" s="49">
        <v>0</v>
      </c>
      <c r="AB77" s="73">
        <v>77</v>
      </c>
      <c r="AC77" s="73"/>
      <c r="AD77" s="74"/>
      <c r="AE77" s="79" t="s">
        <v>1049</v>
      </c>
      <c r="AF77" s="79">
        <v>596</v>
      </c>
      <c r="AG77" s="79">
        <v>374</v>
      </c>
      <c r="AH77" s="79">
        <v>473</v>
      </c>
      <c r="AI77" s="79">
        <v>618</v>
      </c>
      <c r="AJ77" s="79"/>
      <c r="AK77" s="79" t="s">
        <v>1139</v>
      </c>
      <c r="AL77" s="79" t="s">
        <v>1210</v>
      </c>
      <c r="AM77" s="84" t="s">
        <v>1255</v>
      </c>
      <c r="AN77" s="79"/>
      <c r="AO77" s="81">
        <v>41140.48349537037</v>
      </c>
      <c r="AP77" s="79"/>
      <c r="AQ77" s="79" t="b">
        <v>0</v>
      </c>
      <c r="AR77" s="79" t="b">
        <v>0</v>
      </c>
      <c r="AS77" s="79" t="b">
        <v>0</v>
      </c>
      <c r="AT77" s="79"/>
      <c r="AU77" s="79">
        <v>11</v>
      </c>
      <c r="AV77" s="84" t="s">
        <v>1347</v>
      </c>
      <c r="AW77" s="79" t="b">
        <v>0</v>
      </c>
      <c r="AX77" s="79" t="s">
        <v>1432</v>
      </c>
      <c r="AY77" s="84" t="s">
        <v>1507</v>
      </c>
      <c r="AZ77" s="79" t="s">
        <v>65</v>
      </c>
      <c r="BA77" s="79" t="str">
        <f>REPLACE(INDEX(GroupVertices[Group],MATCH(Vertices[[#This Row],[Vertex]],GroupVertices[Vertex],0)),1,1,"")</f>
        <v>6</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6" t="s">
        <v>277</v>
      </c>
      <c r="C78" s="67"/>
      <c r="D78" s="67" t="s">
        <v>64</v>
      </c>
      <c r="E78" s="68">
        <v>174.6515264653123</v>
      </c>
      <c r="F78" s="70">
        <v>99.99569758235437</v>
      </c>
      <c r="G78" s="103" t="s">
        <v>1411</v>
      </c>
      <c r="H78" s="67"/>
      <c r="I78" s="71" t="s">
        <v>277</v>
      </c>
      <c r="J78" s="72"/>
      <c r="K78" s="72"/>
      <c r="L78" s="71" t="s">
        <v>1604</v>
      </c>
      <c r="M78" s="75">
        <v>2.4338523873689106</v>
      </c>
      <c r="N78" s="76">
        <v>6089.3056640625</v>
      </c>
      <c r="O78" s="76">
        <v>934.6891479492188</v>
      </c>
      <c r="P78" s="77"/>
      <c r="Q78" s="78"/>
      <c r="R78" s="78"/>
      <c r="S78" s="89"/>
      <c r="T78" s="48">
        <v>1</v>
      </c>
      <c r="U78" s="48">
        <v>1</v>
      </c>
      <c r="V78" s="49">
        <v>0</v>
      </c>
      <c r="W78" s="49">
        <v>0</v>
      </c>
      <c r="X78" s="49">
        <v>0</v>
      </c>
      <c r="Y78" s="49">
        <v>0.999995</v>
      </c>
      <c r="Z78" s="49">
        <v>0</v>
      </c>
      <c r="AA78" s="49">
        <v>0</v>
      </c>
      <c r="AB78" s="73">
        <v>78</v>
      </c>
      <c r="AC78" s="73"/>
      <c r="AD78" s="74"/>
      <c r="AE78" s="79" t="s">
        <v>1050</v>
      </c>
      <c r="AF78" s="79">
        <v>199</v>
      </c>
      <c r="AG78" s="79">
        <v>1759</v>
      </c>
      <c r="AH78" s="79">
        <v>159</v>
      </c>
      <c r="AI78" s="79">
        <v>270</v>
      </c>
      <c r="AJ78" s="79"/>
      <c r="AK78" s="79" t="s">
        <v>1140</v>
      </c>
      <c r="AL78" s="79" t="s">
        <v>1194</v>
      </c>
      <c r="AM78" s="79"/>
      <c r="AN78" s="79"/>
      <c r="AO78" s="81">
        <v>43528.907222222224</v>
      </c>
      <c r="AP78" s="84" t="s">
        <v>1321</v>
      </c>
      <c r="AQ78" s="79" t="b">
        <v>1</v>
      </c>
      <c r="AR78" s="79" t="b">
        <v>0</v>
      </c>
      <c r="AS78" s="79" t="b">
        <v>0</v>
      </c>
      <c r="AT78" s="79"/>
      <c r="AU78" s="79">
        <v>14</v>
      </c>
      <c r="AV78" s="79"/>
      <c r="AW78" s="79" t="b">
        <v>0</v>
      </c>
      <c r="AX78" s="79" t="s">
        <v>1432</v>
      </c>
      <c r="AY78" s="84" t="s">
        <v>1508</v>
      </c>
      <c r="AZ78" s="79" t="s">
        <v>66</v>
      </c>
      <c r="BA78" s="79" t="str">
        <f>REPLACE(INDEX(GroupVertices[Group],MATCH(Vertices[[#This Row],[Vertex]],GroupVertices[Vertex],0)),1,1,"")</f>
        <v>7</v>
      </c>
      <c r="BB78" s="48"/>
      <c r="BC78" s="48"/>
      <c r="BD78" s="48"/>
      <c r="BE78" s="48"/>
      <c r="BF78" s="48" t="s">
        <v>483</v>
      </c>
      <c r="BG78" s="48" t="s">
        <v>483</v>
      </c>
      <c r="BH78" s="116" t="s">
        <v>2015</v>
      </c>
      <c r="BI78" s="116" t="s">
        <v>2037</v>
      </c>
      <c r="BJ78" s="116" t="s">
        <v>2070</v>
      </c>
      <c r="BK78" s="116" t="s">
        <v>2083</v>
      </c>
      <c r="BL78" s="116">
        <v>5</v>
      </c>
      <c r="BM78" s="119">
        <v>3.4965034965034967</v>
      </c>
      <c r="BN78" s="116">
        <v>2</v>
      </c>
      <c r="BO78" s="119">
        <v>1.3986013986013985</v>
      </c>
      <c r="BP78" s="116">
        <v>0</v>
      </c>
      <c r="BQ78" s="119">
        <v>0</v>
      </c>
      <c r="BR78" s="116">
        <v>136</v>
      </c>
      <c r="BS78" s="119">
        <v>95.1048951048951</v>
      </c>
      <c r="BT78" s="116">
        <v>143</v>
      </c>
      <c r="BU78" s="2"/>
      <c r="BV78" s="3"/>
      <c r="BW78" s="3"/>
      <c r="BX78" s="3"/>
      <c r="BY78" s="3"/>
    </row>
    <row r="79" spans="1:77" ht="41.45" customHeight="1">
      <c r="A79" s="66" t="s">
        <v>330</v>
      </c>
      <c r="C79" s="67"/>
      <c r="D79" s="67" t="s">
        <v>64</v>
      </c>
      <c r="E79" s="68">
        <v>164.28720035018154</v>
      </c>
      <c r="F79" s="70">
        <v>99.99922218941938</v>
      </c>
      <c r="G79" s="103" t="s">
        <v>1412</v>
      </c>
      <c r="H79" s="67"/>
      <c r="I79" s="71" t="s">
        <v>330</v>
      </c>
      <c r="J79" s="72"/>
      <c r="K79" s="72"/>
      <c r="L79" s="71" t="s">
        <v>1605</v>
      </c>
      <c r="M79" s="75">
        <v>1.2592183395015994</v>
      </c>
      <c r="N79" s="76">
        <v>1827.53857421875</v>
      </c>
      <c r="O79" s="76">
        <v>9359.0400390625</v>
      </c>
      <c r="P79" s="77"/>
      <c r="Q79" s="78"/>
      <c r="R79" s="78"/>
      <c r="S79" s="89"/>
      <c r="T79" s="48">
        <v>1</v>
      </c>
      <c r="U79" s="48">
        <v>0</v>
      </c>
      <c r="V79" s="49">
        <v>0</v>
      </c>
      <c r="W79" s="49">
        <v>0.002941</v>
      </c>
      <c r="X79" s="49">
        <v>0.004961</v>
      </c>
      <c r="Y79" s="49">
        <v>0.44579</v>
      </c>
      <c r="Z79" s="49">
        <v>0</v>
      </c>
      <c r="AA79" s="49">
        <v>0</v>
      </c>
      <c r="AB79" s="73">
        <v>79</v>
      </c>
      <c r="AC79" s="73"/>
      <c r="AD79" s="74"/>
      <c r="AE79" s="79" t="s">
        <v>1051</v>
      </c>
      <c r="AF79" s="79">
        <v>122</v>
      </c>
      <c r="AG79" s="79">
        <v>318</v>
      </c>
      <c r="AH79" s="79">
        <v>95</v>
      </c>
      <c r="AI79" s="79">
        <v>234</v>
      </c>
      <c r="AJ79" s="79"/>
      <c r="AK79" s="79" t="s">
        <v>1141</v>
      </c>
      <c r="AL79" s="79" t="s">
        <v>1211</v>
      </c>
      <c r="AM79" s="84" t="s">
        <v>1256</v>
      </c>
      <c r="AN79" s="79"/>
      <c r="AO79" s="81">
        <v>43419.68724537037</v>
      </c>
      <c r="AP79" s="84" t="s">
        <v>1322</v>
      </c>
      <c r="AQ79" s="79" t="b">
        <v>0</v>
      </c>
      <c r="AR79" s="79" t="b">
        <v>0</v>
      </c>
      <c r="AS79" s="79" t="b">
        <v>0</v>
      </c>
      <c r="AT79" s="79"/>
      <c r="AU79" s="79">
        <v>2</v>
      </c>
      <c r="AV79" s="84" t="s">
        <v>1337</v>
      </c>
      <c r="AW79" s="79" t="b">
        <v>0</v>
      </c>
      <c r="AX79" s="79" t="s">
        <v>1432</v>
      </c>
      <c r="AY79" s="84" t="s">
        <v>1509</v>
      </c>
      <c r="AZ79" s="79" t="s">
        <v>65</v>
      </c>
      <c r="BA79" s="79" t="str">
        <f>REPLACE(INDEX(GroupVertices[Group],MATCH(Vertices[[#This Row],[Vertex]],GroupVertices[Vertex],0)),1,1,"")</f>
        <v>1</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6" t="s">
        <v>331</v>
      </c>
      <c r="C80" s="67"/>
      <c r="D80" s="67" t="s">
        <v>64</v>
      </c>
      <c r="E80" s="68">
        <v>170.00520122563535</v>
      </c>
      <c r="F80" s="70">
        <v>99.99727766296783</v>
      </c>
      <c r="G80" s="103" t="s">
        <v>1413</v>
      </c>
      <c r="H80" s="67"/>
      <c r="I80" s="71" t="s">
        <v>331</v>
      </c>
      <c r="J80" s="72"/>
      <c r="K80" s="72"/>
      <c r="L80" s="71" t="s">
        <v>1606</v>
      </c>
      <c r="M80" s="75">
        <v>1.9072641882555983</v>
      </c>
      <c r="N80" s="76">
        <v>2115.318359375</v>
      </c>
      <c r="O80" s="76">
        <v>8083.134765625</v>
      </c>
      <c r="P80" s="77"/>
      <c r="Q80" s="78"/>
      <c r="R80" s="78"/>
      <c r="S80" s="89"/>
      <c r="T80" s="48">
        <v>1</v>
      </c>
      <c r="U80" s="48">
        <v>0</v>
      </c>
      <c r="V80" s="49">
        <v>0</v>
      </c>
      <c r="W80" s="49">
        <v>0.002941</v>
      </c>
      <c r="X80" s="49">
        <v>0.004961</v>
      </c>
      <c r="Y80" s="49">
        <v>0.44579</v>
      </c>
      <c r="Z80" s="49">
        <v>0</v>
      </c>
      <c r="AA80" s="49">
        <v>0</v>
      </c>
      <c r="AB80" s="73">
        <v>80</v>
      </c>
      <c r="AC80" s="73"/>
      <c r="AD80" s="74"/>
      <c r="AE80" s="79" t="s">
        <v>1052</v>
      </c>
      <c r="AF80" s="79">
        <v>827</v>
      </c>
      <c r="AG80" s="79">
        <v>1113</v>
      </c>
      <c r="AH80" s="79">
        <v>1913</v>
      </c>
      <c r="AI80" s="79">
        <v>11408</v>
      </c>
      <c r="AJ80" s="79"/>
      <c r="AK80" s="79" t="s">
        <v>1142</v>
      </c>
      <c r="AL80" s="79" t="s">
        <v>1212</v>
      </c>
      <c r="AM80" s="79"/>
      <c r="AN80" s="79"/>
      <c r="AO80" s="81">
        <v>41383.628171296295</v>
      </c>
      <c r="AP80" s="84" t="s">
        <v>1323</v>
      </c>
      <c r="AQ80" s="79" t="b">
        <v>1</v>
      </c>
      <c r="AR80" s="79" t="b">
        <v>0</v>
      </c>
      <c r="AS80" s="79" t="b">
        <v>1</v>
      </c>
      <c r="AT80" s="79"/>
      <c r="AU80" s="79">
        <v>22</v>
      </c>
      <c r="AV80" s="84" t="s">
        <v>1337</v>
      </c>
      <c r="AW80" s="79" t="b">
        <v>0</v>
      </c>
      <c r="AX80" s="79" t="s">
        <v>1432</v>
      </c>
      <c r="AY80" s="84" t="s">
        <v>1510</v>
      </c>
      <c r="AZ80" s="79" t="s">
        <v>65</v>
      </c>
      <c r="BA80" s="79" t="str">
        <f>REPLACE(INDEX(GroupVertices[Group],MATCH(Vertices[[#This Row],[Vertex]],GroupVertices[Vertex],0)),1,1,"")</f>
        <v>1</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6" t="s">
        <v>332</v>
      </c>
      <c r="C81" s="67"/>
      <c r="D81" s="67" t="s">
        <v>64</v>
      </c>
      <c r="E81" s="68">
        <v>166.64632523967694</v>
      </c>
      <c r="F81" s="70">
        <v>99.99841991938654</v>
      </c>
      <c r="G81" s="103" t="s">
        <v>1414</v>
      </c>
      <c r="H81" s="67"/>
      <c r="I81" s="71" t="s">
        <v>332</v>
      </c>
      <c r="J81" s="72"/>
      <c r="K81" s="72"/>
      <c r="L81" s="71" t="s">
        <v>1607</v>
      </c>
      <c r="M81" s="75">
        <v>1.5265881991133123</v>
      </c>
      <c r="N81" s="76">
        <v>1650.5494384765625</v>
      </c>
      <c r="O81" s="76">
        <v>9672.9453125</v>
      </c>
      <c r="P81" s="77"/>
      <c r="Q81" s="78"/>
      <c r="R81" s="78"/>
      <c r="S81" s="89"/>
      <c r="T81" s="48">
        <v>1</v>
      </c>
      <c r="U81" s="48">
        <v>0</v>
      </c>
      <c r="V81" s="49">
        <v>0</v>
      </c>
      <c r="W81" s="49">
        <v>0.002941</v>
      </c>
      <c r="X81" s="49">
        <v>0.004961</v>
      </c>
      <c r="Y81" s="49">
        <v>0.44579</v>
      </c>
      <c r="Z81" s="49">
        <v>0</v>
      </c>
      <c r="AA81" s="49">
        <v>0</v>
      </c>
      <c r="AB81" s="73">
        <v>81</v>
      </c>
      <c r="AC81" s="73"/>
      <c r="AD81" s="74"/>
      <c r="AE81" s="79" t="s">
        <v>1053</v>
      </c>
      <c r="AF81" s="79">
        <v>452</v>
      </c>
      <c r="AG81" s="79">
        <v>646</v>
      </c>
      <c r="AH81" s="79">
        <v>1171</v>
      </c>
      <c r="AI81" s="79">
        <v>1222</v>
      </c>
      <c r="AJ81" s="79"/>
      <c r="AK81" s="79" t="s">
        <v>1143</v>
      </c>
      <c r="AL81" s="79"/>
      <c r="AM81" s="79"/>
      <c r="AN81" s="79"/>
      <c r="AO81" s="81">
        <v>41817.81418981482</v>
      </c>
      <c r="AP81" s="84" t="s">
        <v>1324</v>
      </c>
      <c r="AQ81" s="79" t="b">
        <v>1</v>
      </c>
      <c r="AR81" s="79" t="b">
        <v>0</v>
      </c>
      <c r="AS81" s="79" t="b">
        <v>0</v>
      </c>
      <c r="AT81" s="79"/>
      <c r="AU81" s="79">
        <v>9</v>
      </c>
      <c r="AV81" s="84" t="s">
        <v>1337</v>
      </c>
      <c r="AW81" s="79" t="b">
        <v>0</v>
      </c>
      <c r="AX81" s="79" t="s">
        <v>1432</v>
      </c>
      <c r="AY81" s="84" t="s">
        <v>1511</v>
      </c>
      <c r="AZ81" s="79" t="s">
        <v>65</v>
      </c>
      <c r="BA81" s="79" t="str">
        <f>REPLACE(INDEX(GroupVertices[Group],MATCH(Vertices[[#This Row],[Vertex]],GroupVertices[Vertex],0)),1,1,"")</f>
        <v>1</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6" t="s">
        <v>333</v>
      </c>
      <c r="C82" s="67"/>
      <c r="D82" s="67" t="s">
        <v>64</v>
      </c>
      <c r="E82" s="68">
        <v>178.65772330509566</v>
      </c>
      <c r="F82" s="70">
        <v>99.99433519086567</v>
      </c>
      <c r="G82" s="103" t="s">
        <v>1415</v>
      </c>
      <c r="H82" s="67"/>
      <c r="I82" s="71" t="s">
        <v>333</v>
      </c>
      <c r="J82" s="72"/>
      <c r="K82" s="72"/>
      <c r="L82" s="71" t="s">
        <v>1608</v>
      </c>
      <c r="M82" s="75">
        <v>2.8878920575022153</v>
      </c>
      <c r="N82" s="76">
        <v>1992.412109375</v>
      </c>
      <c r="O82" s="76">
        <v>8872.056640625</v>
      </c>
      <c r="P82" s="77"/>
      <c r="Q82" s="78"/>
      <c r="R82" s="78"/>
      <c r="S82" s="89"/>
      <c r="T82" s="48">
        <v>1</v>
      </c>
      <c r="U82" s="48">
        <v>0</v>
      </c>
      <c r="V82" s="49">
        <v>0</v>
      </c>
      <c r="W82" s="49">
        <v>0.002941</v>
      </c>
      <c r="X82" s="49">
        <v>0.004961</v>
      </c>
      <c r="Y82" s="49">
        <v>0.44579</v>
      </c>
      <c r="Z82" s="49">
        <v>0</v>
      </c>
      <c r="AA82" s="49">
        <v>0</v>
      </c>
      <c r="AB82" s="73">
        <v>82</v>
      </c>
      <c r="AC82" s="73"/>
      <c r="AD82" s="74"/>
      <c r="AE82" s="79" t="s">
        <v>1054</v>
      </c>
      <c r="AF82" s="79">
        <v>684</v>
      </c>
      <c r="AG82" s="79">
        <v>2316</v>
      </c>
      <c r="AH82" s="79">
        <v>727</v>
      </c>
      <c r="AI82" s="79">
        <v>710</v>
      </c>
      <c r="AJ82" s="79"/>
      <c r="AK82" s="79" t="s">
        <v>1144</v>
      </c>
      <c r="AL82" s="79" t="s">
        <v>1174</v>
      </c>
      <c r="AM82" s="84" t="s">
        <v>1257</v>
      </c>
      <c r="AN82" s="79"/>
      <c r="AO82" s="81">
        <v>39963.08614583333</v>
      </c>
      <c r="AP82" s="84" t="s">
        <v>1325</v>
      </c>
      <c r="AQ82" s="79" t="b">
        <v>1</v>
      </c>
      <c r="AR82" s="79" t="b">
        <v>0</v>
      </c>
      <c r="AS82" s="79" t="b">
        <v>0</v>
      </c>
      <c r="AT82" s="79"/>
      <c r="AU82" s="79">
        <v>71</v>
      </c>
      <c r="AV82" s="84" t="s">
        <v>1337</v>
      </c>
      <c r="AW82" s="79" t="b">
        <v>0</v>
      </c>
      <c r="AX82" s="79" t="s">
        <v>1432</v>
      </c>
      <c r="AY82" s="84" t="s">
        <v>1512</v>
      </c>
      <c r="AZ82" s="79" t="s">
        <v>65</v>
      </c>
      <c r="BA82" s="79" t="str">
        <f>REPLACE(INDEX(GroupVertices[Group],MATCH(Vertices[[#This Row],[Vertex]],GroupVertices[Vertex],0)),1,1,"")</f>
        <v>1</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6" t="s">
        <v>334</v>
      </c>
      <c r="C83" s="67"/>
      <c r="D83" s="67" t="s">
        <v>64</v>
      </c>
      <c r="E83" s="68">
        <v>175.11903597085254</v>
      </c>
      <c r="F83" s="70">
        <v>99.99553859591492</v>
      </c>
      <c r="G83" s="103" t="s">
        <v>1416</v>
      </c>
      <c r="H83" s="67"/>
      <c r="I83" s="71" t="s">
        <v>334</v>
      </c>
      <c r="J83" s="72"/>
      <c r="K83" s="72"/>
      <c r="L83" s="71" t="s">
        <v>1609</v>
      </c>
      <c r="M83" s="75">
        <v>2.4868372680846464</v>
      </c>
      <c r="N83" s="76">
        <v>2125.876708984375</v>
      </c>
      <c r="O83" s="76">
        <v>7053.40576171875</v>
      </c>
      <c r="P83" s="77"/>
      <c r="Q83" s="78"/>
      <c r="R83" s="78"/>
      <c r="S83" s="89"/>
      <c r="T83" s="48">
        <v>1</v>
      </c>
      <c r="U83" s="48">
        <v>0</v>
      </c>
      <c r="V83" s="49">
        <v>0</v>
      </c>
      <c r="W83" s="49">
        <v>0.002941</v>
      </c>
      <c r="X83" s="49">
        <v>0.004961</v>
      </c>
      <c r="Y83" s="49">
        <v>0.44579</v>
      </c>
      <c r="Z83" s="49">
        <v>0</v>
      </c>
      <c r="AA83" s="49">
        <v>0</v>
      </c>
      <c r="AB83" s="73">
        <v>83</v>
      </c>
      <c r="AC83" s="73"/>
      <c r="AD83" s="74"/>
      <c r="AE83" s="79" t="s">
        <v>1055</v>
      </c>
      <c r="AF83" s="79">
        <v>539</v>
      </c>
      <c r="AG83" s="79">
        <v>1824</v>
      </c>
      <c r="AH83" s="79">
        <v>2111</v>
      </c>
      <c r="AI83" s="79">
        <v>18446</v>
      </c>
      <c r="AJ83" s="79"/>
      <c r="AK83" s="79" t="s">
        <v>1145</v>
      </c>
      <c r="AL83" s="79"/>
      <c r="AM83" s="79"/>
      <c r="AN83" s="79"/>
      <c r="AO83" s="81">
        <v>41313.62710648148</v>
      </c>
      <c r="AP83" s="79"/>
      <c r="AQ83" s="79" t="b">
        <v>1</v>
      </c>
      <c r="AR83" s="79" t="b">
        <v>0</v>
      </c>
      <c r="AS83" s="79" t="b">
        <v>1</v>
      </c>
      <c r="AT83" s="79"/>
      <c r="AU83" s="79">
        <v>25</v>
      </c>
      <c r="AV83" s="84" t="s">
        <v>1337</v>
      </c>
      <c r="AW83" s="79" t="b">
        <v>0</v>
      </c>
      <c r="AX83" s="79" t="s">
        <v>1432</v>
      </c>
      <c r="AY83" s="84" t="s">
        <v>1513</v>
      </c>
      <c r="AZ83" s="79" t="s">
        <v>65</v>
      </c>
      <c r="BA83" s="79" t="str">
        <f>REPLACE(INDEX(GroupVertices[Group],MATCH(Vertices[[#This Row],[Vertex]],GroupVertices[Vertex],0)),1,1,"")</f>
        <v>1</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6" t="s">
        <v>279</v>
      </c>
      <c r="C84" s="67"/>
      <c r="D84" s="67" t="s">
        <v>64</v>
      </c>
      <c r="E84" s="68">
        <v>239.36203448601418</v>
      </c>
      <c r="F84" s="70">
        <v>99.97369141319132</v>
      </c>
      <c r="G84" s="103" t="s">
        <v>1417</v>
      </c>
      <c r="H84" s="67"/>
      <c r="I84" s="71" t="s">
        <v>279</v>
      </c>
      <c r="J84" s="72"/>
      <c r="K84" s="72"/>
      <c r="L84" s="71" t="s">
        <v>1610</v>
      </c>
      <c r="M84" s="75">
        <v>9.76777503043775</v>
      </c>
      <c r="N84" s="76">
        <v>3510.86962890625</v>
      </c>
      <c r="O84" s="76">
        <v>6655.4267578125</v>
      </c>
      <c r="P84" s="77"/>
      <c r="Q84" s="78"/>
      <c r="R84" s="78"/>
      <c r="S84" s="89"/>
      <c r="T84" s="48">
        <v>1</v>
      </c>
      <c r="U84" s="48">
        <v>1</v>
      </c>
      <c r="V84" s="49">
        <v>170</v>
      </c>
      <c r="W84" s="49">
        <v>0.003876</v>
      </c>
      <c r="X84" s="49">
        <v>0.014775</v>
      </c>
      <c r="Y84" s="49">
        <v>0.88813</v>
      </c>
      <c r="Z84" s="49">
        <v>0</v>
      </c>
      <c r="AA84" s="49">
        <v>0</v>
      </c>
      <c r="AB84" s="73">
        <v>84</v>
      </c>
      <c r="AC84" s="73"/>
      <c r="AD84" s="74"/>
      <c r="AE84" s="79" t="s">
        <v>279</v>
      </c>
      <c r="AF84" s="79">
        <v>862</v>
      </c>
      <c r="AG84" s="79">
        <v>10756</v>
      </c>
      <c r="AH84" s="79">
        <v>73326</v>
      </c>
      <c r="AI84" s="79">
        <v>23884</v>
      </c>
      <c r="AJ84" s="79"/>
      <c r="AK84" s="79" t="s">
        <v>1146</v>
      </c>
      <c r="AL84" s="79" t="s">
        <v>1213</v>
      </c>
      <c r="AM84" s="79"/>
      <c r="AN84" s="79"/>
      <c r="AO84" s="81">
        <v>40650.47924768519</v>
      </c>
      <c r="AP84" s="84" t="s">
        <v>1326</v>
      </c>
      <c r="AQ84" s="79" t="b">
        <v>1</v>
      </c>
      <c r="AR84" s="79" t="b">
        <v>0</v>
      </c>
      <c r="AS84" s="79" t="b">
        <v>1</v>
      </c>
      <c r="AT84" s="79"/>
      <c r="AU84" s="79">
        <v>412</v>
      </c>
      <c r="AV84" s="84" t="s">
        <v>1337</v>
      </c>
      <c r="AW84" s="79" t="b">
        <v>0</v>
      </c>
      <c r="AX84" s="79" t="s">
        <v>1432</v>
      </c>
      <c r="AY84" s="84" t="s">
        <v>1514</v>
      </c>
      <c r="AZ84" s="79" t="s">
        <v>66</v>
      </c>
      <c r="BA84" s="79" t="str">
        <f>REPLACE(INDEX(GroupVertices[Group],MATCH(Vertices[[#This Row],[Vertex]],GroupVertices[Vertex],0)),1,1,"")</f>
        <v>2</v>
      </c>
      <c r="BB84" s="48"/>
      <c r="BC84" s="48"/>
      <c r="BD84" s="48"/>
      <c r="BE84" s="48"/>
      <c r="BF84" s="48" t="s">
        <v>523</v>
      </c>
      <c r="BG84" s="48" t="s">
        <v>523</v>
      </c>
      <c r="BH84" s="116" t="s">
        <v>2016</v>
      </c>
      <c r="BI84" s="116" t="s">
        <v>2016</v>
      </c>
      <c r="BJ84" s="116" t="s">
        <v>2071</v>
      </c>
      <c r="BK84" s="116" t="s">
        <v>2071</v>
      </c>
      <c r="BL84" s="116">
        <v>2</v>
      </c>
      <c r="BM84" s="119">
        <v>8.695652173913043</v>
      </c>
      <c r="BN84" s="116">
        <v>0</v>
      </c>
      <c r="BO84" s="119">
        <v>0</v>
      </c>
      <c r="BP84" s="116">
        <v>0</v>
      </c>
      <c r="BQ84" s="119">
        <v>0</v>
      </c>
      <c r="BR84" s="116">
        <v>21</v>
      </c>
      <c r="BS84" s="119">
        <v>91.30434782608695</v>
      </c>
      <c r="BT84" s="116">
        <v>23</v>
      </c>
      <c r="BU84" s="2"/>
      <c r="BV84" s="3"/>
      <c r="BW84" s="3"/>
      <c r="BX84" s="3"/>
      <c r="BY84" s="3"/>
    </row>
    <row r="85" spans="1:77" ht="41.45" customHeight="1">
      <c r="A85" s="66" t="s">
        <v>280</v>
      </c>
      <c r="C85" s="67"/>
      <c r="D85" s="67" t="s">
        <v>64</v>
      </c>
      <c r="E85" s="68">
        <v>181.60662941696492</v>
      </c>
      <c r="F85" s="70">
        <v>99.99333235332462</v>
      </c>
      <c r="G85" s="103" t="s">
        <v>1418</v>
      </c>
      <c r="H85" s="67"/>
      <c r="I85" s="71" t="s">
        <v>280</v>
      </c>
      <c r="J85" s="72"/>
      <c r="K85" s="72"/>
      <c r="L85" s="71" t="s">
        <v>1611</v>
      </c>
      <c r="M85" s="75">
        <v>3.2221043820168562</v>
      </c>
      <c r="N85" s="76">
        <v>2822.556640625</v>
      </c>
      <c r="O85" s="76">
        <v>6279.8642578125</v>
      </c>
      <c r="P85" s="77"/>
      <c r="Q85" s="78"/>
      <c r="R85" s="78"/>
      <c r="S85" s="89"/>
      <c r="T85" s="48">
        <v>0</v>
      </c>
      <c r="U85" s="48">
        <v>1</v>
      </c>
      <c r="V85" s="49">
        <v>0</v>
      </c>
      <c r="W85" s="49">
        <v>0.002915</v>
      </c>
      <c r="X85" s="49">
        <v>0.002653</v>
      </c>
      <c r="Y85" s="49">
        <v>0.527455</v>
      </c>
      <c r="Z85" s="49">
        <v>0</v>
      </c>
      <c r="AA85" s="49">
        <v>0</v>
      </c>
      <c r="AB85" s="73">
        <v>85</v>
      </c>
      <c r="AC85" s="73"/>
      <c r="AD85" s="74"/>
      <c r="AE85" s="79" t="s">
        <v>1056</v>
      </c>
      <c r="AF85" s="79">
        <v>733</v>
      </c>
      <c r="AG85" s="79">
        <v>2726</v>
      </c>
      <c r="AH85" s="79">
        <v>1744</v>
      </c>
      <c r="AI85" s="79">
        <v>2513</v>
      </c>
      <c r="AJ85" s="79"/>
      <c r="AK85" s="79" t="s">
        <v>1147</v>
      </c>
      <c r="AL85" s="79" t="s">
        <v>1214</v>
      </c>
      <c r="AM85" s="84" t="s">
        <v>1258</v>
      </c>
      <c r="AN85" s="79"/>
      <c r="AO85" s="81">
        <v>41338.822916666664</v>
      </c>
      <c r="AP85" s="84" t="s">
        <v>1327</v>
      </c>
      <c r="AQ85" s="79" t="b">
        <v>0</v>
      </c>
      <c r="AR85" s="79" t="b">
        <v>0</v>
      </c>
      <c r="AS85" s="79" t="b">
        <v>1</v>
      </c>
      <c r="AT85" s="79"/>
      <c r="AU85" s="79">
        <v>14</v>
      </c>
      <c r="AV85" s="84" t="s">
        <v>1337</v>
      </c>
      <c r="AW85" s="79" t="b">
        <v>0</v>
      </c>
      <c r="AX85" s="79" t="s">
        <v>1432</v>
      </c>
      <c r="AY85" s="84" t="s">
        <v>1515</v>
      </c>
      <c r="AZ85" s="79" t="s">
        <v>66</v>
      </c>
      <c r="BA85" s="79" t="str">
        <f>REPLACE(INDEX(GroupVertices[Group],MATCH(Vertices[[#This Row],[Vertex]],GroupVertices[Vertex],0)),1,1,"")</f>
        <v>2</v>
      </c>
      <c r="BB85" s="48"/>
      <c r="BC85" s="48"/>
      <c r="BD85" s="48"/>
      <c r="BE85" s="48"/>
      <c r="BF85" s="48" t="s">
        <v>524</v>
      </c>
      <c r="BG85" s="48" t="s">
        <v>524</v>
      </c>
      <c r="BH85" s="116" t="s">
        <v>2017</v>
      </c>
      <c r="BI85" s="116" t="s">
        <v>2017</v>
      </c>
      <c r="BJ85" s="116" t="s">
        <v>2072</v>
      </c>
      <c r="BK85" s="116" t="s">
        <v>2072</v>
      </c>
      <c r="BL85" s="116">
        <v>2</v>
      </c>
      <c r="BM85" s="119">
        <v>9.090909090909092</v>
      </c>
      <c r="BN85" s="116">
        <v>0</v>
      </c>
      <c r="BO85" s="119">
        <v>0</v>
      </c>
      <c r="BP85" s="116">
        <v>0</v>
      </c>
      <c r="BQ85" s="119">
        <v>0</v>
      </c>
      <c r="BR85" s="116">
        <v>20</v>
      </c>
      <c r="BS85" s="119">
        <v>90.9090909090909</v>
      </c>
      <c r="BT85" s="116">
        <v>22</v>
      </c>
      <c r="BU85" s="2"/>
      <c r="BV85" s="3"/>
      <c r="BW85" s="3"/>
      <c r="BX85" s="3"/>
      <c r="BY85" s="3"/>
    </row>
    <row r="86" spans="1:77" ht="41.45" customHeight="1">
      <c r="A86" s="66" t="s">
        <v>335</v>
      </c>
      <c r="C86" s="67"/>
      <c r="D86" s="67" t="s">
        <v>64</v>
      </c>
      <c r="E86" s="68">
        <v>183.14581455828204</v>
      </c>
      <c r="F86" s="70">
        <v>99.99280892104709</v>
      </c>
      <c r="G86" s="103" t="s">
        <v>1419</v>
      </c>
      <c r="H86" s="67"/>
      <c r="I86" s="71" t="s">
        <v>335</v>
      </c>
      <c r="J86" s="72"/>
      <c r="K86" s="72"/>
      <c r="L86" s="71" t="s">
        <v>1612</v>
      </c>
      <c r="M86" s="75">
        <v>3.3965469123732785</v>
      </c>
      <c r="N86" s="76">
        <v>8038.8779296875</v>
      </c>
      <c r="O86" s="76">
        <v>8222.9501953125</v>
      </c>
      <c r="P86" s="77"/>
      <c r="Q86" s="78"/>
      <c r="R86" s="78"/>
      <c r="S86" s="89"/>
      <c r="T86" s="48">
        <v>1</v>
      </c>
      <c r="U86" s="48">
        <v>0</v>
      </c>
      <c r="V86" s="49">
        <v>0</v>
      </c>
      <c r="W86" s="49">
        <v>0.00304</v>
      </c>
      <c r="X86" s="49">
        <v>0.005633</v>
      </c>
      <c r="Y86" s="49">
        <v>0.489715</v>
      </c>
      <c r="Z86" s="49">
        <v>0</v>
      </c>
      <c r="AA86" s="49">
        <v>0</v>
      </c>
      <c r="AB86" s="73">
        <v>86</v>
      </c>
      <c r="AC86" s="73"/>
      <c r="AD86" s="74"/>
      <c r="AE86" s="79" t="s">
        <v>335</v>
      </c>
      <c r="AF86" s="79">
        <v>1569</v>
      </c>
      <c r="AG86" s="79">
        <v>2940</v>
      </c>
      <c r="AH86" s="79">
        <v>4675</v>
      </c>
      <c r="AI86" s="79">
        <v>1612</v>
      </c>
      <c r="AJ86" s="79"/>
      <c r="AK86" s="79" t="s">
        <v>1148</v>
      </c>
      <c r="AL86" s="79" t="s">
        <v>1215</v>
      </c>
      <c r="AM86" s="84" t="s">
        <v>1259</v>
      </c>
      <c r="AN86" s="79"/>
      <c r="AO86" s="81">
        <v>39902.85209490741</v>
      </c>
      <c r="AP86" s="84" t="s">
        <v>1328</v>
      </c>
      <c r="AQ86" s="79" t="b">
        <v>0</v>
      </c>
      <c r="AR86" s="79" t="b">
        <v>0</v>
      </c>
      <c r="AS86" s="79" t="b">
        <v>0</v>
      </c>
      <c r="AT86" s="79"/>
      <c r="AU86" s="79">
        <v>31</v>
      </c>
      <c r="AV86" s="84" t="s">
        <v>1337</v>
      </c>
      <c r="AW86" s="79" t="b">
        <v>0</v>
      </c>
      <c r="AX86" s="79" t="s">
        <v>1432</v>
      </c>
      <c r="AY86" s="84" t="s">
        <v>1516</v>
      </c>
      <c r="AZ86" s="79" t="s">
        <v>65</v>
      </c>
      <c r="BA86" s="79" t="str">
        <f>REPLACE(INDEX(GroupVertices[Group],MATCH(Vertices[[#This Row],[Vertex]],GroupVertices[Vertex],0)),1,1,"")</f>
        <v>4</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6" t="s">
        <v>336</v>
      </c>
      <c r="C87" s="67"/>
      <c r="D87" s="67" t="s">
        <v>64</v>
      </c>
      <c r="E87" s="68">
        <v>1000</v>
      </c>
      <c r="F87" s="70">
        <v>70</v>
      </c>
      <c r="G87" s="103" t="s">
        <v>1420</v>
      </c>
      <c r="H87" s="67"/>
      <c r="I87" s="71" t="s">
        <v>336</v>
      </c>
      <c r="J87" s="72"/>
      <c r="K87" s="72"/>
      <c r="L87" s="71" t="s">
        <v>1613</v>
      </c>
      <c r="M87" s="75">
        <v>9999</v>
      </c>
      <c r="N87" s="76">
        <v>6419.7470703125</v>
      </c>
      <c r="O87" s="76">
        <v>9595.80078125</v>
      </c>
      <c r="P87" s="77"/>
      <c r="Q87" s="78"/>
      <c r="R87" s="78"/>
      <c r="S87" s="89"/>
      <c r="T87" s="48">
        <v>1</v>
      </c>
      <c r="U87" s="48">
        <v>0</v>
      </c>
      <c r="V87" s="49">
        <v>0</v>
      </c>
      <c r="W87" s="49">
        <v>0.00304</v>
      </c>
      <c r="X87" s="49">
        <v>0.005633</v>
      </c>
      <c r="Y87" s="49">
        <v>0.489715</v>
      </c>
      <c r="Z87" s="49">
        <v>0</v>
      </c>
      <c r="AA87" s="49">
        <v>0</v>
      </c>
      <c r="AB87" s="73">
        <v>87</v>
      </c>
      <c r="AC87" s="73"/>
      <c r="AD87" s="74"/>
      <c r="AE87" s="79" t="s">
        <v>1057</v>
      </c>
      <c r="AF87" s="79">
        <v>1182</v>
      </c>
      <c r="AG87" s="79">
        <v>12265197</v>
      </c>
      <c r="AH87" s="79">
        <v>73589</v>
      </c>
      <c r="AI87" s="79">
        <v>1398</v>
      </c>
      <c r="AJ87" s="79"/>
      <c r="AK87" s="79" t="s">
        <v>1149</v>
      </c>
      <c r="AL87" s="79" t="s">
        <v>1212</v>
      </c>
      <c r="AM87" s="84" t="s">
        <v>1260</v>
      </c>
      <c r="AN87" s="79"/>
      <c r="AO87" s="81">
        <v>39523.84416666667</v>
      </c>
      <c r="AP87" s="84" t="s">
        <v>1329</v>
      </c>
      <c r="AQ87" s="79" t="b">
        <v>0</v>
      </c>
      <c r="AR87" s="79" t="b">
        <v>0</v>
      </c>
      <c r="AS87" s="79" t="b">
        <v>1</v>
      </c>
      <c r="AT87" s="79"/>
      <c r="AU87" s="79">
        <v>40581</v>
      </c>
      <c r="AV87" s="84" t="s">
        <v>1337</v>
      </c>
      <c r="AW87" s="79" t="b">
        <v>1</v>
      </c>
      <c r="AX87" s="79" t="s">
        <v>1432</v>
      </c>
      <c r="AY87" s="84" t="s">
        <v>1517</v>
      </c>
      <c r="AZ87" s="79" t="s">
        <v>65</v>
      </c>
      <c r="BA87" s="79" t="str">
        <f>REPLACE(INDEX(GroupVertices[Group],MATCH(Vertices[[#This Row],[Vertex]],GroupVertices[Vertex],0)),1,1,"")</f>
        <v>4</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6" t="s">
        <v>337</v>
      </c>
      <c r="C88" s="67"/>
      <c r="D88" s="67" t="s">
        <v>64</v>
      </c>
      <c r="E88" s="68">
        <v>173.61581309919234</v>
      </c>
      <c r="F88" s="70">
        <v>99.99604979846634</v>
      </c>
      <c r="G88" s="103" t="s">
        <v>1421</v>
      </c>
      <c r="H88" s="67"/>
      <c r="I88" s="71" t="s">
        <v>337</v>
      </c>
      <c r="J88" s="72"/>
      <c r="K88" s="72"/>
      <c r="L88" s="71" t="s">
        <v>1614</v>
      </c>
      <c r="M88" s="75">
        <v>2.3164704977832806</v>
      </c>
      <c r="N88" s="76">
        <v>7235.1435546875</v>
      </c>
      <c r="O88" s="76">
        <v>9672.9453125</v>
      </c>
      <c r="P88" s="77"/>
      <c r="Q88" s="78"/>
      <c r="R88" s="78"/>
      <c r="S88" s="89"/>
      <c r="T88" s="48">
        <v>1</v>
      </c>
      <c r="U88" s="48">
        <v>0</v>
      </c>
      <c r="V88" s="49">
        <v>0</v>
      </c>
      <c r="W88" s="49">
        <v>0.00304</v>
      </c>
      <c r="X88" s="49">
        <v>0.005633</v>
      </c>
      <c r="Y88" s="49">
        <v>0.489715</v>
      </c>
      <c r="Z88" s="49">
        <v>0</v>
      </c>
      <c r="AA88" s="49">
        <v>0</v>
      </c>
      <c r="AB88" s="73">
        <v>88</v>
      </c>
      <c r="AC88" s="73"/>
      <c r="AD88" s="74"/>
      <c r="AE88" s="79" t="s">
        <v>1058</v>
      </c>
      <c r="AF88" s="79">
        <v>287</v>
      </c>
      <c r="AG88" s="79">
        <v>1615</v>
      </c>
      <c r="AH88" s="79">
        <v>459</v>
      </c>
      <c r="AI88" s="79">
        <v>820</v>
      </c>
      <c r="AJ88" s="79"/>
      <c r="AK88" s="79" t="s">
        <v>1150</v>
      </c>
      <c r="AL88" s="79" t="s">
        <v>1216</v>
      </c>
      <c r="AM88" s="84" t="s">
        <v>1261</v>
      </c>
      <c r="AN88" s="79"/>
      <c r="AO88" s="81">
        <v>43244.37137731481</v>
      </c>
      <c r="AP88" s="84" t="s">
        <v>1330</v>
      </c>
      <c r="AQ88" s="79" t="b">
        <v>0</v>
      </c>
      <c r="AR88" s="79" t="b">
        <v>0</v>
      </c>
      <c r="AS88" s="79" t="b">
        <v>0</v>
      </c>
      <c r="AT88" s="79"/>
      <c r="AU88" s="79">
        <v>9</v>
      </c>
      <c r="AV88" s="84" t="s">
        <v>1337</v>
      </c>
      <c r="AW88" s="79" t="b">
        <v>1</v>
      </c>
      <c r="AX88" s="79" t="s">
        <v>1432</v>
      </c>
      <c r="AY88" s="84" t="s">
        <v>1518</v>
      </c>
      <c r="AZ88" s="79" t="s">
        <v>65</v>
      </c>
      <c r="BA88" s="79" t="str">
        <f>REPLACE(INDEX(GroupVertices[Group],MATCH(Vertices[[#This Row],[Vertex]],GroupVertices[Vertex],0)),1,1,"")</f>
        <v>4</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6" t="s">
        <v>338</v>
      </c>
      <c r="C89" s="67"/>
      <c r="D89" s="67" t="s">
        <v>64</v>
      </c>
      <c r="E89" s="68">
        <v>162.83432465604105</v>
      </c>
      <c r="F89" s="70">
        <v>99.99971627035424</v>
      </c>
      <c r="G89" s="103" t="s">
        <v>1422</v>
      </c>
      <c r="H89" s="67"/>
      <c r="I89" s="71" t="s">
        <v>338</v>
      </c>
      <c r="J89" s="72"/>
      <c r="K89" s="72"/>
      <c r="L89" s="71" t="s">
        <v>1615</v>
      </c>
      <c r="M89" s="75">
        <v>1.094557633277313</v>
      </c>
      <c r="N89" s="76">
        <v>5803.7236328125</v>
      </c>
      <c r="O89" s="76">
        <v>8011.423828125</v>
      </c>
      <c r="P89" s="77"/>
      <c r="Q89" s="78"/>
      <c r="R89" s="78"/>
      <c r="S89" s="89"/>
      <c r="T89" s="48">
        <v>1</v>
      </c>
      <c r="U89" s="48">
        <v>0</v>
      </c>
      <c r="V89" s="49">
        <v>0</v>
      </c>
      <c r="W89" s="49">
        <v>0.00304</v>
      </c>
      <c r="X89" s="49">
        <v>0.005633</v>
      </c>
      <c r="Y89" s="49">
        <v>0.489715</v>
      </c>
      <c r="Z89" s="49">
        <v>0</v>
      </c>
      <c r="AA89" s="49">
        <v>0</v>
      </c>
      <c r="AB89" s="73">
        <v>89</v>
      </c>
      <c r="AC89" s="73"/>
      <c r="AD89" s="74"/>
      <c r="AE89" s="79" t="s">
        <v>1059</v>
      </c>
      <c r="AF89" s="79">
        <v>77</v>
      </c>
      <c r="AG89" s="79">
        <v>116</v>
      </c>
      <c r="AH89" s="79">
        <v>150</v>
      </c>
      <c r="AI89" s="79">
        <v>220</v>
      </c>
      <c r="AJ89" s="79"/>
      <c r="AK89" s="79"/>
      <c r="AL89" s="79"/>
      <c r="AM89" s="84" t="s">
        <v>1262</v>
      </c>
      <c r="AN89" s="79"/>
      <c r="AO89" s="81">
        <v>42356.000069444446</v>
      </c>
      <c r="AP89" s="79"/>
      <c r="AQ89" s="79" t="b">
        <v>1</v>
      </c>
      <c r="AR89" s="79" t="b">
        <v>0</v>
      </c>
      <c r="AS89" s="79" t="b">
        <v>0</v>
      </c>
      <c r="AT89" s="79"/>
      <c r="AU89" s="79">
        <v>1</v>
      </c>
      <c r="AV89" s="79"/>
      <c r="AW89" s="79" t="b">
        <v>0</v>
      </c>
      <c r="AX89" s="79" t="s">
        <v>1432</v>
      </c>
      <c r="AY89" s="84" t="s">
        <v>1519</v>
      </c>
      <c r="AZ89" s="79" t="s">
        <v>65</v>
      </c>
      <c r="BA89" s="79" t="str">
        <f>REPLACE(INDEX(GroupVertices[Group],MATCH(Vertices[[#This Row],[Vertex]],GroupVertices[Vertex],0)),1,1,"")</f>
        <v>4</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41.45" customHeight="1">
      <c r="A90" s="66" t="s">
        <v>339</v>
      </c>
      <c r="C90" s="67"/>
      <c r="D90" s="67" t="s">
        <v>64</v>
      </c>
      <c r="E90" s="68">
        <v>223.51705847516544</v>
      </c>
      <c r="F90" s="70">
        <v>99.97907983051556</v>
      </c>
      <c r="G90" s="103" t="s">
        <v>1423</v>
      </c>
      <c r="H90" s="67"/>
      <c r="I90" s="71" t="s">
        <v>339</v>
      </c>
      <c r="J90" s="72"/>
      <c r="K90" s="72"/>
      <c r="L90" s="71" t="s">
        <v>1616</v>
      </c>
      <c r="M90" s="75">
        <v>7.971995150179814</v>
      </c>
      <c r="N90" s="76">
        <v>7933.63623046875</v>
      </c>
      <c r="O90" s="76">
        <v>9143.7607421875</v>
      </c>
      <c r="P90" s="77"/>
      <c r="Q90" s="78"/>
      <c r="R90" s="78"/>
      <c r="S90" s="89"/>
      <c r="T90" s="48">
        <v>1</v>
      </c>
      <c r="U90" s="48">
        <v>0</v>
      </c>
      <c r="V90" s="49">
        <v>0</v>
      </c>
      <c r="W90" s="49">
        <v>0.00304</v>
      </c>
      <c r="X90" s="49">
        <v>0.005633</v>
      </c>
      <c r="Y90" s="49">
        <v>0.489715</v>
      </c>
      <c r="Z90" s="49">
        <v>0</v>
      </c>
      <c r="AA90" s="49">
        <v>0</v>
      </c>
      <c r="AB90" s="73">
        <v>90</v>
      </c>
      <c r="AC90" s="73"/>
      <c r="AD90" s="74"/>
      <c r="AE90" s="79" t="s">
        <v>1060</v>
      </c>
      <c r="AF90" s="79">
        <v>2228</v>
      </c>
      <c r="AG90" s="79">
        <v>8553</v>
      </c>
      <c r="AH90" s="79">
        <v>7578</v>
      </c>
      <c r="AI90" s="79">
        <v>8669</v>
      </c>
      <c r="AJ90" s="79"/>
      <c r="AK90" s="79" t="s">
        <v>1151</v>
      </c>
      <c r="AL90" s="79" t="s">
        <v>1217</v>
      </c>
      <c r="AM90" s="84" t="s">
        <v>1263</v>
      </c>
      <c r="AN90" s="79"/>
      <c r="AO90" s="81">
        <v>42102.76552083333</v>
      </c>
      <c r="AP90" s="84" t="s">
        <v>1331</v>
      </c>
      <c r="AQ90" s="79" t="b">
        <v>1</v>
      </c>
      <c r="AR90" s="79" t="b">
        <v>0</v>
      </c>
      <c r="AS90" s="79" t="b">
        <v>1</v>
      </c>
      <c r="AT90" s="79"/>
      <c r="AU90" s="79">
        <v>43</v>
      </c>
      <c r="AV90" s="84" t="s">
        <v>1337</v>
      </c>
      <c r="AW90" s="79" t="b">
        <v>0</v>
      </c>
      <c r="AX90" s="79" t="s">
        <v>1432</v>
      </c>
      <c r="AY90" s="84" t="s">
        <v>1520</v>
      </c>
      <c r="AZ90" s="79" t="s">
        <v>65</v>
      </c>
      <c r="BA90" s="79" t="str">
        <f>REPLACE(INDEX(GroupVertices[Group],MATCH(Vertices[[#This Row],[Vertex]],GroupVertices[Vertex],0)),1,1,"")</f>
        <v>4</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6" t="s">
        <v>340</v>
      </c>
      <c r="C91" s="67"/>
      <c r="D91" s="67" t="s">
        <v>64</v>
      </c>
      <c r="E91" s="68">
        <v>162.1870038022161</v>
      </c>
      <c r="F91" s="70">
        <v>99.99993640542422</v>
      </c>
      <c r="G91" s="103" t="s">
        <v>1424</v>
      </c>
      <c r="H91" s="67"/>
      <c r="I91" s="71" t="s">
        <v>340</v>
      </c>
      <c r="J91" s="72"/>
      <c r="K91" s="72"/>
      <c r="L91" s="71" t="s">
        <v>1617</v>
      </c>
      <c r="M91" s="75">
        <v>1.0211939522862943</v>
      </c>
      <c r="N91" s="76">
        <v>5794.51123046875</v>
      </c>
      <c r="O91" s="76">
        <v>8941.3251953125</v>
      </c>
      <c r="P91" s="77"/>
      <c r="Q91" s="78"/>
      <c r="R91" s="78"/>
      <c r="S91" s="89"/>
      <c r="T91" s="48">
        <v>1</v>
      </c>
      <c r="U91" s="48">
        <v>0</v>
      </c>
      <c r="V91" s="49">
        <v>0</v>
      </c>
      <c r="W91" s="49">
        <v>0.00304</v>
      </c>
      <c r="X91" s="49">
        <v>0.005633</v>
      </c>
      <c r="Y91" s="49">
        <v>0.489715</v>
      </c>
      <c r="Z91" s="49">
        <v>0</v>
      </c>
      <c r="AA91" s="49">
        <v>0</v>
      </c>
      <c r="AB91" s="73">
        <v>91</v>
      </c>
      <c r="AC91" s="73"/>
      <c r="AD91" s="74"/>
      <c r="AE91" s="79" t="s">
        <v>1061</v>
      </c>
      <c r="AF91" s="79">
        <v>21</v>
      </c>
      <c r="AG91" s="79">
        <v>26</v>
      </c>
      <c r="AH91" s="79">
        <v>8</v>
      </c>
      <c r="AI91" s="79">
        <v>7</v>
      </c>
      <c r="AJ91" s="79"/>
      <c r="AK91" s="79" t="s">
        <v>1152</v>
      </c>
      <c r="AL91" s="79" t="s">
        <v>1218</v>
      </c>
      <c r="AM91" s="84" t="s">
        <v>1264</v>
      </c>
      <c r="AN91" s="79"/>
      <c r="AO91" s="81">
        <v>43020.83856481482</v>
      </c>
      <c r="AP91" s="79"/>
      <c r="AQ91" s="79" t="b">
        <v>1</v>
      </c>
      <c r="AR91" s="79" t="b">
        <v>0</v>
      </c>
      <c r="AS91" s="79" t="b">
        <v>0</v>
      </c>
      <c r="AT91" s="79"/>
      <c r="AU91" s="79">
        <v>0</v>
      </c>
      <c r="AV91" s="79"/>
      <c r="AW91" s="79" t="b">
        <v>0</v>
      </c>
      <c r="AX91" s="79" t="s">
        <v>1432</v>
      </c>
      <c r="AY91" s="84" t="s">
        <v>1521</v>
      </c>
      <c r="AZ91" s="79" t="s">
        <v>65</v>
      </c>
      <c r="BA91" s="79" t="str">
        <f>REPLACE(INDEX(GroupVertices[Group],MATCH(Vertices[[#This Row],[Vertex]],GroupVertices[Vertex],0)),1,1,"")</f>
        <v>4</v>
      </c>
      <c r="BB91" s="48"/>
      <c r="BC91" s="48"/>
      <c r="BD91" s="48"/>
      <c r="BE91" s="48"/>
      <c r="BF91" s="48"/>
      <c r="BG91" s="48"/>
      <c r="BH91" s="48"/>
      <c r="BI91" s="48"/>
      <c r="BJ91" s="48"/>
      <c r="BK91" s="48"/>
      <c r="BL91" s="48"/>
      <c r="BM91" s="49"/>
      <c r="BN91" s="48"/>
      <c r="BO91" s="49"/>
      <c r="BP91" s="48"/>
      <c r="BQ91" s="49"/>
      <c r="BR91" s="48"/>
      <c r="BS91" s="49"/>
      <c r="BT91" s="48"/>
      <c r="BU91" s="2"/>
      <c r="BV91" s="3"/>
      <c r="BW91" s="3"/>
      <c r="BX91" s="3"/>
      <c r="BY91" s="3"/>
    </row>
    <row r="92" spans="1:77" ht="41.45" customHeight="1">
      <c r="A92" s="66" t="s">
        <v>282</v>
      </c>
      <c r="C92" s="67"/>
      <c r="D92" s="67" t="s">
        <v>64</v>
      </c>
      <c r="E92" s="68">
        <v>215.69166859781478</v>
      </c>
      <c r="F92" s="70">
        <v>99.98174101891719</v>
      </c>
      <c r="G92" s="103" t="s">
        <v>1425</v>
      </c>
      <c r="H92" s="67"/>
      <c r="I92" s="71" t="s">
        <v>282</v>
      </c>
      <c r="J92" s="72"/>
      <c r="K92" s="72"/>
      <c r="L92" s="71" t="s">
        <v>1618</v>
      </c>
      <c r="M92" s="75">
        <v>7.085109762199498</v>
      </c>
      <c r="N92" s="76">
        <v>9227.4580078125</v>
      </c>
      <c r="O92" s="76">
        <v>6971.236328125</v>
      </c>
      <c r="P92" s="77"/>
      <c r="Q92" s="78"/>
      <c r="R92" s="78"/>
      <c r="S92" s="89"/>
      <c r="T92" s="48">
        <v>1</v>
      </c>
      <c r="U92" s="48">
        <v>9</v>
      </c>
      <c r="V92" s="49">
        <v>939.119048</v>
      </c>
      <c r="W92" s="49">
        <v>0.004292</v>
      </c>
      <c r="X92" s="49">
        <v>0.034741</v>
      </c>
      <c r="Y92" s="49">
        <v>3.084882</v>
      </c>
      <c r="Z92" s="49">
        <v>0.017857142857142856</v>
      </c>
      <c r="AA92" s="49">
        <v>0</v>
      </c>
      <c r="AB92" s="73">
        <v>92</v>
      </c>
      <c r="AC92" s="73"/>
      <c r="AD92" s="74"/>
      <c r="AE92" s="79" t="s">
        <v>1062</v>
      </c>
      <c r="AF92" s="79">
        <v>980</v>
      </c>
      <c r="AG92" s="79">
        <v>7465</v>
      </c>
      <c r="AH92" s="79">
        <v>15469</v>
      </c>
      <c r="AI92" s="79">
        <v>13432</v>
      </c>
      <c r="AJ92" s="79"/>
      <c r="AK92" s="79" t="s">
        <v>1153</v>
      </c>
      <c r="AL92" s="79" t="s">
        <v>934</v>
      </c>
      <c r="AM92" s="79"/>
      <c r="AN92" s="79"/>
      <c r="AO92" s="81">
        <v>40675.15993055556</v>
      </c>
      <c r="AP92" s="84" t="s">
        <v>1332</v>
      </c>
      <c r="AQ92" s="79" t="b">
        <v>0</v>
      </c>
      <c r="AR92" s="79" t="b">
        <v>0</v>
      </c>
      <c r="AS92" s="79" t="b">
        <v>1</v>
      </c>
      <c r="AT92" s="79"/>
      <c r="AU92" s="79">
        <v>95</v>
      </c>
      <c r="AV92" s="84" t="s">
        <v>1348</v>
      </c>
      <c r="AW92" s="79" t="b">
        <v>0</v>
      </c>
      <c r="AX92" s="79" t="s">
        <v>1432</v>
      </c>
      <c r="AY92" s="84" t="s">
        <v>1522</v>
      </c>
      <c r="AZ92" s="79" t="s">
        <v>66</v>
      </c>
      <c r="BA92" s="79" t="str">
        <f>REPLACE(INDEX(GroupVertices[Group],MATCH(Vertices[[#This Row],[Vertex]],GroupVertices[Vertex],0)),1,1,"")</f>
        <v>5</v>
      </c>
      <c r="BB92" s="48"/>
      <c r="BC92" s="48"/>
      <c r="BD92" s="48"/>
      <c r="BE92" s="48"/>
      <c r="BF92" s="48" t="s">
        <v>1969</v>
      </c>
      <c r="BG92" s="48" t="s">
        <v>1983</v>
      </c>
      <c r="BH92" s="116" t="s">
        <v>2018</v>
      </c>
      <c r="BI92" s="116" t="s">
        <v>2038</v>
      </c>
      <c r="BJ92" s="116" t="s">
        <v>2073</v>
      </c>
      <c r="BK92" s="116" t="s">
        <v>2084</v>
      </c>
      <c r="BL92" s="116">
        <v>4</v>
      </c>
      <c r="BM92" s="119">
        <v>1.9607843137254901</v>
      </c>
      <c r="BN92" s="116">
        <v>12</v>
      </c>
      <c r="BO92" s="119">
        <v>5.882352941176471</v>
      </c>
      <c r="BP92" s="116">
        <v>0</v>
      </c>
      <c r="BQ92" s="119">
        <v>0</v>
      </c>
      <c r="BR92" s="116">
        <v>188</v>
      </c>
      <c r="BS92" s="119">
        <v>92.15686274509804</v>
      </c>
      <c r="BT92" s="116">
        <v>204</v>
      </c>
      <c r="BU92" s="2"/>
      <c r="BV92" s="3"/>
      <c r="BW92" s="3"/>
      <c r="BX92" s="3"/>
      <c r="BY92" s="3"/>
    </row>
    <row r="93" spans="1:77" ht="41.45" customHeight="1">
      <c r="A93" s="66" t="s">
        <v>341</v>
      </c>
      <c r="C93" s="67"/>
      <c r="D93" s="67" t="s">
        <v>64</v>
      </c>
      <c r="E93" s="68">
        <v>180.8658066620319</v>
      </c>
      <c r="F93" s="70">
        <v>99.99358428568249</v>
      </c>
      <c r="G93" s="103" t="s">
        <v>1426</v>
      </c>
      <c r="H93" s="67"/>
      <c r="I93" s="71" t="s">
        <v>341</v>
      </c>
      <c r="J93" s="72"/>
      <c r="K93" s="72"/>
      <c r="L93" s="71" t="s">
        <v>1619</v>
      </c>
      <c r="M93" s="75">
        <v>3.13814372488269</v>
      </c>
      <c r="N93" s="76">
        <v>9571.8203125</v>
      </c>
      <c r="O93" s="76">
        <v>5777.9345703125</v>
      </c>
      <c r="P93" s="77"/>
      <c r="Q93" s="78"/>
      <c r="R93" s="78"/>
      <c r="S93" s="89"/>
      <c r="T93" s="48">
        <v>1</v>
      </c>
      <c r="U93" s="48">
        <v>0</v>
      </c>
      <c r="V93" s="49">
        <v>0</v>
      </c>
      <c r="W93" s="49">
        <v>0.003145</v>
      </c>
      <c r="X93" s="49">
        <v>0.006239</v>
      </c>
      <c r="Y93" s="49">
        <v>0.44135</v>
      </c>
      <c r="Z93" s="49">
        <v>0</v>
      </c>
      <c r="AA93" s="49">
        <v>0</v>
      </c>
      <c r="AB93" s="73">
        <v>93</v>
      </c>
      <c r="AC93" s="73"/>
      <c r="AD93" s="74"/>
      <c r="AE93" s="79" t="s">
        <v>1063</v>
      </c>
      <c r="AF93" s="79">
        <v>983</v>
      </c>
      <c r="AG93" s="79">
        <v>2623</v>
      </c>
      <c r="AH93" s="79">
        <v>6241</v>
      </c>
      <c r="AI93" s="79">
        <v>10805</v>
      </c>
      <c r="AJ93" s="79"/>
      <c r="AK93" s="79" t="s">
        <v>1154</v>
      </c>
      <c r="AL93" s="79" t="s">
        <v>1219</v>
      </c>
      <c r="AM93" s="84" t="s">
        <v>1265</v>
      </c>
      <c r="AN93" s="79"/>
      <c r="AO93" s="81">
        <v>41627.16956018518</v>
      </c>
      <c r="AP93" s="84" t="s">
        <v>1333</v>
      </c>
      <c r="AQ93" s="79" t="b">
        <v>1</v>
      </c>
      <c r="AR93" s="79" t="b">
        <v>0</v>
      </c>
      <c r="AS93" s="79" t="b">
        <v>1</v>
      </c>
      <c r="AT93" s="79"/>
      <c r="AU93" s="79">
        <v>32</v>
      </c>
      <c r="AV93" s="84" t="s">
        <v>1337</v>
      </c>
      <c r="AW93" s="79" t="b">
        <v>0</v>
      </c>
      <c r="AX93" s="79" t="s">
        <v>1432</v>
      </c>
      <c r="AY93" s="84" t="s">
        <v>1523</v>
      </c>
      <c r="AZ93" s="79" t="s">
        <v>65</v>
      </c>
      <c r="BA93" s="79" t="str">
        <f>REPLACE(INDEX(GroupVertices[Group],MATCH(Vertices[[#This Row],[Vertex]],GroupVertices[Vertex],0)),1,1,"")</f>
        <v>5</v>
      </c>
      <c r="BB93" s="48"/>
      <c r="BC93" s="48"/>
      <c r="BD93" s="48"/>
      <c r="BE93" s="48"/>
      <c r="BF93" s="48"/>
      <c r="BG93" s="48"/>
      <c r="BH93" s="48"/>
      <c r="BI93" s="48"/>
      <c r="BJ93" s="48"/>
      <c r="BK93" s="48"/>
      <c r="BL93" s="48"/>
      <c r="BM93" s="49"/>
      <c r="BN93" s="48"/>
      <c r="BO93" s="49"/>
      <c r="BP93" s="48"/>
      <c r="BQ93" s="49"/>
      <c r="BR93" s="48"/>
      <c r="BS93" s="49"/>
      <c r="BT93" s="48"/>
      <c r="BU93" s="2"/>
      <c r="BV93" s="3"/>
      <c r="BW93" s="3"/>
      <c r="BX93" s="3"/>
      <c r="BY93" s="3"/>
    </row>
    <row r="94" spans="1:77" ht="41.45" customHeight="1">
      <c r="A94" s="66" t="s">
        <v>342</v>
      </c>
      <c r="C94" s="67"/>
      <c r="D94" s="67" t="s">
        <v>64</v>
      </c>
      <c r="E94" s="68">
        <v>167.94096694732687</v>
      </c>
      <c r="F94" s="70">
        <v>99.99797964924656</v>
      </c>
      <c r="G94" s="103" t="s">
        <v>1427</v>
      </c>
      <c r="H94" s="67"/>
      <c r="I94" s="71" t="s">
        <v>342</v>
      </c>
      <c r="J94" s="72"/>
      <c r="K94" s="72"/>
      <c r="L94" s="71" t="s">
        <v>1620</v>
      </c>
      <c r="M94" s="75">
        <v>1.6733155610953498</v>
      </c>
      <c r="N94" s="76">
        <v>8945.6845703125</v>
      </c>
      <c r="O94" s="76">
        <v>5521.18701171875</v>
      </c>
      <c r="P94" s="77"/>
      <c r="Q94" s="78"/>
      <c r="R94" s="78"/>
      <c r="S94" s="89"/>
      <c r="T94" s="48">
        <v>1</v>
      </c>
      <c r="U94" s="48">
        <v>0</v>
      </c>
      <c r="V94" s="49">
        <v>0</v>
      </c>
      <c r="W94" s="49">
        <v>0.003145</v>
      </c>
      <c r="X94" s="49">
        <v>0.006239</v>
      </c>
      <c r="Y94" s="49">
        <v>0.44135</v>
      </c>
      <c r="Z94" s="49">
        <v>0</v>
      </c>
      <c r="AA94" s="49">
        <v>0</v>
      </c>
      <c r="AB94" s="73">
        <v>94</v>
      </c>
      <c r="AC94" s="73"/>
      <c r="AD94" s="74"/>
      <c r="AE94" s="79" t="s">
        <v>1064</v>
      </c>
      <c r="AF94" s="79">
        <v>39</v>
      </c>
      <c r="AG94" s="79">
        <v>826</v>
      </c>
      <c r="AH94" s="79">
        <v>64</v>
      </c>
      <c r="AI94" s="79">
        <v>29</v>
      </c>
      <c r="AJ94" s="79"/>
      <c r="AK94" s="79" t="s">
        <v>1155</v>
      </c>
      <c r="AL94" s="79" t="s">
        <v>939</v>
      </c>
      <c r="AM94" s="79"/>
      <c r="AN94" s="79"/>
      <c r="AO94" s="81">
        <v>43093.72725694445</v>
      </c>
      <c r="AP94" s="79"/>
      <c r="AQ94" s="79" t="b">
        <v>1</v>
      </c>
      <c r="AR94" s="79" t="b">
        <v>0</v>
      </c>
      <c r="AS94" s="79" t="b">
        <v>0</v>
      </c>
      <c r="AT94" s="79"/>
      <c r="AU94" s="79">
        <v>3</v>
      </c>
      <c r="AV94" s="79"/>
      <c r="AW94" s="79" t="b">
        <v>0</v>
      </c>
      <c r="AX94" s="79" t="s">
        <v>1432</v>
      </c>
      <c r="AY94" s="84" t="s">
        <v>1524</v>
      </c>
      <c r="AZ94" s="79" t="s">
        <v>65</v>
      </c>
      <c r="BA94" s="79" t="str">
        <f>REPLACE(INDEX(GroupVertices[Group],MATCH(Vertices[[#This Row],[Vertex]],GroupVertices[Vertex],0)),1,1,"")</f>
        <v>5</v>
      </c>
      <c r="BB94" s="48"/>
      <c r="BC94" s="48"/>
      <c r="BD94" s="48"/>
      <c r="BE94" s="48"/>
      <c r="BF94" s="48"/>
      <c r="BG94" s="48"/>
      <c r="BH94" s="48"/>
      <c r="BI94" s="48"/>
      <c r="BJ94" s="48"/>
      <c r="BK94" s="48"/>
      <c r="BL94" s="48"/>
      <c r="BM94" s="49"/>
      <c r="BN94" s="48"/>
      <c r="BO94" s="49"/>
      <c r="BP94" s="48"/>
      <c r="BQ94" s="49"/>
      <c r="BR94" s="48"/>
      <c r="BS94" s="49"/>
      <c r="BT94" s="48"/>
      <c r="BU94" s="2"/>
      <c r="BV94" s="3"/>
      <c r="BW94" s="3"/>
      <c r="BX94" s="3"/>
      <c r="BY94" s="3"/>
    </row>
    <row r="95" spans="1:77" ht="41.45" customHeight="1">
      <c r="A95" s="66" t="s">
        <v>343</v>
      </c>
      <c r="C95" s="67"/>
      <c r="D95" s="67" t="s">
        <v>64</v>
      </c>
      <c r="E95" s="68">
        <v>178.80157238372342</v>
      </c>
      <c r="F95" s="70">
        <v>99.99428627196123</v>
      </c>
      <c r="G95" s="103" t="s">
        <v>1428</v>
      </c>
      <c r="H95" s="67"/>
      <c r="I95" s="71" t="s">
        <v>343</v>
      </c>
      <c r="J95" s="72"/>
      <c r="K95" s="72"/>
      <c r="L95" s="71" t="s">
        <v>1621</v>
      </c>
      <c r="M95" s="75">
        <v>2.9041950977224418</v>
      </c>
      <c r="N95" s="76">
        <v>9838.9306640625</v>
      </c>
      <c r="O95" s="76">
        <v>7424.05859375</v>
      </c>
      <c r="P95" s="77"/>
      <c r="Q95" s="78"/>
      <c r="R95" s="78"/>
      <c r="S95" s="89"/>
      <c r="T95" s="48">
        <v>1</v>
      </c>
      <c r="U95" s="48">
        <v>0</v>
      </c>
      <c r="V95" s="49">
        <v>0</v>
      </c>
      <c r="W95" s="49">
        <v>0.003145</v>
      </c>
      <c r="X95" s="49">
        <v>0.006239</v>
      </c>
      <c r="Y95" s="49">
        <v>0.44135</v>
      </c>
      <c r="Z95" s="49">
        <v>0</v>
      </c>
      <c r="AA95" s="49">
        <v>0</v>
      </c>
      <c r="AB95" s="73">
        <v>95</v>
      </c>
      <c r="AC95" s="73"/>
      <c r="AD95" s="74"/>
      <c r="AE95" s="79" t="s">
        <v>1065</v>
      </c>
      <c r="AF95" s="79">
        <v>626</v>
      </c>
      <c r="AG95" s="79">
        <v>2336</v>
      </c>
      <c r="AH95" s="79">
        <v>1017</v>
      </c>
      <c r="AI95" s="79">
        <v>3104</v>
      </c>
      <c r="AJ95" s="79"/>
      <c r="AK95" s="79" t="s">
        <v>1156</v>
      </c>
      <c r="AL95" s="79" t="s">
        <v>1196</v>
      </c>
      <c r="AM95" s="84" t="s">
        <v>1266</v>
      </c>
      <c r="AN95" s="79"/>
      <c r="AO95" s="81">
        <v>43038.45743055556</v>
      </c>
      <c r="AP95" s="79"/>
      <c r="AQ95" s="79" t="b">
        <v>1</v>
      </c>
      <c r="AR95" s="79" t="b">
        <v>0</v>
      </c>
      <c r="AS95" s="79" t="b">
        <v>0</v>
      </c>
      <c r="AT95" s="79"/>
      <c r="AU95" s="79">
        <v>0</v>
      </c>
      <c r="AV95" s="79"/>
      <c r="AW95" s="79" t="b">
        <v>0</v>
      </c>
      <c r="AX95" s="79" t="s">
        <v>1432</v>
      </c>
      <c r="AY95" s="84" t="s">
        <v>1525</v>
      </c>
      <c r="AZ95" s="79" t="s">
        <v>65</v>
      </c>
      <c r="BA95" s="79" t="str">
        <f>REPLACE(INDEX(GroupVertices[Group],MATCH(Vertices[[#This Row],[Vertex]],GroupVertices[Vertex],0)),1,1,"")</f>
        <v>5</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6" t="s">
        <v>344</v>
      </c>
      <c r="C96" s="67"/>
      <c r="D96" s="67" t="s">
        <v>64</v>
      </c>
      <c r="E96" s="68">
        <v>215.35362326303954</v>
      </c>
      <c r="F96" s="70">
        <v>99.98185597834262</v>
      </c>
      <c r="G96" s="103" t="s">
        <v>1429</v>
      </c>
      <c r="H96" s="67"/>
      <c r="I96" s="71" t="s">
        <v>344</v>
      </c>
      <c r="J96" s="72"/>
      <c r="K96" s="72"/>
      <c r="L96" s="71" t="s">
        <v>1622</v>
      </c>
      <c r="M96" s="75">
        <v>7.046797617681967</v>
      </c>
      <c r="N96" s="76">
        <v>9232.0673828125</v>
      </c>
      <c r="O96" s="76">
        <v>8289.6708984375</v>
      </c>
      <c r="P96" s="77"/>
      <c r="Q96" s="78"/>
      <c r="R96" s="78"/>
      <c r="S96" s="89"/>
      <c r="T96" s="48">
        <v>2</v>
      </c>
      <c r="U96" s="48">
        <v>0</v>
      </c>
      <c r="V96" s="49">
        <v>0</v>
      </c>
      <c r="W96" s="49">
        <v>0.003311</v>
      </c>
      <c r="X96" s="49">
        <v>0.010303</v>
      </c>
      <c r="Y96" s="49">
        <v>0.72367</v>
      </c>
      <c r="Z96" s="49">
        <v>0.5</v>
      </c>
      <c r="AA96" s="49">
        <v>0</v>
      </c>
      <c r="AB96" s="73">
        <v>96</v>
      </c>
      <c r="AC96" s="73"/>
      <c r="AD96" s="74"/>
      <c r="AE96" s="79" t="s">
        <v>1066</v>
      </c>
      <c r="AF96" s="79">
        <v>401</v>
      </c>
      <c r="AG96" s="79">
        <v>7418</v>
      </c>
      <c r="AH96" s="79">
        <v>15845</v>
      </c>
      <c r="AI96" s="79">
        <v>12823</v>
      </c>
      <c r="AJ96" s="79"/>
      <c r="AK96" s="79" t="s">
        <v>1157</v>
      </c>
      <c r="AL96" s="79" t="s">
        <v>1220</v>
      </c>
      <c r="AM96" s="79"/>
      <c r="AN96" s="79"/>
      <c r="AO96" s="81">
        <v>40016.86630787037</v>
      </c>
      <c r="AP96" s="84" t="s">
        <v>1334</v>
      </c>
      <c r="AQ96" s="79" t="b">
        <v>0</v>
      </c>
      <c r="AR96" s="79" t="b">
        <v>0</v>
      </c>
      <c r="AS96" s="79" t="b">
        <v>1</v>
      </c>
      <c r="AT96" s="79"/>
      <c r="AU96" s="79">
        <v>93</v>
      </c>
      <c r="AV96" s="84" t="s">
        <v>1340</v>
      </c>
      <c r="AW96" s="79" t="b">
        <v>0</v>
      </c>
      <c r="AX96" s="79" t="s">
        <v>1432</v>
      </c>
      <c r="AY96" s="84" t="s">
        <v>1526</v>
      </c>
      <c r="AZ96" s="79" t="s">
        <v>65</v>
      </c>
      <c r="BA96" s="79" t="str">
        <f>REPLACE(INDEX(GroupVertices[Group],MATCH(Vertices[[#This Row],[Vertex]],GroupVertices[Vertex],0)),1,1,"")</f>
        <v>5</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41.45" customHeight="1">
      <c r="A97" s="66" t="s">
        <v>345</v>
      </c>
      <c r="C97" s="67"/>
      <c r="D97" s="67" t="s">
        <v>64</v>
      </c>
      <c r="E97" s="68">
        <v>195.1931748933577</v>
      </c>
      <c r="F97" s="70">
        <v>99.98871196280011</v>
      </c>
      <c r="G97" s="103" t="s">
        <v>1430</v>
      </c>
      <c r="H97" s="67"/>
      <c r="I97" s="71" t="s">
        <v>345</v>
      </c>
      <c r="J97" s="72"/>
      <c r="K97" s="72"/>
      <c r="L97" s="71" t="s">
        <v>1623</v>
      </c>
      <c r="M97" s="75">
        <v>4.761926530817238</v>
      </c>
      <c r="N97" s="76">
        <v>8707.1572265625</v>
      </c>
      <c r="O97" s="76">
        <v>9672.9453125</v>
      </c>
      <c r="P97" s="77"/>
      <c r="Q97" s="78"/>
      <c r="R97" s="78"/>
      <c r="S97" s="89"/>
      <c r="T97" s="48">
        <v>1</v>
      </c>
      <c r="U97" s="48">
        <v>0</v>
      </c>
      <c r="V97" s="49">
        <v>0</v>
      </c>
      <c r="W97" s="49">
        <v>0.002762</v>
      </c>
      <c r="X97" s="49">
        <v>0.004064</v>
      </c>
      <c r="Y97" s="49">
        <v>0.432321</v>
      </c>
      <c r="Z97" s="49">
        <v>0</v>
      </c>
      <c r="AA97" s="49">
        <v>0</v>
      </c>
      <c r="AB97" s="73">
        <v>97</v>
      </c>
      <c r="AC97" s="73"/>
      <c r="AD97" s="74"/>
      <c r="AE97" s="79" t="s">
        <v>1067</v>
      </c>
      <c r="AF97" s="79">
        <v>375</v>
      </c>
      <c r="AG97" s="79">
        <v>4615</v>
      </c>
      <c r="AH97" s="79">
        <v>2922</v>
      </c>
      <c r="AI97" s="79">
        <v>8100</v>
      </c>
      <c r="AJ97" s="79"/>
      <c r="AK97" s="79" t="s">
        <v>1158</v>
      </c>
      <c r="AL97" s="79" t="s">
        <v>1198</v>
      </c>
      <c r="AM97" s="84" t="s">
        <v>1267</v>
      </c>
      <c r="AN97" s="79"/>
      <c r="AO97" s="81">
        <v>42932.53340277778</v>
      </c>
      <c r="AP97" s="84" t="s">
        <v>1335</v>
      </c>
      <c r="AQ97" s="79" t="b">
        <v>1</v>
      </c>
      <c r="AR97" s="79" t="b">
        <v>0</v>
      </c>
      <c r="AS97" s="79" t="b">
        <v>1</v>
      </c>
      <c r="AT97" s="79"/>
      <c r="AU97" s="79">
        <v>22</v>
      </c>
      <c r="AV97" s="79"/>
      <c r="AW97" s="79" t="b">
        <v>0</v>
      </c>
      <c r="AX97" s="79" t="s">
        <v>1432</v>
      </c>
      <c r="AY97" s="84" t="s">
        <v>1527</v>
      </c>
      <c r="AZ97" s="79" t="s">
        <v>65</v>
      </c>
      <c r="BA97" s="79" t="str">
        <f>REPLACE(INDEX(GroupVertices[Group],MATCH(Vertices[[#This Row],[Vertex]],GroupVertices[Vertex],0)),1,1,"")</f>
        <v>5</v>
      </c>
      <c r="BB97" s="48"/>
      <c r="BC97" s="48"/>
      <c r="BD97" s="48"/>
      <c r="BE97" s="48"/>
      <c r="BF97" s="48"/>
      <c r="BG97" s="48"/>
      <c r="BH97" s="48"/>
      <c r="BI97" s="48"/>
      <c r="BJ97" s="48"/>
      <c r="BK97" s="48"/>
      <c r="BL97" s="48"/>
      <c r="BM97" s="49"/>
      <c r="BN97" s="48"/>
      <c r="BO97" s="49"/>
      <c r="BP97" s="48"/>
      <c r="BQ97" s="49"/>
      <c r="BR97" s="48"/>
      <c r="BS97" s="49"/>
      <c r="BT97" s="48"/>
      <c r="BU97" s="2"/>
      <c r="BV97" s="3"/>
      <c r="BW97" s="3"/>
      <c r="BX97" s="3"/>
      <c r="BY97" s="3"/>
    </row>
    <row r="98" spans="1:77" ht="41.45" customHeight="1">
      <c r="A98" s="90" t="s">
        <v>346</v>
      </c>
      <c r="C98" s="91"/>
      <c r="D98" s="91" t="s">
        <v>64</v>
      </c>
      <c r="E98" s="92">
        <v>234.76605642385698</v>
      </c>
      <c r="F98" s="93">
        <v>99.97525437218823</v>
      </c>
      <c r="G98" s="104" t="s">
        <v>1431</v>
      </c>
      <c r="H98" s="91"/>
      <c r="I98" s="94" t="s">
        <v>346</v>
      </c>
      <c r="J98" s="95"/>
      <c r="K98" s="95"/>
      <c r="L98" s="94" t="s">
        <v>1624</v>
      </c>
      <c r="M98" s="96">
        <v>9.246892895401517</v>
      </c>
      <c r="N98" s="97">
        <v>8227.5654296875</v>
      </c>
      <c r="O98" s="97">
        <v>7916.6376953125</v>
      </c>
      <c r="P98" s="98"/>
      <c r="Q98" s="99"/>
      <c r="R98" s="99"/>
      <c r="S98" s="100"/>
      <c r="T98" s="48">
        <v>1</v>
      </c>
      <c r="U98" s="48">
        <v>0</v>
      </c>
      <c r="V98" s="49">
        <v>0</v>
      </c>
      <c r="W98" s="49">
        <v>0.002762</v>
      </c>
      <c r="X98" s="49">
        <v>0.004064</v>
      </c>
      <c r="Y98" s="49">
        <v>0.432321</v>
      </c>
      <c r="Z98" s="49">
        <v>0</v>
      </c>
      <c r="AA98" s="49">
        <v>0</v>
      </c>
      <c r="AB98" s="101">
        <v>98</v>
      </c>
      <c r="AC98" s="101"/>
      <c r="AD98" s="102"/>
      <c r="AE98" s="79" t="s">
        <v>1068</v>
      </c>
      <c r="AF98" s="79">
        <v>1910</v>
      </c>
      <c r="AG98" s="79">
        <v>10117</v>
      </c>
      <c r="AH98" s="79">
        <v>11967</v>
      </c>
      <c r="AI98" s="79">
        <v>5550</v>
      </c>
      <c r="AJ98" s="79"/>
      <c r="AK98" s="79" t="s">
        <v>1159</v>
      </c>
      <c r="AL98" s="79"/>
      <c r="AM98" s="84" t="s">
        <v>1268</v>
      </c>
      <c r="AN98" s="79"/>
      <c r="AO98" s="81">
        <v>41255.34449074074</v>
      </c>
      <c r="AP98" s="84" t="s">
        <v>1336</v>
      </c>
      <c r="AQ98" s="79" t="b">
        <v>0</v>
      </c>
      <c r="AR98" s="79" t="b">
        <v>0</v>
      </c>
      <c r="AS98" s="79" t="b">
        <v>0</v>
      </c>
      <c r="AT98" s="79"/>
      <c r="AU98" s="79">
        <v>100</v>
      </c>
      <c r="AV98" s="84" t="s">
        <v>1340</v>
      </c>
      <c r="AW98" s="79" t="b">
        <v>0</v>
      </c>
      <c r="AX98" s="79" t="s">
        <v>1432</v>
      </c>
      <c r="AY98" s="84" t="s">
        <v>1528</v>
      </c>
      <c r="AZ98" s="79" t="s">
        <v>65</v>
      </c>
      <c r="BA98" s="79" t="str">
        <f>REPLACE(INDEX(GroupVertices[Group],MATCH(Vertices[[#This Row],[Vertex]],GroupVertices[Vertex],0)),1,1,"")</f>
        <v>5</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8"/>
    <dataValidation allowBlank="1" showInputMessage="1" promptTitle="Vertex Tooltip" prompt="Enter optional text that will pop up when the mouse is hovered over the vertex." errorTitle="Invalid Vertex Image Key" sqref="L3:L9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8"/>
    <dataValidation allowBlank="1" showInputMessage="1" promptTitle="Vertex Label Fill Color" prompt="To select an optional fill color for the Label shape, right-click and select Select Color on the right-click menu." sqref="J3:J98"/>
    <dataValidation allowBlank="1" showInputMessage="1" promptTitle="Vertex Image File" prompt="Enter the path to an image file.  Hover over the column header for examples." errorTitle="Invalid Vertex Image Key" sqref="G3:G98"/>
    <dataValidation allowBlank="1" showInputMessage="1" promptTitle="Vertex Color" prompt="To select an optional vertex color, right-click and select Select Color on the right-click menu." sqref="C3:C98"/>
    <dataValidation allowBlank="1" showInputMessage="1" promptTitle="Vertex Opacity" prompt="Enter an optional vertex opacity between 0 (transparent) and 100 (opaque)." errorTitle="Invalid Vertex Opacity" error="The optional vertex opacity must be a whole number between 0 and 10." sqref="F3:F98"/>
    <dataValidation type="list" allowBlank="1" showInputMessage="1" showErrorMessage="1" promptTitle="Vertex Shape" prompt="Select an optional vertex shape." errorTitle="Invalid Vertex Shape" error="You have entered an invalid vertex shape.  Try selecting from the drop-down list instead." sqref="D3:D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8">
      <formula1>ValidVertexLabelPositions</formula1>
    </dataValidation>
    <dataValidation allowBlank="1" showInputMessage="1" showErrorMessage="1" promptTitle="Vertex Name" prompt="Enter the name of the vertex." sqref="A3:A98"/>
  </dataValidations>
  <hyperlinks>
    <hyperlink ref="AK6" r:id="rId1" display="https://t.co/8S08qSdQw1"/>
    <hyperlink ref="AM6" r:id="rId2" display="https://t.co/x45dYPO8nw"/>
    <hyperlink ref="AM7" r:id="rId3" display="https://t.co/2KyM78Hv8b"/>
    <hyperlink ref="AM14" r:id="rId4" display="https://t.co/UoVERzLxUK"/>
    <hyperlink ref="AM16" r:id="rId5" display="https://t.co/ArnzT5SKdX"/>
    <hyperlink ref="AM19" r:id="rId6" display="https://t.co/axITegQeSK"/>
    <hyperlink ref="AM21" r:id="rId7" display="https://t.co/YTdcP9l9R7"/>
    <hyperlink ref="AM22" r:id="rId8" display="https://t.co/Wm1he4a595"/>
    <hyperlink ref="AM24" r:id="rId9" display="https://t.co/FLt6BNZa8p"/>
    <hyperlink ref="AM25" r:id="rId10" display="https://t.co/9EkL3vUfHA"/>
    <hyperlink ref="AM26" r:id="rId11" display="https://t.co/taeB1UujWV"/>
    <hyperlink ref="AM28" r:id="rId12" display="https://t.co/HwUxNzGVEB"/>
    <hyperlink ref="AM29" r:id="rId13" display="https://t.co/nBPLMEBcS7"/>
    <hyperlink ref="AM30" r:id="rId14" display="https://t.co/8NaAOGwCbS"/>
    <hyperlink ref="AM33" r:id="rId15" display="https://t.co/tNHEfSfN0S"/>
    <hyperlink ref="AM34" r:id="rId16" display="https://t.co/1ljcJdNTxZ"/>
    <hyperlink ref="AM35" r:id="rId17" display="https://t.co/M3QVBMylhy"/>
    <hyperlink ref="AM40" r:id="rId18" display="https://t.co/IvjSX122YT"/>
    <hyperlink ref="AM43" r:id="rId19" display="https://t.co/6NOSiF404G"/>
    <hyperlink ref="AM45" r:id="rId20" display="https://t.co/RX4mHvPtnY"/>
    <hyperlink ref="AM46" r:id="rId21" display="https://t.co/O3epPwFvfm"/>
    <hyperlink ref="AM47" r:id="rId22" display="https://t.co/q3xgxCayKD"/>
    <hyperlink ref="AM50" r:id="rId23" display="https://t.co/Z9Dd3AN7Za"/>
    <hyperlink ref="AM51" r:id="rId24" display="https://t.co/8no87Gpz6w"/>
    <hyperlink ref="AM53" r:id="rId25" display="https://t.co/HnRM6XSnf2"/>
    <hyperlink ref="AM56" r:id="rId26" display="https://t.co/X7mB8yX7Sa"/>
    <hyperlink ref="AM57" r:id="rId27" display="https://t.co/zHjesDb3ER"/>
    <hyperlink ref="AM58" r:id="rId28" display="https://t.co/EbbkEZHtFQ"/>
    <hyperlink ref="AM60" r:id="rId29" display="http://t.co/T2jBEAUkr2"/>
    <hyperlink ref="AM64" r:id="rId30" display="https://t.co/v1GLecCD81"/>
    <hyperlink ref="AM65" r:id="rId31" display="https://t.co/m57SAVjXRV"/>
    <hyperlink ref="AM67" r:id="rId32" display="https://t.co/O6wxYXZAhM"/>
    <hyperlink ref="AM71" r:id="rId33" display="https://t.co/2vvD7WM1gv"/>
    <hyperlink ref="AM73" r:id="rId34" display="https://t.co/pYWqipNZiS"/>
    <hyperlink ref="AM76" r:id="rId35" display="https://t.co/MpUgQEqODR"/>
    <hyperlink ref="AM77" r:id="rId36" display="https://t.co/3dzwXA7Yd1"/>
    <hyperlink ref="AM79" r:id="rId37" display="https://t.co/m90mWMpvhP"/>
    <hyperlink ref="AM82" r:id="rId38" display="https://t.co/UDx3ykA26i"/>
    <hyperlink ref="AM85" r:id="rId39" display="https://t.co/cKrJ6QhDU8"/>
    <hyperlink ref="AM86" r:id="rId40" display="https://t.co/7biSbGWpGl"/>
    <hyperlink ref="AM87" r:id="rId41" display="https://t.co/kgJqUNDMpy"/>
    <hyperlink ref="AM88" r:id="rId42" display="https://t.co/0yietNxpXw"/>
    <hyperlink ref="AM89" r:id="rId43" display="https://t.co/X1JbbsBK0C"/>
    <hyperlink ref="AM90" r:id="rId44" display="https://t.co/8p9jD10FY8"/>
    <hyperlink ref="AM91" r:id="rId45" display="https://t.co/WLlRnXZvgz"/>
    <hyperlink ref="AM93" r:id="rId46" display="https://t.co/V2mcqcZWef"/>
    <hyperlink ref="AM95" r:id="rId47" display="https://t.co/a39124FQTG"/>
    <hyperlink ref="AM97" r:id="rId48" display="https://t.co/1tWDwqU2Td"/>
    <hyperlink ref="AM98" r:id="rId49" display="https://t.co/VKdRortLFh"/>
    <hyperlink ref="AP7" r:id="rId50" display="https://pbs.twimg.com/profile_banners/32463503/1585668285"/>
    <hyperlink ref="AP9" r:id="rId51" display="https://pbs.twimg.com/profile_banners/990323249413345280/1534281709"/>
    <hyperlink ref="AP14" r:id="rId52" display="https://pbs.twimg.com/profile_banners/744580640352382976/1581269764"/>
    <hyperlink ref="AP15" r:id="rId53" display="https://pbs.twimg.com/profile_banners/706296651137347584/1536250625"/>
    <hyperlink ref="AP16" r:id="rId54" display="https://pbs.twimg.com/profile_banners/22784904/1585586666"/>
    <hyperlink ref="AP17" r:id="rId55" display="https://pbs.twimg.com/profile_banners/1160607350170017793/1585703503"/>
    <hyperlink ref="AP18" r:id="rId56" display="https://pbs.twimg.com/profile_banners/245077233/1483982657"/>
    <hyperlink ref="AP19" r:id="rId57" display="https://pbs.twimg.com/profile_banners/3447211223/1581545372"/>
    <hyperlink ref="AP20" r:id="rId58" display="https://pbs.twimg.com/profile_banners/1046521529742241792/1553249523"/>
    <hyperlink ref="AP21" r:id="rId59" display="https://pbs.twimg.com/profile_banners/1177718582/1585719384"/>
    <hyperlink ref="AP22" r:id="rId60" display="https://pbs.twimg.com/profile_banners/257030275/1585890212"/>
    <hyperlink ref="AP23" r:id="rId61" display="https://pbs.twimg.com/profile_banners/1173701365/1584965638"/>
    <hyperlink ref="AP24" r:id="rId62" display="https://pbs.twimg.com/profile_banners/715302869436473344/1532205852"/>
    <hyperlink ref="AP25" r:id="rId63" display="https://pbs.twimg.com/profile_banners/429851351/1436182163"/>
    <hyperlink ref="AP26" r:id="rId64" display="https://pbs.twimg.com/profile_banners/102874115/1559389126"/>
    <hyperlink ref="AP28" r:id="rId65" display="https://pbs.twimg.com/profile_banners/4889810573/1568687664"/>
    <hyperlink ref="AP29" r:id="rId66" display="https://pbs.twimg.com/profile_banners/519777183/1575488317"/>
    <hyperlink ref="AP30" r:id="rId67" display="https://pbs.twimg.com/profile_banners/221032267/1583702516"/>
    <hyperlink ref="AP31" r:id="rId68" display="https://pbs.twimg.com/profile_banners/1529166756/1371602299"/>
    <hyperlink ref="AP33" r:id="rId69" display="https://pbs.twimg.com/profile_banners/291080116/1564632810"/>
    <hyperlink ref="AP34" r:id="rId70" display="https://pbs.twimg.com/profile_banners/3199033990/1584655643"/>
    <hyperlink ref="AP35" r:id="rId71" display="https://pbs.twimg.com/profile_banners/588449097/1517954687"/>
    <hyperlink ref="AP36" r:id="rId72" display="https://pbs.twimg.com/profile_banners/938425915176116224/1574771977"/>
    <hyperlink ref="AP39" r:id="rId73" display="https://pbs.twimg.com/profile_banners/1241664534/1540860750"/>
    <hyperlink ref="AP40" r:id="rId74" display="https://pbs.twimg.com/profile_banners/2548816321/1550903951"/>
    <hyperlink ref="AP41" r:id="rId75" display="https://pbs.twimg.com/profile_banners/1177052759138324480/1584149360"/>
    <hyperlink ref="AP42" r:id="rId76" display="https://pbs.twimg.com/profile_banners/1127616242607640576/1558483375"/>
    <hyperlink ref="AP43" r:id="rId77" display="https://pbs.twimg.com/profile_banners/1468288116/1582930749"/>
    <hyperlink ref="AP44" r:id="rId78" display="https://pbs.twimg.com/profile_banners/992274188349001729/1577128994"/>
    <hyperlink ref="AP45" r:id="rId79" display="https://pbs.twimg.com/profile_banners/9689662/1578510378"/>
    <hyperlink ref="AP46" r:id="rId80" display="https://pbs.twimg.com/profile_banners/23995096/1578000567"/>
    <hyperlink ref="AP47" r:id="rId81" display="https://pbs.twimg.com/profile_banners/578400776/1585670175"/>
    <hyperlink ref="AP49" r:id="rId82" display="https://pbs.twimg.com/profile_banners/2471686701/1463848313"/>
    <hyperlink ref="AP50" r:id="rId83" display="https://pbs.twimg.com/profile_banners/91137301/1575399656"/>
    <hyperlink ref="AP51" r:id="rId84" display="https://pbs.twimg.com/profile_banners/635833627/1567347622"/>
    <hyperlink ref="AP52" r:id="rId85" display="https://pbs.twimg.com/profile_banners/2900322996/1585604466"/>
    <hyperlink ref="AP53" r:id="rId86" display="https://pbs.twimg.com/profile_banners/1028017360295288832/1583936054"/>
    <hyperlink ref="AP55" r:id="rId87" display="https://pbs.twimg.com/profile_banners/582348877/1518580898"/>
    <hyperlink ref="AP57" r:id="rId88" display="https://pbs.twimg.com/profile_banners/14534931/1553608966"/>
    <hyperlink ref="AP58" r:id="rId89" display="https://pbs.twimg.com/profile_banners/83809282/1584357616"/>
    <hyperlink ref="AP61" r:id="rId90" display="https://pbs.twimg.com/profile_banners/26080929/1482369875"/>
    <hyperlink ref="AP62" r:id="rId91" display="https://pbs.twimg.com/profile_banners/1149717858341052416/1562951444"/>
    <hyperlink ref="AP64" r:id="rId92" display="https://pbs.twimg.com/profile_banners/1094138643847860225/1578261899"/>
    <hyperlink ref="AP65" r:id="rId93" display="https://pbs.twimg.com/profile_banners/193422240/1566443298"/>
    <hyperlink ref="AP66" r:id="rId94" display="https://pbs.twimg.com/profile_banners/965832067585118208/1535313336"/>
    <hyperlink ref="AP67" r:id="rId95" display="https://pbs.twimg.com/profile_banners/1197411404/1412513854"/>
    <hyperlink ref="AP70" r:id="rId96" display="https://pbs.twimg.com/profile_banners/156287998/1566997644"/>
    <hyperlink ref="AP71" r:id="rId97" display="https://pbs.twimg.com/profile_banners/2934375069/1533488296"/>
    <hyperlink ref="AP72" r:id="rId98" display="https://pbs.twimg.com/profile_banners/843507215390687232/1567639078"/>
    <hyperlink ref="AP74" r:id="rId99" display="https://pbs.twimg.com/profile_banners/842104986590969861/1585409594"/>
    <hyperlink ref="AP75" r:id="rId100" display="https://pbs.twimg.com/profile_banners/392376524/1431570062"/>
    <hyperlink ref="AP76" r:id="rId101" display="https://pbs.twimg.com/profile_banners/2749841086/1585189575"/>
    <hyperlink ref="AP78" r:id="rId102" display="https://pbs.twimg.com/profile_banners/1102686758234411008/1551741109"/>
    <hyperlink ref="AP79" r:id="rId103" display="https://pbs.twimg.com/profile_banners/1063106761538846720/1542309212"/>
    <hyperlink ref="AP80" r:id="rId104" display="https://pbs.twimg.com/profile_banners/1364616006/1582934884"/>
    <hyperlink ref="AP81" r:id="rId105" display="https://pbs.twimg.com/profile_banners/2591885887/1558631135"/>
    <hyperlink ref="AP82" r:id="rId106" display="https://pbs.twimg.com/profile_banners/43458844/1549548713"/>
    <hyperlink ref="AP84" r:id="rId107" display="https://pbs.twimg.com/profile_banners/283486333/1579769137"/>
    <hyperlink ref="AP85" r:id="rId108" display="https://pbs.twimg.com/profile_banners/1244497021/1538920122"/>
    <hyperlink ref="AP86" r:id="rId109" display="https://pbs.twimg.com/profile_banners/27720483/1585586407"/>
    <hyperlink ref="AP87" r:id="rId110" display="https://pbs.twimg.com/profile_banners/14159148/1585058393"/>
    <hyperlink ref="AP88" r:id="rId111" display="https://pbs.twimg.com/profile_banners/999574418572627968/1585317700"/>
    <hyperlink ref="AP90" r:id="rId112" display="https://pbs.twimg.com/profile_banners/3145202756/1559059246"/>
    <hyperlink ref="AP92" r:id="rId113" display="https://pbs.twimg.com/profile_banners/297209631/1536141238"/>
    <hyperlink ref="AP93" r:id="rId114" display="https://pbs.twimg.com/profile_banners/2252941508/1527167170"/>
    <hyperlink ref="AP96" r:id="rId115" display="https://pbs.twimg.com/profile_banners/59244301/1562941779"/>
    <hyperlink ref="AP97" r:id="rId116" display="https://pbs.twimg.com/profile_banners/886568122282635264/1513605420"/>
    <hyperlink ref="AP98" r:id="rId117" display="https://pbs.twimg.com/profile_banners/1005864980/1582787143"/>
    <hyperlink ref="AV3" r:id="rId118" display="http://abs.twimg.com/images/themes/theme1/bg.png"/>
    <hyperlink ref="AV4" r:id="rId119" display="http://abs.twimg.com/images/themes/theme1/bg.png"/>
    <hyperlink ref="AV6" r:id="rId120" display="http://abs.twimg.com/images/themes/theme1/bg.png"/>
    <hyperlink ref="AV7" r:id="rId121" display="http://abs.twimg.com/images/themes/theme1/bg.png"/>
    <hyperlink ref="AV8" r:id="rId122" display="http://abs.twimg.com/images/themes/theme1/bg.png"/>
    <hyperlink ref="AV10" r:id="rId123" display="http://abs.twimg.com/images/themes/theme1/bg.png"/>
    <hyperlink ref="AV14" r:id="rId124" display="http://abs.twimg.com/images/themes/theme1/bg.png"/>
    <hyperlink ref="AV16" r:id="rId125" display="http://abs.twimg.com/images/themes/theme1/bg.png"/>
    <hyperlink ref="AV18" r:id="rId126" display="http://abs.twimg.com/images/themes/theme1/bg.png"/>
    <hyperlink ref="AV19" r:id="rId127" display="http://abs.twimg.com/images/themes/theme1/bg.png"/>
    <hyperlink ref="AV21" r:id="rId128" display="http://abs.twimg.com/images/themes/theme15/bg.png"/>
    <hyperlink ref="AV22" r:id="rId129" display="http://abs.twimg.com/images/themes/theme1/bg.png"/>
    <hyperlink ref="AV23" r:id="rId130" display="http://abs.twimg.com/images/themes/theme1/bg.png"/>
    <hyperlink ref="AV25" r:id="rId131" display="http://abs.twimg.com/images/themes/theme7/bg.gif"/>
    <hyperlink ref="AV26" r:id="rId132" display="http://abs.twimg.com/images/themes/theme1/bg.png"/>
    <hyperlink ref="AV29" r:id="rId133" display="http://abs.twimg.com/images/themes/theme1/bg.png"/>
    <hyperlink ref="AV30" r:id="rId134" display="http://abs.twimg.com/images/themes/theme9/bg.gif"/>
    <hyperlink ref="AV31" r:id="rId135" display="http://abs.twimg.com/images/themes/theme1/bg.png"/>
    <hyperlink ref="AV33" r:id="rId136" display="http://abs.twimg.com/images/themes/theme1/bg.png"/>
    <hyperlink ref="AV34" r:id="rId137" display="http://abs.twimg.com/images/themes/theme1/bg.png"/>
    <hyperlink ref="AV35" r:id="rId138" display="http://abs.twimg.com/images/themes/theme1/bg.png"/>
    <hyperlink ref="AV37" r:id="rId139" display="http://abs.twimg.com/images/themes/theme1/bg.png"/>
    <hyperlink ref="AV38" r:id="rId140" display="http://abs.twimg.com/images/themes/theme1/bg.png"/>
    <hyperlink ref="AV39" r:id="rId141" display="http://abs.twimg.com/images/themes/theme1/bg.png"/>
    <hyperlink ref="AV40" r:id="rId142" display="http://abs.twimg.com/images/themes/theme1/bg.png"/>
    <hyperlink ref="AV43" r:id="rId143" display="http://abs.twimg.com/images/themes/theme1/bg.png"/>
    <hyperlink ref="AV45" r:id="rId144" display="http://abs.twimg.com/images/themes/theme1/bg.png"/>
    <hyperlink ref="AV46" r:id="rId145" display="http://abs.twimg.com/images/themes/theme2/bg.gif"/>
    <hyperlink ref="AV47" r:id="rId146" display="http://abs.twimg.com/images/themes/theme1/bg.png"/>
    <hyperlink ref="AV49" r:id="rId147" display="http://abs.twimg.com/images/themes/theme1/bg.png"/>
    <hyperlink ref="AV50" r:id="rId148" display="http://abs.twimg.com/images/themes/theme16/bg.gif"/>
    <hyperlink ref="AV51" r:id="rId149" display="http://abs.twimg.com/images/themes/theme1/bg.png"/>
    <hyperlink ref="AV52" r:id="rId150" display="http://abs.twimg.com/images/themes/theme1/bg.png"/>
    <hyperlink ref="AV53" r:id="rId151" display="http://abs.twimg.com/images/themes/theme1/bg.png"/>
    <hyperlink ref="AV54" r:id="rId152" display="http://abs.twimg.com/images/themes/theme1/bg.png"/>
    <hyperlink ref="AV55" r:id="rId153" display="http://abs.twimg.com/images/themes/theme1/bg.png"/>
    <hyperlink ref="AV57" r:id="rId154" display="http://abs.twimg.com/images/themes/theme8/bg.gif"/>
    <hyperlink ref="AV58" r:id="rId155" display="http://abs.twimg.com/images/themes/theme1/bg.png"/>
    <hyperlink ref="AV59" r:id="rId156" display="http://abs.twimg.com/images/themes/theme1/bg.png"/>
    <hyperlink ref="AV60" r:id="rId157" display="http://abs.twimg.com/images/themes/theme12/bg.gif"/>
    <hyperlink ref="AV61" r:id="rId158" display="http://abs.twimg.com/images/themes/theme1/bg.png"/>
    <hyperlink ref="AV63" r:id="rId159" display="http://abs.twimg.com/images/themes/theme1/bg.png"/>
    <hyperlink ref="AV65" r:id="rId160" display="http://abs.twimg.com/images/themes/theme1/bg.png"/>
    <hyperlink ref="AV66" r:id="rId161" display="http://abs.twimg.com/images/themes/theme1/bg.png"/>
    <hyperlink ref="AV67" r:id="rId162" display="http://abs.twimg.com/images/themes/theme1/bg.png"/>
    <hyperlink ref="AV68" r:id="rId163" display="http://abs.twimg.com/images/themes/theme1/bg.png"/>
    <hyperlink ref="AV69" r:id="rId164" display="http://abs.twimg.com/images/themes/theme1/bg.png"/>
    <hyperlink ref="AV70" r:id="rId165" display="http://abs.twimg.com/images/themes/theme1/bg.png"/>
    <hyperlink ref="AV71" r:id="rId166" display="http://abs.twimg.com/images/themes/theme1/bg.png"/>
    <hyperlink ref="AV75" r:id="rId167" display="http://abs.twimg.com/images/themes/theme13/bg.gif"/>
    <hyperlink ref="AV76" r:id="rId168" display="http://abs.twimg.com/images/themes/theme18/bg.gif"/>
    <hyperlink ref="AV77" r:id="rId169" display="http://abs.twimg.com/images/themes/theme6/bg.gif"/>
    <hyperlink ref="AV79" r:id="rId170" display="http://abs.twimg.com/images/themes/theme1/bg.png"/>
    <hyperlink ref="AV80" r:id="rId171" display="http://abs.twimg.com/images/themes/theme1/bg.png"/>
    <hyperlink ref="AV81" r:id="rId172" display="http://abs.twimg.com/images/themes/theme1/bg.png"/>
    <hyperlink ref="AV82" r:id="rId173" display="http://abs.twimg.com/images/themes/theme1/bg.png"/>
    <hyperlink ref="AV83" r:id="rId174" display="http://abs.twimg.com/images/themes/theme1/bg.png"/>
    <hyperlink ref="AV84" r:id="rId175" display="http://abs.twimg.com/images/themes/theme1/bg.png"/>
    <hyperlink ref="AV85" r:id="rId176" display="http://abs.twimg.com/images/themes/theme1/bg.png"/>
    <hyperlink ref="AV86" r:id="rId177" display="http://abs.twimg.com/images/themes/theme1/bg.png"/>
    <hyperlink ref="AV87" r:id="rId178" display="http://abs.twimg.com/images/themes/theme1/bg.png"/>
    <hyperlink ref="AV88" r:id="rId179" display="http://abs.twimg.com/images/themes/theme1/bg.png"/>
    <hyperlink ref="AV90" r:id="rId180" display="http://abs.twimg.com/images/themes/theme1/bg.png"/>
    <hyperlink ref="AV92" r:id="rId181" display="http://abs.twimg.com/images/themes/theme19/bg.gif"/>
    <hyperlink ref="AV93" r:id="rId182" display="http://abs.twimg.com/images/themes/theme1/bg.png"/>
    <hyperlink ref="AV96" r:id="rId183" display="http://abs.twimg.com/images/themes/theme9/bg.gif"/>
    <hyperlink ref="AV98" r:id="rId184" display="http://abs.twimg.com/images/themes/theme9/bg.gif"/>
    <hyperlink ref="G3" r:id="rId185" display="http://pbs.twimg.com/profile_images/1243847951161503745/w5HzphK7_normal.jpg"/>
    <hyperlink ref="G4" r:id="rId186" display="http://pbs.twimg.com/profile_images/1238091597448798208/o-T5fOaG_normal.jpg"/>
    <hyperlink ref="G5" r:id="rId187" display="http://pbs.twimg.com/profile_images/1025195588411899905/gQqm7V-5_normal.jpg"/>
    <hyperlink ref="G6" r:id="rId188" display="http://pbs.twimg.com/profile_images/946808673724022785/Tamgssk5_normal.jpg"/>
    <hyperlink ref="G7" r:id="rId189" display="http://pbs.twimg.com/profile_images/378800000572034987/2262cfb2cb8e4e6c8ae217256013039f_normal.jpeg"/>
    <hyperlink ref="G8" r:id="rId190" display="http://pbs.twimg.com/profile_images/889923465125474304/4UBANPNi_normal.jpg"/>
    <hyperlink ref="G9" r:id="rId191" display="http://pbs.twimg.com/profile_images/1126882620221075456/VlUnGyfT_normal.png"/>
    <hyperlink ref="G10" r:id="rId192" display="http://pbs.twimg.com/profile_images/2683894234/7304e53e6d90416b411b9d3245ed6f8c_normal.jpeg"/>
    <hyperlink ref="G11" r:id="rId193" display="http://pbs.twimg.com/profile_images/1126132894186057730/dY0Z35Qr_normal.jpg"/>
    <hyperlink ref="G12" r:id="rId194" display="http://pbs.twimg.com/profile_images/1012694401846571009/U5heEQg6_normal.jpg"/>
    <hyperlink ref="G13" r:id="rId195" display="http://pbs.twimg.com/profile_images/885871744610861056/DFpSu4i3_normal.jpg"/>
    <hyperlink ref="G14" r:id="rId196" display="http://pbs.twimg.com/profile_images/744624611225014272/UdmYFoIR_normal.jpg"/>
    <hyperlink ref="G15" r:id="rId197" display="http://pbs.twimg.com/profile_images/974411675112755203/sL-dS2Fj_normal.jpg"/>
    <hyperlink ref="G16" r:id="rId198" display="http://pbs.twimg.com/profile_images/1195362888455733254/MPeDngfc_normal.jpg"/>
    <hyperlink ref="G17" r:id="rId199" display="http://pbs.twimg.com/profile_images/1225400446036000769/qU_eTJLJ_normal.png"/>
    <hyperlink ref="G18" r:id="rId200" display="http://pbs.twimg.com/profile_images/1109568399477301248/CMvtzNnD_normal.jpg"/>
    <hyperlink ref="G19" r:id="rId201" display="http://pbs.twimg.com/profile_images/1081503218843222016/sH8HUEfr_normal.jpg"/>
    <hyperlink ref="G20" r:id="rId202" display="http://pbs.twimg.com/profile_images/1243991694548144129/MpHTKIu9_normal.jpg"/>
    <hyperlink ref="G21" r:id="rId203" display="http://pbs.twimg.com/profile_images/1238348676650504192/AUM2dt4F_normal.jpg"/>
    <hyperlink ref="G22" r:id="rId204" display="http://pbs.twimg.com/profile_images/1240285028879384586/TzHfTdbj_normal.jpg"/>
    <hyperlink ref="G23" r:id="rId205" display="http://pbs.twimg.com/profile_images/1235730553510359041/wfB8ts6j_normal.jpg"/>
    <hyperlink ref="G24" r:id="rId206" display="http://pbs.twimg.com/profile_images/1225991162198183936/sPima5CN_normal.jpg"/>
    <hyperlink ref="G25" r:id="rId207" display="http://pbs.twimg.com/profile_images/1225115562914631681/WSTjXwR6_normal.png"/>
    <hyperlink ref="G26" r:id="rId208" display="http://pbs.twimg.com/profile_images/1225108249105448960/o1f6qJhb_normal.png"/>
    <hyperlink ref="G27" r:id="rId209" display="http://pbs.twimg.com/profile_images/1233217354835922944/cveIcP9f_normal.jpg"/>
    <hyperlink ref="G28" r:id="rId210" display="http://pbs.twimg.com/profile_images/1173787239500984324/Qkg4qHsc_normal.jpg"/>
    <hyperlink ref="G29" r:id="rId211" display="http://pbs.twimg.com/profile_images/1202311070364372997/Us7HH6gT_normal.jpg"/>
    <hyperlink ref="G30" r:id="rId212" display="http://pbs.twimg.com/profile_images/1245490382663811078/ClH8XKZo_normal.jpg"/>
    <hyperlink ref="G31" r:id="rId213" display="http://pbs.twimg.com/profile_images/378800000013442253/0a78cc4046e0d9e551a8e26da84aac6c_normal.jpeg"/>
    <hyperlink ref="G32" r:id="rId214" display="http://pbs.twimg.com/profile_images/1243967961657901056/wMl1Sy1P_normal.jpg"/>
    <hyperlink ref="G33" r:id="rId215" display="http://pbs.twimg.com/profile_images/1225459655972806656/5LfQAZTj_normal.png"/>
    <hyperlink ref="G34" r:id="rId216" display="http://pbs.twimg.com/profile_images/591328965341491203/K6BsU6db_normal.png"/>
    <hyperlink ref="G35" r:id="rId217" display="http://pbs.twimg.com/profile_images/960988176016920576/-EZjaULO_normal.jpg"/>
    <hyperlink ref="G36" r:id="rId218" display="http://pbs.twimg.com/profile_images/954529503182602240/koeWV1LG_normal.jpg"/>
    <hyperlink ref="G37" r:id="rId219" display="http://pbs.twimg.com/profile_images/1243993063673884672/KECmmpI7_normal.jpg"/>
    <hyperlink ref="G38" r:id="rId220" display="http://pbs.twimg.com/profile_images/656496086614413312/SDPj46KV_normal.jpg"/>
    <hyperlink ref="G39" r:id="rId221" display="http://pbs.twimg.com/profile_images/848333304248107008/BdeD5WSn_normal.jpg"/>
    <hyperlink ref="G40" r:id="rId222" display="http://pbs.twimg.com/profile_images/775356844114051073/Zj7LFUMI_normal.jpg"/>
    <hyperlink ref="G41" r:id="rId223" display="http://pbs.twimg.com/profile_images/1177053021684920320/rp6Sx9bD_normal.jpg"/>
    <hyperlink ref="G42" r:id="rId224" display="http://pbs.twimg.com/profile_images/1127616843219386369/EX3Ot4bo_normal.jpg"/>
    <hyperlink ref="G43" r:id="rId225" display="http://pbs.twimg.com/profile_images/1054438610294972416/JyAVQxix_normal.jpg"/>
    <hyperlink ref="G44" r:id="rId226" display="http://pbs.twimg.com/profile_images/1224808233761566720/CaNuhCOd_normal.png"/>
    <hyperlink ref="G45" r:id="rId227" display="http://pbs.twimg.com/profile_images/378800000572044139/2262cfb2cb8e4e6c8ae217256013039f_normal.jpeg"/>
    <hyperlink ref="G46" r:id="rId228" display="http://pbs.twimg.com/profile_images/378800000572048999/2262cfb2cb8e4e6c8ae217256013039f_normal.jpeg"/>
    <hyperlink ref="G47" r:id="rId229" display="http://pbs.twimg.com/profile_images/702582135501123584/TprpRzlg_normal.jpg"/>
    <hyperlink ref="G48" r:id="rId230" display="http://pbs.twimg.com/profile_images/1221228373990506497/YEmp6FLu_normal.jpg"/>
    <hyperlink ref="G49" r:id="rId231" display="http://pbs.twimg.com/profile_images/647898053047885824/MwdTIZJt_normal.jpg"/>
    <hyperlink ref="G50" r:id="rId232" display="http://pbs.twimg.com/profile_images/975782912145551360/9RqwprS-_normal.jpg"/>
    <hyperlink ref="G51" r:id="rId233" display="http://pbs.twimg.com/profile_images/1226139130146545665/8HAvP-px_normal.jpg"/>
    <hyperlink ref="G52" r:id="rId234" display="http://pbs.twimg.com/profile_images/1200161261272674306/615vu1UA_normal.jpg"/>
    <hyperlink ref="G53" r:id="rId235" display="http://pbs.twimg.com/profile_images/1028023075231551489/AMXTIkf7_normal.jpg"/>
    <hyperlink ref="G54" r:id="rId236" display="http://pbs.twimg.com/profile_images/639805421176254464/eXO6px4J_normal.jpg"/>
    <hyperlink ref="G55" r:id="rId237" display="http://pbs.twimg.com/profile_images/536221340210966529/ByumhudF_normal.jpeg"/>
    <hyperlink ref="G56" r:id="rId238" display="http://pbs.twimg.com/profile_images/1195822424329195520/QPt7FYLK_normal.jpg"/>
    <hyperlink ref="G57" r:id="rId239" display="http://pbs.twimg.com/profile_images/1243288759375933441/O5XEkTgr_normal.jpg"/>
    <hyperlink ref="G58" r:id="rId240" display="http://pbs.twimg.com/profile_images/784440240584916992/6_sh4IYP_normal.jpg"/>
    <hyperlink ref="G59" r:id="rId241" display="http://pbs.twimg.com/profile_images/426082032028905472/HFjV5BVz_normal.jpeg"/>
    <hyperlink ref="G60" r:id="rId242" display="http://pbs.twimg.com/profile_images/1011334899/Shell_1__normal.JPG"/>
    <hyperlink ref="G61" r:id="rId243" display="http://pbs.twimg.com/profile_images/603340210085240833/YlWVdQO8_normal.jpg"/>
    <hyperlink ref="G62" r:id="rId244" display="http://pbs.twimg.com/profile_images/1235689595708354560/tvaZZTyR_normal.jpg"/>
    <hyperlink ref="G63" r:id="rId245" display="http://abs.twimg.com/sticky/default_profile_images/default_profile_normal.png"/>
    <hyperlink ref="G64" r:id="rId246" display="http://pbs.twimg.com/profile_images/1240021066065383425/kAw1iiH2_normal.jpg"/>
    <hyperlink ref="G65" r:id="rId247" display="http://pbs.twimg.com/profile_images/1014129844580421632/QcqV-H7f_normal.jpg"/>
    <hyperlink ref="G66" r:id="rId248" display="http://pbs.twimg.com/profile_images/1033806329213665280/99vmhDKn_normal.jpg"/>
    <hyperlink ref="G67" r:id="rId249" display="http://pbs.twimg.com/profile_images/1225106822941405184/KbegVnF9_normal.png"/>
    <hyperlink ref="G68" r:id="rId250" display="http://pbs.twimg.com/profile_images/734092250171379712/PEeYB_mk_normal.jpg"/>
    <hyperlink ref="G69" r:id="rId251" display="http://pbs.twimg.com/profile_images/712760631380717568/J_cTt-Qo_normal.jpg"/>
    <hyperlink ref="G70" r:id="rId252" display="http://pbs.twimg.com/profile_images/1225196747460247552/CGNkRnXg_normal.png"/>
    <hyperlink ref="G71" r:id="rId253" display="http://pbs.twimg.com/profile_images/1225116381328232448/MKTBg_pw_normal.png"/>
    <hyperlink ref="G72" r:id="rId254" display="http://pbs.twimg.com/profile_images/1225214155390504960/6Asmc-Mv_normal.png"/>
    <hyperlink ref="G73" r:id="rId255" display="http://pbs.twimg.com/profile_images/843525769481666560/A1yReeQe_normal.jpg"/>
    <hyperlink ref="G74" r:id="rId256" display="http://pbs.twimg.com/profile_images/1098973461081481218/KK_1gWck_normal.jpg"/>
    <hyperlink ref="G75" r:id="rId257" display="http://pbs.twimg.com/profile_images/598673253951909888/Tx3Z-hOw_normal.jpg"/>
    <hyperlink ref="G76" r:id="rId258" display="http://pbs.twimg.com/profile_images/1243002548950204417/JL8Ta8kx_normal.jpg"/>
    <hyperlink ref="G77" r:id="rId259" display="http://pbs.twimg.com/profile_images/2520813377/emeobfq635b2dvsdr56n_normal.jpeg"/>
    <hyperlink ref="G78" r:id="rId260" display="http://pbs.twimg.com/profile_images/1102708486197166080/epDo-tN7_normal.png"/>
    <hyperlink ref="G79" r:id="rId261" display="http://pbs.twimg.com/profile_images/1063107858848514048/4FVIq-yT_normal.jpg"/>
    <hyperlink ref="G80" r:id="rId262" display="http://pbs.twimg.com/profile_images/1233543871499587587/oK1tvPJs_normal.jpg"/>
    <hyperlink ref="G81" r:id="rId263" display="http://pbs.twimg.com/profile_images/1131573271705604097/6He-43JK_normal.png"/>
    <hyperlink ref="G82" r:id="rId264" display="http://pbs.twimg.com/profile_images/1056929679540654080/mJJYI3B8_normal.jpg"/>
    <hyperlink ref="G83" r:id="rId265" display="http://pbs.twimg.com/profile_images/1001283856203440128/SijenzEJ_normal.jpg"/>
    <hyperlink ref="G84" r:id="rId266" display="http://pbs.twimg.com/profile_images/601502742662766593/0zbt8put_normal.jpg"/>
    <hyperlink ref="G85" r:id="rId267" display="http://pbs.twimg.com/profile_images/1200486692559491075/rUGw42CF_normal.jpg"/>
    <hyperlink ref="G86" r:id="rId268" display="http://pbs.twimg.com/profile_images/1244665713224228864/WQMsi_sM_normal.jpg"/>
    <hyperlink ref="G87" r:id="rId269" display="http://pbs.twimg.com/profile_images/950749155575541760/MZoiVs3G_normal.jpg"/>
    <hyperlink ref="G88" r:id="rId270" display="http://pbs.twimg.com/profile_images/1143127785436844033/uM9jmIaA_normal.png"/>
    <hyperlink ref="G89" r:id="rId271" display="http://pbs.twimg.com/profile_images/677640443543347201/4upB1LwQ_normal.jpg"/>
    <hyperlink ref="G90" r:id="rId272" display="http://pbs.twimg.com/profile_images/987165070659551233/ipQIwAoG_normal.jpg"/>
    <hyperlink ref="G91" r:id="rId273" display="http://pbs.twimg.com/profile_images/1232560903704514567/Pd8VYugw_normal.jpg"/>
    <hyperlink ref="G92" r:id="rId274" display="http://pbs.twimg.com/profile_images/1037277637566259200/kwXBfBPz_normal.jpg"/>
    <hyperlink ref="G93" r:id="rId275" display="http://pbs.twimg.com/profile_images/676946200533299200/y-gZInu__normal.jpg"/>
    <hyperlink ref="G94" r:id="rId276" display="http://pbs.twimg.com/profile_images/1046855657562038275/DizpQPTq_normal.jpg"/>
    <hyperlink ref="G95" r:id="rId277" display="http://pbs.twimg.com/profile_images/974604939740766208/HfwO2VOd_normal.jpg"/>
    <hyperlink ref="G96" r:id="rId278" display="http://pbs.twimg.com/profile_images/327003915/lad_normal.jpg"/>
    <hyperlink ref="G97" r:id="rId279" display="http://pbs.twimg.com/profile_images/886569501495615488/I1hV2wK0_normal.jpg"/>
    <hyperlink ref="G98" r:id="rId280" display="http://pbs.twimg.com/profile_images/1133606192213823488/aajsvnxq_normal.png"/>
    <hyperlink ref="AY3" r:id="rId281" display="https://twitter.com/kunalmahajan4"/>
    <hyperlink ref="AY4" r:id="rId282" display="https://twitter.com/awakush"/>
    <hyperlink ref="AY5" r:id="rId283" display="https://twitter.com/panjrathg"/>
    <hyperlink ref="AY6" r:id="rId284" display="https://twitter.com/mrmehramd"/>
    <hyperlink ref="AY7" r:id="rId285" display="https://twitter.com/accintouch"/>
    <hyperlink ref="AY8" r:id="rId286" display="https://twitter.com/hadleywilsonmd"/>
    <hyperlink ref="AY9" r:id="rId287" display="https://twitter.com/rmusialowskimd"/>
    <hyperlink ref="AY10" r:id="rId288" display="https://twitter.com/sanjeevgulatimd"/>
    <hyperlink ref="AY11" r:id="rId289" display="https://twitter.com/dermotphelanmd"/>
    <hyperlink ref="AY12" r:id="rId290" display="https://twitter.com/troyleomd"/>
    <hyperlink ref="AY13" r:id="rId291" display="https://twitter.com/garosemd"/>
    <hyperlink ref="AY14" r:id="rId292" display="https://twitter.com/drlaxmimehta"/>
    <hyperlink ref="AY15" r:id="rId293" display="https://twitter.com/anudodejamd"/>
    <hyperlink ref="AY16" r:id="rId294" display="https://twitter.com/acog"/>
    <hyperlink ref="AY17" r:id="rId295" display="https://twitter.com/ktamirisamd"/>
    <hyperlink ref="AY18" r:id="rId296" display="https://twitter.com/uqayyum123"/>
    <hyperlink ref="AY19" r:id="rId297" display="https://twitter.com/giuseppegalati_"/>
    <hyperlink ref="AY20" r:id="rId298" display="https://twitter.com/aayshacader"/>
    <hyperlink ref="AY21" r:id="rId299" display="https://twitter.com/heartotxheartmd"/>
    <hyperlink ref="AY22" r:id="rId300" display="https://twitter.com/mirvatalasnag"/>
    <hyperlink ref="AY23" r:id="rId301" display="https://twitter.com/gina_lundberg"/>
    <hyperlink ref="AY24" r:id="rId302" display="https://twitter.com/drtoniyasingh"/>
    <hyperlink ref="AY25" r:id="rId303" display="https://twitter.com/drmarthagulati"/>
    <hyperlink ref="AY26" r:id="rId304" display="https://twitter.com/iamritu"/>
    <hyperlink ref="AY27" r:id="rId305" display="https://twitter.com/gurleen_kaur96"/>
    <hyperlink ref="AY28" r:id="rId306" display="https://twitter.com/garimavsharmamd"/>
    <hyperlink ref="AY29" r:id="rId307" display="https://twitter.com/medaxiom"/>
    <hyperlink ref="AY30" r:id="rId308" display="https://twitter.com/mr_jeffry"/>
    <hyperlink ref="AY31" r:id="rId309" display="https://twitter.com/bebetodice"/>
    <hyperlink ref="AY32" r:id="rId310" display="https://twitter.com/rafidaltaweel"/>
    <hyperlink ref="AY33" r:id="rId311" display="https://twitter.com/achoiheart"/>
    <hyperlink ref="AY34" r:id="rId312" display="https://twitter.com/jaccjournals"/>
    <hyperlink ref="AY35" r:id="rId313" display="https://twitter.com/nmhheartdoc"/>
    <hyperlink ref="AY36" r:id="rId314" display="https://twitter.com/drhebamd"/>
    <hyperlink ref="AY37" r:id="rId315" display="https://twitter.com/glenn_hirsch"/>
    <hyperlink ref="AY38" r:id="rId316" display="https://twitter.com/g2wym"/>
    <hyperlink ref="AY39" r:id="rId317" display="https://twitter.com/dougdrachmanmd"/>
    <hyperlink ref="AY40" r:id="rId318" display="https://twitter.com/dreugeneyang"/>
    <hyperlink ref="AY41" r:id="rId319" display="https://twitter.com/katiebatesdnp"/>
    <hyperlink ref="AY42" r:id="rId320" display="https://twitter.com/lucymwest"/>
    <hyperlink ref="AY43" r:id="rId321" display="https://twitter.com/beaverspharmd"/>
    <hyperlink ref="AY44" r:id="rId322" display="https://twitter.com/yaqoub_lina"/>
    <hyperlink ref="AY45" r:id="rId323" display="https://twitter.com/cardiology"/>
    <hyperlink ref="AY46" r:id="rId324" display="https://twitter.com/accmediacenter"/>
    <hyperlink ref="AY47" r:id="rId325" display="https://twitter.com/mpsotka"/>
    <hyperlink ref="AY48" r:id="rId326" display="https://twitter.com/athenapoppas"/>
    <hyperlink ref="AY49" r:id="rId327" display="https://twitter.com/braun_lynne"/>
    <hyperlink ref="AY50" r:id="rId328" display="https://twitter.com/aanp_news"/>
    <hyperlink ref="AY51" r:id="rId329" display="https://twitter.com/skathire"/>
    <hyperlink ref="AY52" r:id="rId330" display="https://twitter.com/kyla_lara"/>
    <hyperlink ref="AY53" r:id="rId331" display="https://twitter.com/marcbonaca"/>
    <hyperlink ref="AY54" r:id="rId332" display="https://twitter.com/drroxmehran"/>
    <hyperlink ref="AY55" r:id="rId333" display="https://twitter.com/minnowwalsh"/>
    <hyperlink ref="AY56" r:id="rId334" display="https://twitter.com/baselramlawimd"/>
    <hyperlink ref="AY57" r:id="rId335" display="https://twitter.com/uiowa"/>
    <hyperlink ref="AY58" r:id="rId336" display="https://twitter.com/worldheartfed"/>
    <hyperlink ref="AY59" r:id="rId337" display="https://twitter.com/smadarkort"/>
    <hyperlink ref="AY60" r:id="rId338" display="https://twitter.com/accwic"/>
    <hyperlink ref="AY61" r:id="rId339" display="https://twitter.com/sandylewis"/>
    <hyperlink ref="AY62" r:id="rId340" display="https://twitter.com/gomezrexrode"/>
    <hyperlink ref="AY63" r:id="rId341" display="https://twitter.com/jenkanellidis"/>
    <hyperlink ref="AY64" r:id="rId342" display="https://twitter.com/drjenniferco_vu"/>
    <hyperlink ref="AY65" r:id="rId343" display="https://twitter.com/avolgman"/>
    <hyperlink ref="AY66" r:id="rId344" display="https://twitter.com/niticardio"/>
    <hyperlink ref="AY67" r:id="rId345" display="https://twitter.com/biljana_parapid"/>
    <hyperlink ref="AY68" r:id="rId346" display="https://twitter.com/pamelabmorris"/>
    <hyperlink ref="AY69" r:id="rId347" display="https://twitter.com/akates1"/>
    <hyperlink ref="AY70" r:id="rId348" display="https://twitter.com/drmalissawood"/>
    <hyperlink ref="AY71" r:id="rId349" display="https://twitter.com/erinmichos"/>
    <hyperlink ref="AY72" r:id="rId350" display="https://twitter.com/cardiopcimom"/>
    <hyperlink ref="AY73" r:id="rId351" display="https://twitter.com/drklindley"/>
    <hyperlink ref="AY74" r:id="rId352" display="https://twitter.com/lross246"/>
    <hyperlink ref="AY75" r:id="rId353" display="https://twitter.com/tricianp"/>
    <hyperlink ref="AY76" r:id="rId354" display="https://twitter.com/vietheartpa"/>
    <hyperlink ref="AY77" r:id="rId355" display="https://twitter.com/apac_cardiology"/>
    <hyperlink ref="AY78" r:id="rId356" display="https://twitter.com/mayraguerreromd"/>
    <hyperlink ref="AY79" r:id="rId357" display="https://twitter.com/melindadavismd"/>
    <hyperlink ref="AY80" r:id="rId358" display="https://twitter.com/nataliebello9"/>
    <hyperlink ref="AY81" r:id="rId359" display="https://twitter.com/ameykulkarnimd"/>
    <hyperlink ref="AY82" r:id="rId360" display="https://twitter.com/kejoynt"/>
    <hyperlink ref="AY83" r:id="rId361" display="https://twitter.com/txmommydoc"/>
    <hyperlink ref="AY84" r:id="rId362" display="https://twitter.com/rafavidalperez"/>
    <hyperlink ref="AY85" r:id="rId363" display="https://twitter.com/drdargaray"/>
    <hyperlink ref="AY86" r:id="rId364" display="https://twitter.com/fcvcolombia"/>
    <hyperlink ref="AY87" r:id="rId365" display="https://twitter.com/un"/>
    <hyperlink ref="AY88" r:id="rId366" display="https://twitter.com/novartis_nsb"/>
    <hyperlink ref="AY89" r:id="rId367" display="https://twitter.com/chagasdoc"/>
    <hyperlink ref="AY90" r:id="rId368" display="https://twitter.com/siac_cardio"/>
    <hyperlink ref="AY91" r:id="rId369" display="https://twitter.com/sliwa1karen"/>
    <hyperlink ref="AY92" r:id="rId370" display="https://twitter.com/pooh_velagapudi"/>
    <hyperlink ref="AY93" r:id="rId371" display="https://twitter.com/khandelwalmd"/>
    <hyperlink ref="AY94" r:id="rId372" display="https://twitter.com/dickkovacs"/>
    <hyperlink ref="AY95" r:id="rId373" display="https://twitter.com/sripalbangalore"/>
    <hyperlink ref="AY96" r:id="rId374" display="https://twitter.com/jedicath"/>
    <hyperlink ref="AY97" r:id="rId375" display="https://twitter.com/agtruesdell"/>
    <hyperlink ref="AY98" r:id="rId376" display="https://twitter.com/pcronline"/>
  </hyperlinks>
  <printOptions/>
  <pageMargins left="0.7" right="0.7" top="0.75" bottom="0.75" header="0.3" footer="0.3"/>
  <pageSetup horizontalDpi="600" verticalDpi="600" orientation="portrait" r:id="rId381"/>
  <drawing r:id="rId380"/>
  <legacyDrawing r:id="rId378"/>
  <tableParts>
    <tablePart r:id="rId37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00390625" style="0" bestFit="1" customWidth="1"/>
    <col min="26" max="26" width="13.140625" style="0" bestFit="1" customWidth="1"/>
    <col min="27" max="27" width="13.421875" style="0" bestFit="1" customWidth="1"/>
    <col min="28" max="28" width="11.421875" style="0" bestFit="1" customWidth="1"/>
    <col min="29" max="29" width="13.28125" style="0" bestFit="1" customWidth="1"/>
    <col min="30" max="30" width="12.28125" style="0" bestFit="1" customWidth="1"/>
    <col min="31" max="31" width="15.00390625" style="0" bestFit="1" customWidth="1"/>
    <col min="32" max="32" width="9.7109375" style="0" bestFit="1" customWidth="1"/>
    <col min="33" max="33" width="18.421875" style="0" bestFit="1" customWidth="1"/>
    <col min="34" max="34" width="23.28125" style="0" bestFit="1" customWidth="1"/>
    <col min="35" max="35" width="19.421875" style="0" bestFit="1" customWidth="1"/>
    <col min="36" max="36" width="24.00390625" style="0" bestFit="1" customWidth="1"/>
    <col min="37" max="37" width="23.421875" style="0" bestFit="1" customWidth="1"/>
    <col min="38" max="38" width="28.140625" style="0" bestFit="1" customWidth="1"/>
    <col min="39" max="39" width="15.8515625" style="0" bestFit="1" customWidth="1"/>
    <col min="40" max="40" width="19.140625" style="0" bestFit="1" customWidth="1"/>
    <col min="41" max="41" width="14.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1673</v>
      </c>
      <c r="Z2" s="13" t="s">
        <v>1692</v>
      </c>
      <c r="AA2" s="13" t="s">
        <v>1748</v>
      </c>
      <c r="AB2" s="13" t="s">
        <v>1815</v>
      </c>
      <c r="AC2" s="13" t="s">
        <v>1885</v>
      </c>
      <c r="AD2" s="13" t="s">
        <v>1913</v>
      </c>
      <c r="AE2" s="13" t="s">
        <v>1914</v>
      </c>
      <c r="AF2" s="13" t="s">
        <v>1932</v>
      </c>
      <c r="AG2" s="52" t="s">
        <v>2397</v>
      </c>
      <c r="AH2" s="52" t="s">
        <v>2398</v>
      </c>
      <c r="AI2" s="52" t="s">
        <v>2399</v>
      </c>
      <c r="AJ2" s="52" t="s">
        <v>2400</v>
      </c>
      <c r="AK2" s="52" t="s">
        <v>2401</v>
      </c>
      <c r="AL2" s="52" t="s">
        <v>2402</v>
      </c>
      <c r="AM2" s="52" t="s">
        <v>2403</v>
      </c>
      <c r="AN2" s="52" t="s">
        <v>2404</v>
      </c>
      <c r="AO2" s="52" t="s">
        <v>2407</v>
      </c>
    </row>
    <row r="3" spans="1:41" ht="15">
      <c r="A3" s="90" t="s">
        <v>1626</v>
      </c>
      <c r="B3" s="67" t="s">
        <v>1635</v>
      </c>
      <c r="C3" s="67" t="s">
        <v>56</v>
      </c>
      <c r="D3" s="105"/>
      <c r="E3" s="105"/>
      <c r="F3" s="106" t="s">
        <v>2447</v>
      </c>
      <c r="G3" s="107"/>
      <c r="H3" s="107"/>
      <c r="I3" s="108">
        <v>3</v>
      </c>
      <c r="J3" s="109"/>
      <c r="K3" s="48">
        <v>26</v>
      </c>
      <c r="L3" s="48">
        <v>31</v>
      </c>
      <c r="M3" s="48">
        <v>5</v>
      </c>
      <c r="N3" s="48">
        <v>36</v>
      </c>
      <c r="O3" s="48">
        <v>4</v>
      </c>
      <c r="P3" s="49">
        <v>0</v>
      </c>
      <c r="Q3" s="49">
        <v>0</v>
      </c>
      <c r="R3" s="48">
        <v>1</v>
      </c>
      <c r="S3" s="48">
        <v>0</v>
      </c>
      <c r="T3" s="48">
        <v>26</v>
      </c>
      <c r="U3" s="48">
        <v>36</v>
      </c>
      <c r="V3" s="48">
        <v>6</v>
      </c>
      <c r="W3" s="49">
        <v>2.840237</v>
      </c>
      <c r="X3" s="49">
        <v>0.046153846153846156</v>
      </c>
      <c r="Y3" s="79" t="s">
        <v>1674</v>
      </c>
      <c r="Z3" s="79" t="s">
        <v>1693</v>
      </c>
      <c r="AA3" s="79" t="s">
        <v>1749</v>
      </c>
      <c r="AB3" s="87" t="s">
        <v>1816</v>
      </c>
      <c r="AC3" s="87" t="s">
        <v>1886</v>
      </c>
      <c r="AD3" s="87" t="s">
        <v>287</v>
      </c>
      <c r="AE3" s="87" t="s">
        <v>1915</v>
      </c>
      <c r="AF3" s="87" t="s">
        <v>1933</v>
      </c>
      <c r="AG3" s="116">
        <v>19</v>
      </c>
      <c r="AH3" s="119">
        <v>3.6893203883495147</v>
      </c>
      <c r="AI3" s="116">
        <v>7</v>
      </c>
      <c r="AJ3" s="119">
        <v>1.3592233009708738</v>
      </c>
      <c r="AK3" s="116">
        <v>0</v>
      </c>
      <c r="AL3" s="119">
        <v>0</v>
      </c>
      <c r="AM3" s="116">
        <v>489</v>
      </c>
      <c r="AN3" s="119">
        <v>94.95145631067962</v>
      </c>
      <c r="AO3" s="116">
        <v>515</v>
      </c>
    </row>
    <row r="4" spans="1:41" ht="15">
      <c r="A4" s="90" t="s">
        <v>1627</v>
      </c>
      <c r="B4" s="67" t="s">
        <v>1636</v>
      </c>
      <c r="C4" s="67" t="s">
        <v>56</v>
      </c>
      <c r="D4" s="110"/>
      <c r="E4" s="110"/>
      <c r="F4" s="111" t="s">
        <v>2448</v>
      </c>
      <c r="G4" s="112"/>
      <c r="H4" s="112"/>
      <c r="I4" s="113">
        <v>4</v>
      </c>
      <c r="J4" s="113"/>
      <c r="K4" s="48">
        <v>17</v>
      </c>
      <c r="L4" s="48">
        <v>13</v>
      </c>
      <c r="M4" s="48">
        <v>11</v>
      </c>
      <c r="N4" s="48">
        <v>24</v>
      </c>
      <c r="O4" s="48">
        <v>1</v>
      </c>
      <c r="P4" s="49">
        <v>0</v>
      </c>
      <c r="Q4" s="49">
        <v>0</v>
      </c>
      <c r="R4" s="48">
        <v>1</v>
      </c>
      <c r="S4" s="48">
        <v>0</v>
      </c>
      <c r="T4" s="48">
        <v>17</v>
      </c>
      <c r="U4" s="48">
        <v>24</v>
      </c>
      <c r="V4" s="48">
        <v>4</v>
      </c>
      <c r="W4" s="49">
        <v>2.4083040000000002</v>
      </c>
      <c r="X4" s="49">
        <v>0.0625</v>
      </c>
      <c r="Y4" s="79" t="s">
        <v>1675</v>
      </c>
      <c r="Z4" s="79" t="s">
        <v>1694</v>
      </c>
      <c r="AA4" s="79" t="s">
        <v>1750</v>
      </c>
      <c r="AB4" s="87" t="s">
        <v>1817</v>
      </c>
      <c r="AC4" s="87" t="s">
        <v>1887</v>
      </c>
      <c r="AD4" s="87"/>
      <c r="AE4" s="87" t="s">
        <v>1916</v>
      </c>
      <c r="AF4" s="87" t="s">
        <v>1934</v>
      </c>
      <c r="AG4" s="116">
        <v>13</v>
      </c>
      <c r="AH4" s="119">
        <v>3.1784841075794623</v>
      </c>
      <c r="AI4" s="116">
        <v>4</v>
      </c>
      <c r="AJ4" s="119">
        <v>0.9779951100244498</v>
      </c>
      <c r="AK4" s="116">
        <v>0</v>
      </c>
      <c r="AL4" s="119">
        <v>0</v>
      </c>
      <c r="AM4" s="116">
        <v>392</v>
      </c>
      <c r="AN4" s="119">
        <v>95.84352078239608</v>
      </c>
      <c r="AO4" s="116">
        <v>409</v>
      </c>
    </row>
    <row r="5" spans="1:41" ht="15">
      <c r="A5" s="90" t="s">
        <v>1628</v>
      </c>
      <c r="B5" s="67" t="s">
        <v>1637</v>
      </c>
      <c r="C5" s="67" t="s">
        <v>56</v>
      </c>
      <c r="D5" s="110"/>
      <c r="E5" s="110"/>
      <c r="F5" s="111" t="s">
        <v>2449</v>
      </c>
      <c r="G5" s="112"/>
      <c r="H5" s="112"/>
      <c r="I5" s="113">
        <v>5</v>
      </c>
      <c r="J5" s="113"/>
      <c r="K5" s="48">
        <v>12</v>
      </c>
      <c r="L5" s="48">
        <v>10</v>
      </c>
      <c r="M5" s="48">
        <v>2</v>
      </c>
      <c r="N5" s="48">
        <v>12</v>
      </c>
      <c r="O5" s="48">
        <v>0</v>
      </c>
      <c r="P5" s="49">
        <v>0</v>
      </c>
      <c r="Q5" s="49">
        <v>0</v>
      </c>
      <c r="R5" s="48">
        <v>1</v>
      </c>
      <c r="S5" s="48">
        <v>0</v>
      </c>
      <c r="T5" s="48">
        <v>12</v>
      </c>
      <c r="U5" s="48">
        <v>12</v>
      </c>
      <c r="V5" s="48">
        <v>3</v>
      </c>
      <c r="W5" s="49">
        <v>1.902778</v>
      </c>
      <c r="X5" s="49">
        <v>0.08333333333333333</v>
      </c>
      <c r="Y5" s="79" t="s">
        <v>453</v>
      </c>
      <c r="Z5" s="79" t="s">
        <v>475</v>
      </c>
      <c r="AA5" s="79" t="s">
        <v>1751</v>
      </c>
      <c r="AB5" s="87" t="s">
        <v>1818</v>
      </c>
      <c r="AC5" s="87" t="s">
        <v>1888</v>
      </c>
      <c r="AD5" s="87"/>
      <c r="AE5" s="87" t="s">
        <v>1917</v>
      </c>
      <c r="AF5" s="87" t="s">
        <v>1935</v>
      </c>
      <c r="AG5" s="116">
        <v>9</v>
      </c>
      <c r="AH5" s="119">
        <v>10.714285714285714</v>
      </c>
      <c r="AI5" s="116">
        <v>2</v>
      </c>
      <c r="AJ5" s="119">
        <v>2.380952380952381</v>
      </c>
      <c r="AK5" s="116">
        <v>0</v>
      </c>
      <c r="AL5" s="119">
        <v>0</v>
      </c>
      <c r="AM5" s="116">
        <v>73</v>
      </c>
      <c r="AN5" s="119">
        <v>86.9047619047619</v>
      </c>
      <c r="AO5" s="116">
        <v>84</v>
      </c>
    </row>
    <row r="6" spans="1:41" ht="15">
      <c r="A6" s="90" t="s">
        <v>1629</v>
      </c>
      <c r="B6" s="67" t="s">
        <v>1638</v>
      </c>
      <c r="C6" s="67" t="s">
        <v>56</v>
      </c>
      <c r="D6" s="110"/>
      <c r="E6" s="110"/>
      <c r="F6" s="111" t="s">
        <v>2450</v>
      </c>
      <c r="G6" s="112"/>
      <c r="H6" s="112"/>
      <c r="I6" s="113">
        <v>6</v>
      </c>
      <c r="J6" s="113"/>
      <c r="K6" s="48">
        <v>11</v>
      </c>
      <c r="L6" s="48">
        <v>8</v>
      </c>
      <c r="M6" s="48">
        <v>9</v>
      </c>
      <c r="N6" s="48">
        <v>17</v>
      </c>
      <c r="O6" s="48">
        <v>4</v>
      </c>
      <c r="P6" s="49">
        <v>0</v>
      </c>
      <c r="Q6" s="49">
        <v>0</v>
      </c>
      <c r="R6" s="48">
        <v>1</v>
      </c>
      <c r="S6" s="48">
        <v>0</v>
      </c>
      <c r="T6" s="48">
        <v>11</v>
      </c>
      <c r="U6" s="48">
        <v>17</v>
      </c>
      <c r="V6" s="48">
        <v>3</v>
      </c>
      <c r="W6" s="49">
        <v>1.950413</v>
      </c>
      <c r="X6" s="49">
        <v>0.09090909090909091</v>
      </c>
      <c r="Y6" s="79" t="s">
        <v>1676</v>
      </c>
      <c r="Z6" s="79" t="s">
        <v>1695</v>
      </c>
      <c r="AA6" s="79" t="s">
        <v>1752</v>
      </c>
      <c r="AB6" s="87" t="s">
        <v>1819</v>
      </c>
      <c r="AC6" s="87" t="s">
        <v>1889</v>
      </c>
      <c r="AD6" s="87"/>
      <c r="AE6" s="87" t="s">
        <v>1918</v>
      </c>
      <c r="AF6" s="87" t="s">
        <v>1936</v>
      </c>
      <c r="AG6" s="116">
        <v>12</v>
      </c>
      <c r="AH6" s="119">
        <v>1.7830609212481427</v>
      </c>
      <c r="AI6" s="116">
        <v>15</v>
      </c>
      <c r="AJ6" s="119">
        <v>2.2288261515601784</v>
      </c>
      <c r="AK6" s="116">
        <v>0</v>
      </c>
      <c r="AL6" s="119">
        <v>0</v>
      </c>
      <c r="AM6" s="116">
        <v>646</v>
      </c>
      <c r="AN6" s="119">
        <v>95.98811292719168</v>
      </c>
      <c r="AO6" s="116">
        <v>673</v>
      </c>
    </row>
    <row r="7" spans="1:41" ht="15">
      <c r="A7" s="90" t="s">
        <v>1630</v>
      </c>
      <c r="B7" s="67" t="s">
        <v>1639</v>
      </c>
      <c r="C7" s="67" t="s">
        <v>56</v>
      </c>
      <c r="D7" s="110"/>
      <c r="E7" s="110"/>
      <c r="F7" s="111" t="s">
        <v>2451</v>
      </c>
      <c r="G7" s="112"/>
      <c r="H7" s="112"/>
      <c r="I7" s="113">
        <v>7</v>
      </c>
      <c r="J7" s="113"/>
      <c r="K7" s="48">
        <v>8</v>
      </c>
      <c r="L7" s="48">
        <v>9</v>
      </c>
      <c r="M7" s="48">
        <v>4</v>
      </c>
      <c r="N7" s="48">
        <v>13</v>
      </c>
      <c r="O7" s="48">
        <v>5</v>
      </c>
      <c r="P7" s="49">
        <v>0</v>
      </c>
      <c r="Q7" s="49">
        <v>0</v>
      </c>
      <c r="R7" s="48">
        <v>1</v>
      </c>
      <c r="S7" s="48">
        <v>0</v>
      </c>
      <c r="T7" s="48">
        <v>8</v>
      </c>
      <c r="U7" s="48">
        <v>13</v>
      </c>
      <c r="V7" s="48">
        <v>3</v>
      </c>
      <c r="W7" s="49">
        <v>1.6875</v>
      </c>
      <c r="X7" s="49">
        <v>0.14285714285714285</v>
      </c>
      <c r="Y7" s="79" t="s">
        <v>1677</v>
      </c>
      <c r="Z7" s="79" t="s">
        <v>475</v>
      </c>
      <c r="AA7" s="79" t="s">
        <v>1753</v>
      </c>
      <c r="AB7" s="87" t="s">
        <v>1820</v>
      </c>
      <c r="AC7" s="87" t="s">
        <v>1890</v>
      </c>
      <c r="AD7" s="87"/>
      <c r="AE7" s="87" t="s">
        <v>1919</v>
      </c>
      <c r="AF7" s="87" t="s">
        <v>1937</v>
      </c>
      <c r="AG7" s="116">
        <v>8</v>
      </c>
      <c r="AH7" s="119">
        <v>2.1052631578947367</v>
      </c>
      <c r="AI7" s="116">
        <v>20</v>
      </c>
      <c r="AJ7" s="119">
        <v>5.2631578947368425</v>
      </c>
      <c r="AK7" s="116">
        <v>0</v>
      </c>
      <c r="AL7" s="119">
        <v>0</v>
      </c>
      <c r="AM7" s="116">
        <v>352</v>
      </c>
      <c r="AN7" s="119">
        <v>92.63157894736842</v>
      </c>
      <c r="AO7" s="116">
        <v>380</v>
      </c>
    </row>
    <row r="8" spans="1:41" ht="15">
      <c r="A8" s="90" t="s">
        <v>1631</v>
      </c>
      <c r="B8" s="67" t="s">
        <v>1640</v>
      </c>
      <c r="C8" s="67" t="s">
        <v>56</v>
      </c>
      <c r="D8" s="110"/>
      <c r="E8" s="110"/>
      <c r="F8" s="111" t="s">
        <v>2452</v>
      </c>
      <c r="G8" s="112"/>
      <c r="H8" s="112"/>
      <c r="I8" s="113">
        <v>8</v>
      </c>
      <c r="J8" s="113"/>
      <c r="K8" s="48">
        <v>7</v>
      </c>
      <c r="L8" s="48">
        <v>3</v>
      </c>
      <c r="M8" s="48">
        <v>7</v>
      </c>
      <c r="N8" s="48">
        <v>10</v>
      </c>
      <c r="O8" s="48">
        <v>0</v>
      </c>
      <c r="P8" s="49">
        <v>0</v>
      </c>
      <c r="Q8" s="49">
        <v>0</v>
      </c>
      <c r="R8" s="48">
        <v>1</v>
      </c>
      <c r="S8" s="48">
        <v>0</v>
      </c>
      <c r="T8" s="48">
        <v>7</v>
      </c>
      <c r="U8" s="48">
        <v>10</v>
      </c>
      <c r="V8" s="48">
        <v>4</v>
      </c>
      <c r="W8" s="49">
        <v>1.877551</v>
      </c>
      <c r="X8" s="49">
        <v>0.14285714285714285</v>
      </c>
      <c r="Y8" s="79" t="s">
        <v>1678</v>
      </c>
      <c r="Z8" s="79" t="s">
        <v>1696</v>
      </c>
      <c r="AA8" s="79" t="s">
        <v>1754</v>
      </c>
      <c r="AB8" s="87" t="s">
        <v>1821</v>
      </c>
      <c r="AC8" s="87" t="s">
        <v>1891</v>
      </c>
      <c r="AD8" s="87"/>
      <c r="AE8" s="87" t="s">
        <v>1920</v>
      </c>
      <c r="AF8" s="87" t="s">
        <v>1938</v>
      </c>
      <c r="AG8" s="116">
        <v>14</v>
      </c>
      <c r="AH8" s="119">
        <v>4.844290657439446</v>
      </c>
      <c r="AI8" s="116">
        <v>5</v>
      </c>
      <c r="AJ8" s="119">
        <v>1.7301038062283738</v>
      </c>
      <c r="AK8" s="116">
        <v>0</v>
      </c>
      <c r="AL8" s="119">
        <v>0</v>
      </c>
      <c r="AM8" s="116">
        <v>270</v>
      </c>
      <c r="AN8" s="119">
        <v>93.42560553633218</v>
      </c>
      <c r="AO8" s="116">
        <v>289</v>
      </c>
    </row>
    <row r="9" spans="1:41" ht="15">
      <c r="A9" s="90" t="s">
        <v>1632</v>
      </c>
      <c r="B9" s="67" t="s">
        <v>1641</v>
      </c>
      <c r="C9" s="67" t="s">
        <v>56</v>
      </c>
      <c r="D9" s="110"/>
      <c r="E9" s="110"/>
      <c r="F9" s="111" t="s">
        <v>2453</v>
      </c>
      <c r="G9" s="112"/>
      <c r="H9" s="112"/>
      <c r="I9" s="113">
        <v>9</v>
      </c>
      <c r="J9" s="113"/>
      <c r="K9" s="48">
        <v>7</v>
      </c>
      <c r="L9" s="48">
        <v>4</v>
      </c>
      <c r="M9" s="48">
        <v>11</v>
      </c>
      <c r="N9" s="48">
        <v>15</v>
      </c>
      <c r="O9" s="48">
        <v>15</v>
      </c>
      <c r="P9" s="49" t="s">
        <v>1647</v>
      </c>
      <c r="Q9" s="49" t="s">
        <v>1647</v>
      </c>
      <c r="R9" s="48">
        <v>7</v>
      </c>
      <c r="S9" s="48">
        <v>7</v>
      </c>
      <c r="T9" s="48">
        <v>1</v>
      </c>
      <c r="U9" s="48">
        <v>6</v>
      </c>
      <c r="V9" s="48">
        <v>0</v>
      </c>
      <c r="W9" s="49">
        <v>0</v>
      </c>
      <c r="X9" s="49">
        <v>0</v>
      </c>
      <c r="Y9" s="79" t="s">
        <v>1679</v>
      </c>
      <c r="Z9" s="79" t="s">
        <v>1697</v>
      </c>
      <c r="AA9" s="79" t="s">
        <v>1755</v>
      </c>
      <c r="AB9" s="87" t="s">
        <v>1822</v>
      </c>
      <c r="AC9" s="87" t="s">
        <v>1892</v>
      </c>
      <c r="AD9" s="87"/>
      <c r="AE9" s="87"/>
      <c r="AF9" s="87" t="s">
        <v>1939</v>
      </c>
      <c r="AG9" s="116">
        <v>16</v>
      </c>
      <c r="AH9" s="119">
        <v>3.3684210526315788</v>
      </c>
      <c r="AI9" s="116">
        <v>13</v>
      </c>
      <c r="AJ9" s="119">
        <v>2.736842105263158</v>
      </c>
      <c r="AK9" s="116">
        <v>0</v>
      </c>
      <c r="AL9" s="119">
        <v>0</v>
      </c>
      <c r="AM9" s="116">
        <v>446</v>
      </c>
      <c r="AN9" s="119">
        <v>93.89473684210526</v>
      </c>
      <c r="AO9" s="116">
        <v>475</v>
      </c>
    </row>
    <row r="10" spans="1:41" ht="14.25" customHeight="1">
      <c r="A10" s="90" t="s">
        <v>1633</v>
      </c>
      <c r="B10" s="67" t="s">
        <v>1642</v>
      </c>
      <c r="C10" s="67" t="s">
        <v>56</v>
      </c>
      <c r="D10" s="110"/>
      <c r="E10" s="110"/>
      <c r="F10" s="111" t="s">
        <v>2454</v>
      </c>
      <c r="G10" s="112"/>
      <c r="H10" s="112"/>
      <c r="I10" s="113">
        <v>10</v>
      </c>
      <c r="J10" s="113"/>
      <c r="K10" s="48">
        <v>6</v>
      </c>
      <c r="L10" s="48">
        <v>5</v>
      </c>
      <c r="M10" s="48">
        <v>0</v>
      </c>
      <c r="N10" s="48">
        <v>5</v>
      </c>
      <c r="O10" s="48">
        <v>0</v>
      </c>
      <c r="P10" s="49">
        <v>0</v>
      </c>
      <c r="Q10" s="49">
        <v>0</v>
      </c>
      <c r="R10" s="48">
        <v>1</v>
      </c>
      <c r="S10" s="48">
        <v>0</v>
      </c>
      <c r="T10" s="48">
        <v>6</v>
      </c>
      <c r="U10" s="48">
        <v>5</v>
      </c>
      <c r="V10" s="48">
        <v>2</v>
      </c>
      <c r="W10" s="49">
        <v>1.388889</v>
      </c>
      <c r="X10" s="49">
        <v>0.16666666666666666</v>
      </c>
      <c r="Y10" s="79" t="s">
        <v>1680</v>
      </c>
      <c r="Z10" s="79" t="s">
        <v>1698</v>
      </c>
      <c r="AA10" s="79" t="s">
        <v>1756</v>
      </c>
      <c r="AB10" s="87" t="s">
        <v>1823</v>
      </c>
      <c r="AC10" s="87" t="s">
        <v>904</v>
      </c>
      <c r="AD10" s="87"/>
      <c r="AE10" s="87" t="s">
        <v>1921</v>
      </c>
      <c r="AF10" s="87" t="s">
        <v>1940</v>
      </c>
      <c r="AG10" s="116">
        <v>5</v>
      </c>
      <c r="AH10" s="119">
        <v>5.319148936170213</v>
      </c>
      <c r="AI10" s="116">
        <v>2</v>
      </c>
      <c r="AJ10" s="119">
        <v>2.127659574468085</v>
      </c>
      <c r="AK10" s="116">
        <v>0</v>
      </c>
      <c r="AL10" s="119">
        <v>0</v>
      </c>
      <c r="AM10" s="116">
        <v>87</v>
      </c>
      <c r="AN10" s="119">
        <v>92.55319148936171</v>
      </c>
      <c r="AO10" s="116">
        <v>94</v>
      </c>
    </row>
    <row r="11" spans="1:41" ht="15">
      <c r="A11" s="90" t="s">
        <v>1634</v>
      </c>
      <c r="B11" s="67" t="s">
        <v>1643</v>
      </c>
      <c r="C11" s="67" t="s">
        <v>56</v>
      </c>
      <c r="D11" s="110"/>
      <c r="E11" s="110"/>
      <c r="F11" s="111" t="s">
        <v>2455</v>
      </c>
      <c r="G11" s="112"/>
      <c r="H11" s="112"/>
      <c r="I11" s="113">
        <v>11</v>
      </c>
      <c r="J11" s="113"/>
      <c r="K11" s="48">
        <v>2</v>
      </c>
      <c r="L11" s="48">
        <v>1</v>
      </c>
      <c r="M11" s="48">
        <v>0</v>
      </c>
      <c r="N11" s="48">
        <v>1</v>
      </c>
      <c r="O11" s="48">
        <v>0</v>
      </c>
      <c r="P11" s="49">
        <v>0</v>
      </c>
      <c r="Q11" s="49">
        <v>0</v>
      </c>
      <c r="R11" s="48">
        <v>1</v>
      </c>
      <c r="S11" s="48">
        <v>0</v>
      </c>
      <c r="T11" s="48">
        <v>2</v>
      </c>
      <c r="U11" s="48">
        <v>1</v>
      </c>
      <c r="V11" s="48">
        <v>1</v>
      </c>
      <c r="W11" s="49">
        <v>0.5</v>
      </c>
      <c r="X11" s="49">
        <v>0.5</v>
      </c>
      <c r="Y11" s="79"/>
      <c r="Z11" s="79"/>
      <c r="AA11" s="79" t="s">
        <v>493</v>
      </c>
      <c r="AB11" s="87" t="s">
        <v>1814</v>
      </c>
      <c r="AC11" s="87" t="s">
        <v>904</v>
      </c>
      <c r="AD11" s="87"/>
      <c r="AE11" s="87" t="s">
        <v>301</v>
      </c>
      <c r="AF11" s="87" t="s">
        <v>1941</v>
      </c>
      <c r="AG11" s="116">
        <v>2</v>
      </c>
      <c r="AH11" s="119">
        <v>5</v>
      </c>
      <c r="AI11" s="116">
        <v>0</v>
      </c>
      <c r="AJ11" s="119">
        <v>0</v>
      </c>
      <c r="AK11" s="116">
        <v>0</v>
      </c>
      <c r="AL11" s="119">
        <v>0</v>
      </c>
      <c r="AM11" s="116">
        <v>38</v>
      </c>
      <c r="AN11" s="119">
        <v>95</v>
      </c>
      <c r="AO11" s="116">
        <v>40</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1626</v>
      </c>
      <c r="B2" s="87" t="s">
        <v>278</v>
      </c>
      <c r="C2" s="79">
        <f>VLOOKUP(GroupVertices[[#This Row],[Vertex]],Vertices[],MATCH("ID",Vertices[[#Headers],[Vertex]:[Vertex Content Word Count]],0),FALSE)</f>
        <v>55</v>
      </c>
    </row>
    <row r="3" spans="1:3" ht="15">
      <c r="A3" s="79" t="s">
        <v>1626</v>
      </c>
      <c r="B3" s="87" t="s">
        <v>334</v>
      </c>
      <c r="C3" s="79">
        <f>VLOOKUP(GroupVertices[[#This Row],[Vertex]],Vertices[],MATCH("ID",Vertices[[#Headers],[Vertex]:[Vertex Content Word Count]],0),FALSE)</f>
        <v>83</v>
      </c>
    </row>
    <row r="4" spans="1:3" ht="15">
      <c r="A4" s="79" t="s">
        <v>1626</v>
      </c>
      <c r="B4" s="87" t="s">
        <v>333</v>
      </c>
      <c r="C4" s="79">
        <f>VLOOKUP(GroupVertices[[#This Row],[Vertex]],Vertices[],MATCH("ID",Vertices[[#Headers],[Vertex]:[Vertex Content Word Count]],0),FALSE)</f>
        <v>82</v>
      </c>
    </row>
    <row r="5" spans="1:3" ht="15">
      <c r="A5" s="79" t="s">
        <v>1626</v>
      </c>
      <c r="B5" s="87" t="s">
        <v>332</v>
      </c>
      <c r="C5" s="79">
        <f>VLOOKUP(GroupVertices[[#This Row],[Vertex]],Vertices[],MATCH("ID",Vertices[[#Headers],[Vertex]:[Vertex Content Word Count]],0),FALSE)</f>
        <v>81</v>
      </c>
    </row>
    <row r="6" spans="1:3" ht="15">
      <c r="A6" s="79" t="s">
        <v>1626</v>
      </c>
      <c r="B6" s="87" t="s">
        <v>331</v>
      </c>
      <c r="C6" s="79">
        <f>VLOOKUP(GroupVertices[[#This Row],[Vertex]],Vertices[],MATCH("ID",Vertices[[#Headers],[Vertex]:[Vertex Content Word Count]],0),FALSE)</f>
        <v>80</v>
      </c>
    </row>
    <row r="7" spans="1:3" ht="15">
      <c r="A7" s="79" t="s">
        <v>1626</v>
      </c>
      <c r="B7" s="87" t="s">
        <v>330</v>
      </c>
      <c r="C7" s="79">
        <f>VLOOKUP(GroupVertices[[#This Row],[Vertex]],Vertices[],MATCH("ID",Vertices[[#Headers],[Vertex]:[Vertex Content Word Count]],0),FALSE)</f>
        <v>79</v>
      </c>
    </row>
    <row r="8" spans="1:3" ht="15">
      <c r="A8" s="79" t="s">
        <v>1626</v>
      </c>
      <c r="B8" s="87" t="s">
        <v>326</v>
      </c>
      <c r="C8" s="79">
        <f>VLOOKUP(GroupVertices[[#This Row],[Vertex]],Vertices[],MATCH("ID",Vertices[[#Headers],[Vertex]:[Vertex Content Word Count]],0),FALSE)</f>
        <v>73</v>
      </c>
    </row>
    <row r="9" spans="1:3" ht="15">
      <c r="A9" s="79" t="s">
        <v>1626</v>
      </c>
      <c r="B9" s="87" t="s">
        <v>275</v>
      </c>
      <c r="C9" s="79">
        <f>VLOOKUP(GroupVertices[[#This Row],[Vertex]],Vertices[],MATCH("ID",Vertices[[#Headers],[Vertex]:[Vertex Content Word Count]],0),FALSE)</f>
        <v>65</v>
      </c>
    </row>
    <row r="10" spans="1:3" ht="15">
      <c r="A10" s="79" t="s">
        <v>1626</v>
      </c>
      <c r="B10" s="87" t="s">
        <v>285</v>
      </c>
      <c r="C10" s="79">
        <f>VLOOKUP(GroupVertices[[#This Row],[Vertex]],Vertices[],MATCH("ID",Vertices[[#Headers],[Vertex]:[Vertex Content Word Count]],0),FALSE)</f>
        <v>72</v>
      </c>
    </row>
    <row r="11" spans="1:3" ht="15">
      <c r="A11" s="79" t="s">
        <v>1626</v>
      </c>
      <c r="B11" s="87" t="s">
        <v>315</v>
      </c>
      <c r="C11" s="79">
        <f>VLOOKUP(GroupVertices[[#This Row],[Vertex]],Vertices[],MATCH("ID",Vertices[[#Headers],[Vertex]:[Vertex Content Word Count]],0),FALSE)</f>
        <v>54</v>
      </c>
    </row>
    <row r="12" spans="1:3" ht="15">
      <c r="A12" s="79" t="s">
        <v>1626</v>
      </c>
      <c r="B12" s="87" t="s">
        <v>325</v>
      </c>
      <c r="C12" s="79">
        <f>VLOOKUP(GroupVertices[[#This Row],[Vertex]],Vertices[],MATCH("ID",Vertices[[#Headers],[Vertex]:[Vertex Content Word Count]],0),FALSE)</f>
        <v>71</v>
      </c>
    </row>
    <row r="13" spans="1:3" ht="15">
      <c r="A13" s="79" t="s">
        <v>1626</v>
      </c>
      <c r="B13" s="87" t="s">
        <v>324</v>
      </c>
      <c r="C13" s="79">
        <f>VLOOKUP(GroupVertices[[#This Row],[Vertex]],Vertices[],MATCH("ID",Vertices[[#Headers],[Vertex]:[Vertex Content Word Count]],0),FALSE)</f>
        <v>70</v>
      </c>
    </row>
    <row r="14" spans="1:3" ht="15">
      <c r="A14" s="79" t="s">
        <v>1626</v>
      </c>
      <c r="B14" s="87" t="s">
        <v>321</v>
      </c>
      <c r="C14" s="79">
        <f>VLOOKUP(GroupVertices[[#This Row],[Vertex]],Vertices[],MATCH("ID",Vertices[[#Headers],[Vertex]:[Vertex Content Word Count]],0),FALSE)</f>
        <v>67</v>
      </c>
    </row>
    <row r="15" spans="1:3" ht="15">
      <c r="A15" s="79" t="s">
        <v>1626</v>
      </c>
      <c r="B15" s="87" t="s">
        <v>320</v>
      </c>
      <c r="C15" s="79">
        <f>VLOOKUP(GroupVertices[[#This Row],[Vertex]],Vertices[],MATCH("ID",Vertices[[#Headers],[Vertex]:[Vertex Content Word Count]],0),FALSE)</f>
        <v>66</v>
      </c>
    </row>
    <row r="16" spans="1:3" ht="15">
      <c r="A16" s="79" t="s">
        <v>1626</v>
      </c>
      <c r="B16" s="87" t="s">
        <v>300</v>
      </c>
      <c r="C16" s="79">
        <f>VLOOKUP(GroupVertices[[#This Row],[Vertex]],Vertices[],MATCH("ID",Vertices[[#Headers],[Vertex]:[Vertex Content Word Count]],0),FALSE)</f>
        <v>28</v>
      </c>
    </row>
    <row r="17" spans="1:3" ht="15">
      <c r="A17" s="79" t="s">
        <v>1626</v>
      </c>
      <c r="B17" s="87" t="s">
        <v>298</v>
      </c>
      <c r="C17" s="79">
        <f>VLOOKUP(GroupVertices[[#This Row],[Vertex]],Vertices[],MATCH("ID",Vertices[[#Headers],[Vertex]:[Vertex Content Word Count]],0),FALSE)</f>
        <v>23</v>
      </c>
    </row>
    <row r="18" spans="1:3" ht="15">
      <c r="A18" s="79" t="s">
        <v>1626</v>
      </c>
      <c r="B18" s="87" t="s">
        <v>299</v>
      </c>
      <c r="C18" s="79">
        <f>VLOOKUP(GroupVertices[[#This Row],[Vertex]],Vertices[],MATCH("ID",Vertices[[#Headers],[Vertex]:[Vertex Content Word Count]],0),FALSE)</f>
        <v>24</v>
      </c>
    </row>
    <row r="19" spans="1:3" ht="15">
      <c r="A19" s="79" t="s">
        <v>1626</v>
      </c>
      <c r="B19" s="87" t="s">
        <v>263</v>
      </c>
      <c r="C19" s="79">
        <f>VLOOKUP(GroupVertices[[#This Row],[Vertex]],Vertices[],MATCH("ID",Vertices[[#Headers],[Vertex]:[Vertex Content Word Count]],0),FALSE)</f>
        <v>34</v>
      </c>
    </row>
    <row r="20" spans="1:3" ht="15">
      <c r="A20" s="79" t="s">
        <v>1626</v>
      </c>
      <c r="B20" s="87" t="s">
        <v>302</v>
      </c>
      <c r="C20" s="79">
        <f>VLOOKUP(GroupVertices[[#This Row],[Vertex]],Vertices[],MATCH("ID",Vertices[[#Headers],[Vertex]:[Vertex Content Word Count]],0),FALSE)</f>
        <v>35</v>
      </c>
    </row>
    <row r="21" spans="1:3" ht="15">
      <c r="A21" s="79" t="s">
        <v>1626</v>
      </c>
      <c r="B21" s="87" t="s">
        <v>257</v>
      </c>
      <c r="C21" s="79">
        <f>VLOOKUP(GroupVertices[[#This Row],[Vertex]],Vertices[],MATCH("ID",Vertices[[#Headers],[Vertex]:[Vertex Content Word Count]],0),FALSE)</f>
        <v>27</v>
      </c>
    </row>
    <row r="22" spans="1:3" ht="15">
      <c r="A22" s="79" t="s">
        <v>1626</v>
      </c>
      <c r="B22" s="87" t="s">
        <v>283</v>
      </c>
      <c r="C22" s="79">
        <f>VLOOKUP(GroupVertices[[#This Row],[Vertex]],Vertices[],MATCH("ID",Vertices[[#Headers],[Vertex]:[Vertex Content Word Count]],0),FALSE)</f>
        <v>26</v>
      </c>
    </row>
    <row r="23" spans="1:3" ht="15">
      <c r="A23" s="79" t="s">
        <v>1626</v>
      </c>
      <c r="B23" s="87" t="s">
        <v>256</v>
      </c>
      <c r="C23" s="79">
        <f>VLOOKUP(GroupVertices[[#This Row],[Vertex]],Vertices[],MATCH("ID",Vertices[[#Headers],[Vertex]:[Vertex Content Word Count]],0),FALSE)</f>
        <v>17</v>
      </c>
    </row>
    <row r="24" spans="1:3" ht="15">
      <c r="A24" s="79" t="s">
        <v>1626</v>
      </c>
      <c r="B24" s="87" t="s">
        <v>297</v>
      </c>
      <c r="C24" s="79">
        <f>VLOOKUP(GroupVertices[[#This Row],[Vertex]],Vertices[],MATCH("ID",Vertices[[#Headers],[Vertex]:[Vertex Content Word Count]],0),FALSE)</f>
        <v>21</v>
      </c>
    </row>
    <row r="25" spans="1:3" ht="15">
      <c r="A25" s="79" t="s">
        <v>1626</v>
      </c>
      <c r="B25" s="87" t="s">
        <v>296</v>
      </c>
      <c r="C25" s="79">
        <f>VLOOKUP(GroupVertices[[#This Row],[Vertex]],Vertices[],MATCH("ID",Vertices[[#Headers],[Vertex]:[Vertex Content Word Count]],0),FALSE)</f>
        <v>20</v>
      </c>
    </row>
    <row r="26" spans="1:3" ht="15">
      <c r="A26" s="79" t="s">
        <v>1626</v>
      </c>
      <c r="B26" s="87" t="s">
        <v>295</v>
      </c>
      <c r="C26" s="79">
        <f>VLOOKUP(GroupVertices[[#This Row],[Vertex]],Vertices[],MATCH("ID",Vertices[[#Headers],[Vertex]:[Vertex Content Word Count]],0),FALSE)</f>
        <v>19</v>
      </c>
    </row>
    <row r="27" spans="1:3" ht="15">
      <c r="A27" s="79" t="s">
        <v>1626</v>
      </c>
      <c r="B27" s="87" t="s">
        <v>294</v>
      </c>
      <c r="C27" s="79">
        <f>VLOOKUP(GroupVertices[[#This Row],[Vertex]],Vertices[],MATCH("ID",Vertices[[#Headers],[Vertex]:[Vertex Content Word Count]],0),FALSE)</f>
        <v>18</v>
      </c>
    </row>
    <row r="28" spans="1:3" ht="15">
      <c r="A28" s="79" t="s">
        <v>1627</v>
      </c>
      <c r="B28" s="87" t="s">
        <v>287</v>
      </c>
      <c r="C28" s="79">
        <f>VLOOKUP(GroupVertices[[#This Row],[Vertex]],Vertices[],MATCH("ID",Vertices[[#Headers],[Vertex]:[Vertex Content Word Count]],0),FALSE)</f>
        <v>7</v>
      </c>
    </row>
    <row r="29" spans="1:3" ht="15">
      <c r="A29" s="79" t="s">
        <v>1627</v>
      </c>
      <c r="B29" s="87" t="s">
        <v>280</v>
      </c>
      <c r="C29" s="79">
        <f>VLOOKUP(GroupVertices[[#This Row],[Vertex]],Vertices[],MATCH("ID",Vertices[[#Headers],[Vertex]:[Vertex Content Word Count]],0),FALSE)</f>
        <v>85</v>
      </c>
    </row>
    <row r="30" spans="1:3" ht="15">
      <c r="A30" s="79" t="s">
        <v>1627</v>
      </c>
      <c r="B30" s="87" t="s">
        <v>279</v>
      </c>
      <c r="C30" s="79">
        <f>VLOOKUP(GroupVertices[[#This Row],[Vertex]],Vertices[],MATCH("ID",Vertices[[#Headers],[Vertex]:[Vertex Content Word Count]],0),FALSE)</f>
        <v>84</v>
      </c>
    </row>
    <row r="31" spans="1:3" ht="15">
      <c r="A31" s="79" t="s">
        <v>1627</v>
      </c>
      <c r="B31" s="87" t="s">
        <v>293</v>
      </c>
      <c r="C31" s="79">
        <f>VLOOKUP(GroupVertices[[#This Row],[Vertex]],Vertices[],MATCH("ID",Vertices[[#Headers],[Vertex]:[Vertex Content Word Count]],0),FALSE)</f>
        <v>16</v>
      </c>
    </row>
    <row r="32" spans="1:3" ht="15">
      <c r="A32" s="79" t="s">
        <v>1627</v>
      </c>
      <c r="B32" s="87" t="s">
        <v>269</v>
      </c>
      <c r="C32" s="79">
        <f>VLOOKUP(GroupVertices[[#This Row],[Vertex]],Vertices[],MATCH("ID",Vertices[[#Headers],[Vertex]:[Vertex Content Word Count]],0),FALSE)</f>
        <v>49</v>
      </c>
    </row>
    <row r="33" spans="1:3" ht="15">
      <c r="A33" s="79" t="s">
        <v>1627</v>
      </c>
      <c r="B33" s="87" t="s">
        <v>313</v>
      </c>
      <c r="C33" s="79">
        <f>VLOOKUP(GroupVertices[[#This Row],[Vertex]],Vertices[],MATCH("ID",Vertices[[#Headers],[Vertex]:[Vertex Content Word Count]],0),FALSE)</f>
        <v>51</v>
      </c>
    </row>
    <row r="34" spans="1:3" ht="15">
      <c r="A34" s="79" t="s">
        <v>1627</v>
      </c>
      <c r="B34" s="87" t="s">
        <v>312</v>
      </c>
      <c r="C34" s="79">
        <f>VLOOKUP(GroupVertices[[#This Row],[Vertex]],Vertices[],MATCH("ID",Vertices[[#Headers],[Vertex]:[Vertex Content Word Count]],0),FALSE)</f>
        <v>50</v>
      </c>
    </row>
    <row r="35" spans="1:3" ht="15">
      <c r="A35" s="79" t="s">
        <v>1627</v>
      </c>
      <c r="B35" s="87" t="s">
        <v>268</v>
      </c>
      <c r="C35" s="79">
        <f>VLOOKUP(GroupVertices[[#This Row],[Vertex]],Vertices[],MATCH("ID",Vertices[[#Headers],[Vertex]:[Vertex Content Word Count]],0),FALSE)</f>
        <v>48</v>
      </c>
    </row>
    <row r="36" spans="1:3" ht="15">
      <c r="A36" s="79" t="s">
        <v>1627</v>
      </c>
      <c r="B36" s="87" t="s">
        <v>267</v>
      </c>
      <c r="C36" s="79">
        <f>VLOOKUP(GroupVertices[[#This Row],[Vertex]],Vertices[],MATCH("ID",Vertices[[#Headers],[Vertex]:[Vertex Content Word Count]],0),FALSE)</f>
        <v>47</v>
      </c>
    </row>
    <row r="37" spans="1:3" ht="15">
      <c r="A37" s="79" t="s">
        <v>1627</v>
      </c>
      <c r="B37" s="87" t="s">
        <v>266</v>
      </c>
      <c r="C37" s="79">
        <f>VLOOKUP(GroupVertices[[#This Row],[Vertex]],Vertices[],MATCH("ID",Vertices[[#Headers],[Vertex]:[Vertex Content Word Count]],0),FALSE)</f>
        <v>44</v>
      </c>
    </row>
    <row r="38" spans="1:3" ht="15">
      <c r="A38" s="79" t="s">
        <v>1627</v>
      </c>
      <c r="B38" s="87" t="s">
        <v>311</v>
      </c>
      <c r="C38" s="79">
        <f>VLOOKUP(GroupVertices[[#This Row],[Vertex]],Vertices[],MATCH("ID",Vertices[[#Headers],[Vertex]:[Vertex Content Word Count]],0),FALSE)</f>
        <v>46</v>
      </c>
    </row>
    <row r="39" spans="1:3" ht="15">
      <c r="A39" s="79" t="s">
        <v>1627</v>
      </c>
      <c r="B39" s="87" t="s">
        <v>310</v>
      </c>
      <c r="C39" s="79">
        <f>VLOOKUP(GroupVertices[[#This Row],[Vertex]],Vertices[],MATCH("ID",Vertices[[#Headers],[Vertex]:[Vertex Content Word Count]],0),FALSE)</f>
        <v>45</v>
      </c>
    </row>
    <row r="40" spans="1:3" ht="15">
      <c r="A40" s="79" t="s">
        <v>1627</v>
      </c>
      <c r="B40" s="87" t="s">
        <v>262</v>
      </c>
      <c r="C40" s="79">
        <f>VLOOKUP(GroupVertices[[#This Row],[Vertex]],Vertices[],MATCH("ID",Vertices[[#Headers],[Vertex]:[Vertex Content Word Count]],0),FALSE)</f>
        <v>33</v>
      </c>
    </row>
    <row r="41" spans="1:3" ht="15">
      <c r="A41" s="79" t="s">
        <v>1627</v>
      </c>
      <c r="B41" s="87" t="s">
        <v>260</v>
      </c>
      <c r="C41" s="79">
        <f>VLOOKUP(GroupVertices[[#This Row],[Vertex]],Vertices[],MATCH("ID",Vertices[[#Headers],[Vertex]:[Vertex Content Word Count]],0),FALSE)</f>
        <v>25</v>
      </c>
    </row>
    <row r="42" spans="1:3" ht="15">
      <c r="A42" s="79" t="s">
        <v>1627</v>
      </c>
      <c r="B42" s="87" t="s">
        <v>255</v>
      </c>
      <c r="C42" s="79">
        <f>VLOOKUP(GroupVertices[[#This Row],[Vertex]],Vertices[],MATCH("ID",Vertices[[#Headers],[Vertex]:[Vertex Content Word Count]],0),FALSE)</f>
        <v>15</v>
      </c>
    </row>
    <row r="43" spans="1:3" ht="15">
      <c r="A43" s="79" t="s">
        <v>1627</v>
      </c>
      <c r="B43" s="87" t="s">
        <v>253</v>
      </c>
      <c r="C43" s="79">
        <f>VLOOKUP(GroupVertices[[#This Row],[Vertex]],Vertices[],MATCH("ID",Vertices[[#Headers],[Vertex]:[Vertex Content Word Count]],0),FALSE)</f>
        <v>5</v>
      </c>
    </row>
    <row r="44" spans="1:3" ht="15">
      <c r="A44" s="79" t="s">
        <v>1627</v>
      </c>
      <c r="B44" s="87" t="s">
        <v>286</v>
      </c>
      <c r="C44" s="79">
        <f>VLOOKUP(GroupVertices[[#This Row],[Vertex]],Vertices[],MATCH("ID",Vertices[[#Headers],[Vertex]:[Vertex Content Word Count]],0),FALSE)</f>
        <v>6</v>
      </c>
    </row>
    <row r="45" spans="1:3" ht="15">
      <c r="A45" s="79" t="s">
        <v>1628</v>
      </c>
      <c r="B45" s="87" t="s">
        <v>323</v>
      </c>
      <c r="C45" s="79">
        <f>VLOOKUP(GroupVertices[[#This Row],[Vertex]],Vertices[],MATCH("ID",Vertices[[#Headers],[Vertex]:[Vertex Content Word Count]],0),FALSE)</f>
        <v>69</v>
      </c>
    </row>
    <row r="46" spans="1:3" ht="15">
      <c r="A46" s="79" t="s">
        <v>1628</v>
      </c>
      <c r="B46" s="87" t="s">
        <v>322</v>
      </c>
      <c r="C46" s="79">
        <f>VLOOKUP(GroupVertices[[#This Row],[Vertex]],Vertices[],MATCH("ID",Vertices[[#Headers],[Vertex]:[Vertex Content Word Count]],0),FALSE)</f>
        <v>68</v>
      </c>
    </row>
    <row r="47" spans="1:3" ht="15">
      <c r="A47" s="79" t="s">
        <v>1628</v>
      </c>
      <c r="B47" s="87" t="s">
        <v>264</v>
      </c>
      <c r="C47" s="79">
        <f>VLOOKUP(GroupVertices[[#This Row],[Vertex]],Vertices[],MATCH("ID",Vertices[[#Headers],[Vertex]:[Vertex Content Word Count]],0),FALSE)</f>
        <v>14</v>
      </c>
    </row>
    <row r="48" spans="1:3" ht="15">
      <c r="A48" s="79" t="s">
        <v>1628</v>
      </c>
      <c r="B48" s="87" t="s">
        <v>319</v>
      </c>
      <c r="C48" s="79">
        <f>VLOOKUP(GroupVertices[[#This Row],[Vertex]],Vertices[],MATCH("ID",Vertices[[#Headers],[Vertex]:[Vertex Content Word Count]],0),FALSE)</f>
        <v>61</v>
      </c>
    </row>
    <row r="49" spans="1:3" ht="15">
      <c r="A49" s="79" t="s">
        <v>1628</v>
      </c>
      <c r="B49" s="87" t="s">
        <v>274</v>
      </c>
      <c r="C49" s="79">
        <f>VLOOKUP(GroupVertices[[#This Row],[Vertex]],Vertices[],MATCH("ID",Vertices[[#Headers],[Vertex]:[Vertex Content Word Count]],0),FALSE)</f>
        <v>64</v>
      </c>
    </row>
    <row r="50" spans="1:3" ht="15">
      <c r="A50" s="79" t="s">
        <v>1628</v>
      </c>
      <c r="B50" s="87" t="s">
        <v>271</v>
      </c>
      <c r="C50" s="79">
        <f>VLOOKUP(GroupVertices[[#This Row],[Vertex]],Vertices[],MATCH("ID",Vertices[[#Headers],[Vertex]:[Vertex Content Word Count]],0),FALSE)</f>
        <v>59</v>
      </c>
    </row>
    <row r="51" spans="1:3" ht="15">
      <c r="A51" s="79" t="s">
        <v>1628</v>
      </c>
      <c r="B51" s="87" t="s">
        <v>318</v>
      </c>
      <c r="C51" s="79">
        <f>VLOOKUP(GroupVertices[[#This Row],[Vertex]],Vertices[],MATCH("ID",Vertices[[#Headers],[Vertex]:[Vertex Content Word Count]],0),FALSE)</f>
        <v>60</v>
      </c>
    </row>
    <row r="52" spans="1:3" ht="15">
      <c r="A52" s="79" t="s">
        <v>1628</v>
      </c>
      <c r="B52" s="87" t="s">
        <v>307</v>
      </c>
      <c r="C52" s="79">
        <f>VLOOKUP(GroupVertices[[#This Row],[Vertex]],Vertices[],MATCH("ID",Vertices[[#Headers],[Vertex]:[Vertex Content Word Count]],0),FALSE)</f>
        <v>40</v>
      </c>
    </row>
    <row r="53" spans="1:3" ht="15">
      <c r="A53" s="79" t="s">
        <v>1628</v>
      </c>
      <c r="B53" s="87" t="s">
        <v>306</v>
      </c>
      <c r="C53" s="79">
        <f>VLOOKUP(GroupVertices[[#This Row],[Vertex]],Vertices[],MATCH("ID",Vertices[[#Headers],[Vertex]:[Vertex Content Word Count]],0),FALSE)</f>
        <v>39</v>
      </c>
    </row>
    <row r="54" spans="1:3" ht="15">
      <c r="A54" s="79" t="s">
        <v>1628</v>
      </c>
      <c r="B54" s="87" t="s">
        <v>305</v>
      </c>
      <c r="C54" s="79">
        <f>VLOOKUP(GroupVertices[[#This Row],[Vertex]],Vertices[],MATCH("ID",Vertices[[#Headers],[Vertex]:[Vertex Content Word Count]],0),FALSE)</f>
        <v>38</v>
      </c>
    </row>
    <row r="55" spans="1:3" ht="15">
      <c r="A55" s="79" t="s">
        <v>1628</v>
      </c>
      <c r="B55" s="87" t="s">
        <v>304</v>
      </c>
      <c r="C55" s="79">
        <f>VLOOKUP(GroupVertices[[#This Row],[Vertex]],Vertices[],MATCH("ID",Vertices[[#Headers],[Vertex]:[Vertex Content Word Count]],0),FALSE)</f>
        <v>37</v>
      </c>
    </row>
    <row r="56" spans="1:3" ht="15">
      <c r="A56" s="79" t="s">
        <v>1628</v>
      </c>
      <c r="B56" s="87" t="s">
        <v>303</v>
      </c>
      <c r="C56" s="79">
        <f>VLOOKUP(GroupVertices[[#This Row],[Vertex]],Vertices[],MATCH("ID",Vertices[[#Headers],[Vertex]:[Vertex Content Word Count]],0),FALSE)</f>
        <v>36</v>
      </c>
    </row>
    <row r="57" spans="1:3" ht="15">
      <c r="A57" s="79" t="s">
        <v>1629</v>
      </c>
      <c r="B57" s="87" t="s">
        <v>281</v>
      </c>
      <c r="C57" s="79">
        <f>VLOOKUP(GroupVertices[[#This Row],[Vertex]],Vertices[],MATCH("ID",Vertices[[#Headers],[Vertex]:[Vertex Content Word Count]],0),FALSE)</f>
        <v>58</v>
      </c>
    </row>
    <row r="58" spans="1:3" ht="15">
      <c r="A58" s="79" t="s">
        <v>1629</v>
      </c>
      <c r="B58" s="87" t="s">
        <v>340</v>
      </c>
      <c r="C58" s="79">
        <f>VLOOKUP(GroupVertices[[#This Row],[Vertex]],Vertices[],MATCH("ID",Vertices[[#Headers],[Vertex]:[Vertex Content Word Count]],0),FALSE)</f>
        <v>91</v>
      </c>
    </row>
    <row r="59" spans="1:3" ht="15">
      <c r="A59" s="79" t="s">
        <v>1629</v>
      </c>
      <c r="B59" s="87" t="s">
        <v>339</v>
      </c>
      <c r="C59" s="79">
        <f>VLOOKUP(GroupVertices[[#This Row],[Vertex]],Vertices[],MATCH("ID",Vertices[[#Headers],[Vertex]:[Vertex Content Word Count]],0),FALSE)</f>
        <v>90</v>
      </c>
    </row>
    <row r="60" spans="1:3" ht="15">
      <c r="A60" s="79" t="s">
        <v>1629</v>
      </c>
      <c r="B60" s="87" t="s">
        <v>338</v>
      </c>
      <c r="C60" s="79">
        <f>VLOOKUP(GroupVertices[[#This Row],[Vertex]],Vertices[],MATCH("ID",Vertices[[#Headers],[Vertex]:[Vertex Content Word Count]],0),FALSE)</f>
        <v>89</v>
      </c>
    </row>
    <row r="61" spans="1:3" ht="15">
      <c r="A61" s="79" t="s">
        <v>1629</v>
      </c>
      <c r="B61" s="87" t="s">
        <v>337</v>
      </c>
      <c r="C61" s="79">
        <f>VLOOKUP(GroupVertices[[#This Row],[Vertex]],Vertices[],MATCH("ID",Vertices[[#Headers],[Vertex]:[Vertex Content Word Count]],0),FALSE)</f>
        <v>88</v>
      </c>
    </row>
    <row r="62" spans="1:3" ht="15">
      <c r="A62" s="79" t="s">
        <v>1629</v>
      </c>
      <c r="B62" s="87" t="s">
        <v>336</v>
      </c>
      <c r="C62" s="79">
        <f>VLOOKUP(GroupVertices[[#This Row],[Vertex]],Vertices[],MATCH("ID",Vertices[[#Headers],[Vertex]:[Vertex Content Word Count]],0),FALSE)</f>
        <v>87</v>
      </c>
    </row>
    <row r="63" spans="1:3" ht="15">
      <c r="A63" s="79" t="s">
        <v>1629</v>
      </c>
      <c r="B63" s="87" t="s">
        <v>335</v>
      </c>
      <c r="C63" s="79">
        <f>VLOOKUP(GroupVertices[[#This Row],[Vertex]],Vertices[],MATCH("ID",Vertices[[#Headers],[Vertex]:[Vertex Content Word Count]],0),FALSE)</f>
        <v>86</v>
      </c>
    </row>
    <row r="64" spans="1:3" ht="15">
      <c r="A64" s="79" t="s">
        <v>1629</v>
      </c>
      <c r="B64" s="87" t="s">
        <v>270</v>
      </c>
      <c r="C64" s="79">
        <f>VLOOKUP(GroupVertices[[#This Row],[Vertex]],Vertices[],MATCH("ID",Vertices[[#Headers],[Vertex]:[Vertex Content Word Count]],0),FALSE)</f>
        <v>52</v>
      </c>
    </row>
    <row r="65" spans="1:3" ht="15">
      <c r="A65" s="79" t="s">
        <v>1629</v>
      </c>
      <c r="B65" s="87" t="s">
        <v>317</v>
      </c>
      <c r="C65" s="79">
        <f>VLOOKUP(GroupVertices[[#This Row],[Vertex]],Vertices[],MATCH("ID",Vertices[[#Headers],[Vertex]:[Vertex Content Word Count]],0),FALSE)</f>
        <v>57</v>
      </c>
    </row>
    <row r="66" spans="1:3" ht="15">
      <c r="A66" s="79" t="s">
        <v>1629</v>
      </c>
      <c r="B66" s="87" t="s">
        <v>316</v>
      </c>
      <c r="C66" s="79">
        <f>VLOOKUP(GroupVertices[[#This Row],[Vertex]],Vertices[],MATCH("ID",Vertices[[#Headers],[Vertex]:[Vertex Content Word Count]],0),FALSE)</f>
        <v>56</v>
      </c>
    </row>
    <row r="67" spans="1:3" ht="15">
      <c r="A67" s="79" t="s">
        <v>1629</v>
      </c>
      <c r="B67" s="87" t="s">
        <v>314</v>
      </c>
      <c r="C67" s="79">
        <f>VLOOKUP(GroupVertices[[#This Row],[Vertex]],Vertices[],MATCH("ID",Vertices[[#Headers],[Vertex]:[Vertex Content Word Count]],0),FALSE)</f>
        <v>53</v>
      </c>
    </row>
    <row r="68" spans="1:3" ht="15">
      <c r="A68" s="79" t="s">
        <v>1630</v>
      </c>
      <c r="B68" s="87" t="s">
        <v>284</v>
      </c>
      <c r="C68" s="79">
        <f>VLOOKUP(GroupVertices[[#This Row],[Vertex]],Vertices[],MATCH("ID",Vertices[[#Headers],[Vertex]:[Vertex Content Word Count]],0),FALSE)</f>
        <v>22</v>
      </c>
    </row>
    <row r="69" spans="1:3" ht="15">
      <c r="A69" s="79" t="s">
        <v>1630</v>
      </c>
      <c r="B69" s="87" t="s">
        <v>346</v>
      </c>
      <c r="C69" s="79">
        <f>VLOOKUP(GroupVertices[[#This Row],[Vertex]],Vertices[],MATCH("ID",Vertices[[#Headers],[Vertex]:[Vertex Content Word Count]],0),FALSE)</f>
        <v>98</v>
      </c>
    </row>
    <row r="70" spans="1:3" ht="15">
      <c r="A70" s="79" t="s">
        <v>1630</v>
      </c>
      <c r="B70" s="87" t="s">
        <v>345</v>
      </c>
      <c r="C70" s="79">
        <f>VLOOKUP(GroupVertices[[#This Row],[Vertex]],Vertices[],MATCH("ID",Vertices[[#Headers],[Vertex]:[Vertex Content Word Count]],0),FALSE)</f>
        <v>97</v>
      </c>
    </row>
    <row r="71" spans="1:3" ht="15">
      <c r="A71" s="79" t="s">
        <v>1630</v>
      </c>
      <c r="B71" s="87" t="s">
        <v>344</v>
      </c>
      <c r="C71" s="79">
        <f>VLOOKUP(GroupVertices[[#This Row],[Vertex]],Vertices[],MATCH("ID",Vertices[[#Headers],[Vertex]:[Vertex Content Word Count]],0),FALSE)</f>
        <v>96</v>
      </c>
    </row>
    <row r="72" spans="1:3" ht="15">
      <c r="A72" s="79" t="s">
        <v>1630</v>
      </c>
      <c r="B72" s="87" t="s">
        <v>282</v>
      </c>
      <c r="C72" s="79">
        <f>VLOOKUP(GroupVertices[[#This Row],[Vertex]],Vertices[],MATCH("ID",Vertices[[#Headers],[Vertex]:[Vertex Content Word Count]],0),FALSE)</f>
        <v>92</v>
      </c>
    </row>
    <row r="73" spans="1:3" ht="15">
      <c r="A73" s="79" t="s">
        <v>1630</v>
      </c>
      <c r="B73" s="87" t="s">
        <v>343</v>
      </c>
      <c r="C73" s="79">
        <f>VLOOKUP(GroupVertices[[#This Row],[Vertex]],Vertices[],MATCH("ID",Vertices[[#Headers],[Vertex]:[Vertex Content Word Count]],0),FALSE)</f>
        <v>95</v>
      </c>
    </row>
    <row r="74" spans="1:3" ht="15">
      <c r="A74" s="79" t="s">
        <v>1630</v>
      </c>
      <c r="B74" s="87" t="s">
        <v>342</v>
      </c>
      <c r="C74" s="79">
        <f>VLOOKUP(GroupVertices[[#This Row],[Vertex]],Vertices[],MATCH("ID",Vertices[[#Headers],[Vertex]:[Vertex Content Word Count]],0),FALSE)</f>
        <v>94</v>
      </c>
    </row>
    <row r="75" spans="1:3" ht="15">
      <c r="A75" s="79" t="s">
        <v>1630</v>
      </c>
      <c r="B75" s="87" t="s">
        <v>341</v>
      </c>
      <c r="C75" s="79">
        <f>VLOOKUP(GroupVertices[[#This Row],[Vertex]],Vertices[],MATCH("ID",Vertices[[#Headers],[Vertex]:[Vertex Content Word Count]],0),FALSE)</f>
        <v>93</v>
      </c>
    </row>
    <row r="76" spans="1:3" ht="15">
      <c r="A76" s="79" t="s">
        <v>1631</v>
      </c>
      <c r="B76" s="87" t="s">
        <v>276</v>
      </c>
      <c r="C76" s="79">
        <f>VLOOKUP(GroupVertices[[#This Row],[Vertex]],Vertices[],MATCH("ID",Vertices[[#Headers],[Vertex]:[Vertex Content Word Count]],0),FALSE)</f>
        <v>74</v>
      </c>
    </row>
    <row r="77" spans="1:3" ht="15">
      <c r="A77" s="79" t="s">
        <v>1631</v>
      </c>
      <c r="B77" s="87" t="s">
        <v>329</v>
      </c>
      <c r="C77" s="79">
        <f>VLOOKUP(GroupVertices[[#This Row],[Vertex]],Vertices[],MATCH("ID",Vertices[[#Headers],[Vertex]:[Vertex Content Word Count]],0),FALSE)</f>
        <v>77</v>
      </c>
    </row>
    <row r="78" spans="1:3" ht="15">
      <c r="A78" s="79" t="s">
        <v>1631</v>
      </c>
      <c r="B78" s="87" t="s">
        <v>328</v>
      </c>
      <c r="C78" s="79">
        <f>VLOOKUP(GroupVertices[[#This Row],[Vertex]],Vertices[],MATCH("ID",Vertices[[#Headers],[Vertex]:[Vertex Content Word Count]],0),FALSE)</f>
        <v>76</v>
      </c>
    </row>
    <row r="79" spans="1:3" ht="15">
      <c r="A79" s="79" t="s">
        <v>1631</v>
      </c>
      <c r="B79" s="87" t="s">
        <v>327</v>
      </c>
      <c r="C79" s="79">
        <f>VLOOKUP(GroupVertices[[#This Row],[Vertex]],Vertices[],MATCH("ID",Vertices[[#Headers],[Vertex]:[Vertex Content Word Count]],0),FALSE)</f>
        <v>75</v>
      </c>
    </row>
    <row r="80" spans="1:3" ht="15">
      <c r="A80" s="79" t="s">
        <v>1631</v>
      </c>
      <c r="B80" s="87" t="s">
        <v>309</v>
      </c>
      <c r="C80" s="79">
        <f>VLOOKUP(GroupVertices[[#This Row],[Vertex]],Vertices[],MATCH("ID",Vertices[[#Headers],[Vertex]:[Vertex Content Word Count]],0),FALSE)</f>
        <v>43</v>
      </c>
    </row>
    <row r="81" spans="1:3" ht="15">
      <c r="A81" s="79" t="s">
        <v>1631</v>
      </c>
      <c r="B81" s="87" t="s">
        <v>265</v>
      </c>
      <c r="C81" s="79">
        <f>VLOOKUP(GroupVertices[[#This Row],[Vertex]],Vertices[],MATCH("ID",Vertices[[#Headers],[Vertex]:[Vertex Content Word Count]],0),FALSE)</f>
        <v>41</v>
      </c>
    </row>
    <row r="82" spans="1:3" ht="15">
      <c r="A82" s="79" t="s">
        <v>1631</v>
      </c>
      <c r="B82" s="87" t="s">
        <v>308</v>
      </c>
      <c r="C82" s="79">
        <f>VLOOKUP(GroupVertices[[#This Row],[Vertex]],Vertices[],MATCH("ID",Vertices[[#Headers],[Vertex]:[Vertex Content Word Count]],0),FALSE)</f>
        <v>42</v>
      </c>
    </row>
    <row r="83" spans="1:3" ht="15">
      <c r="A83" s="79" t="s">
        <v>1632</v>
      </c>
      <c r="B83" s="87" t="s">
        <v>251</v>
      </c>
      <c r="C83" s="79">
        <f>VLOOKUP(GroupVertices[[#This Row],[Vertex]],Vertices[],MATCH("ID",Vertices[[#Headers],[Vertex]:[Vertex Content Word Count]],0),FALSE)</f>
        <v>3</v>
      </c>
    </row>
    <row r="84" spans="1:3" ht="15">
      <c r="A84" s="79" t="s">
        <v>1632</v>
      </c>
      <c r="B84" s="87" t="s">
        <v>252</v>
      </c>
      <c r="C84" s="79">
        <f>VLOOKUP(GroupVertices[[#This Row],[Vertex]],Vertices[],MATCH("ID",Vertices[[#Headers],[Vertex]:[Vertex Content Word Count]],0),FALSE)</f>
        <v>4</v>
      </c>
    </row>
    <row r="85" spans="1:3" ht="15">
      <c r="A85" s="79" t="s">
        <v>1632</v>
      </c>
      <c r="B85" s="87" t="s">
        <v>258</v>
      </c>
      <c r="C85" s="79">
        <f>VLOOKUP(GroupVertices[[#This Row],[Vertex]],Vertices[],MATCH("ID",Vertices[[#Headers],[Vertex]:[Vertex Content Word Count]],0),FALSE)</f>
        <v>29</v>
      </c>
    </row>
    <row r="86" spans="1:3" ht="15">
      <c r="A86" s="79" t="s">
        <v>1632</v>
      </c>
      <c r="B86" s="87" t="s">
        <v>261</v>
      </c>
      <c r="C86" s="79">
        <f>VLOOKUP(GroupVertices[[#This Row],[Vertex]],Vertices[],MATCH("ID",Vertices[[#Headers],[Vertex]:[Vertex Content Word Count]],0),FALSE)</f>
        <v>32</v>
      </c>
    </row>
    <row r="87" spans="1:3" ht="15">
      <c r="A87" s="79" t="s">
        <v>1632</v>
      </c>
      <c r="B87" s="87" t="s">
        <v>272</v>
      </c>
      <c r="C87" s="79">
        <f>VLOOKUP(GroupVertices[[#This Row],[Vertex]],Vertices[],MATCH("ID",Vertices[[#Headers],[Vertex]:[Vertex Content Word Count]],0),FALSE)</f>
        <v>62</v>
      </c>
    </row>
    <row r="88" spans="1:3" ht="15">
      <c r="A88" s="79" t="s">
        <v>1632</v>
      </c>
      <c r="B88" s="87" t="s">
        <v>273</v>
      </c>
      <c r="C88" s="79">
        <f>VLOOKUP(GroupVertices[[#This Row],[Vertex]],Vertices[],MATCH("ID",Vertices[[#Headers],[Vertex]:[Vertex Content Word Count]],0),FALSE)</f>
        <v>63</v>
      </c>
    </row>
    <row r="89" spans="1:3" ht="15">
      <c r="A89" s="79" t="s">
        <v>1632</v>
      </c>
      <c r="B89" s="87" t="s">
        <v>277</v>
      </c>
      <c r="C89" s="79">
        <f>VLOOKUP(GroupVertices[[#This Row],[Vertex]],Vertices[],MATCH("ID",Vertices[[#Headers],[Vertex]:[Vertex Content Word Count]],0),FALSE)</f>
        <v>78</v>
      </c>
    </row>
    <row r="90" spans="1:3" ht="15">
      <c r="A90" s="79" t="s">
        <v>1633</v>
      </c>
      <c r="B90" s="87" t="s">
        <v>254</v>
      </c>
      <c r="C90" s="79">
        <f>VLOOKUP(GroupVertices[[#This Row],[Vertex]],Vertices[],MATCH("ID",Vertices[[#Headers],[Vertex]:[Vertex Content Word Count]],0),FALSE)</f>
        <v>8</v>
      </c>
    </row>
    <row r="91" spans="1:3" ht="15">
      <c r="A91" s="79" t="s">
        <v>1633</v>
      </c>
      <c r="B91" s="87" t="s">
        <v>292</v>
      </c>
      <c r="C91" s="79">
        <f>VLOOKUP(GroupVertices[[#This Row],[Vertex]],Vertices[],MATCH("ID",Vertices[[#Headers],[Vertex]:[Vertex Content Word Count]],0),FALSE)</f>
        <v>13</v>
      </c>
    </row>
    <row r="92" spans="1:3" ht="15">
      <c r="A92" s="79" t="s">
        <v>1633</v>
      </c>
      <c r="B92" s="87" t="s">
        <v>291</v>
      </c>
      <c r="C92" s="79">
        <f>VLOOKUP(GroupVertices[[#This Row],[Vertex]],Vertices[],MATCH("ID",Vertices[[#Headers],[Vertex]:[Vertex Content Word Count]],0),FALSE)</f>
        <v>12</v>
      </c>
    </row>
    <row r="93" spans="1:3" ht="15">
      <c r="A93" s="79" t="s">
        <v>1633</v>
      </c>
      <c r="B93" s="87" t="s">
        <v>290</v>
      </c>
      <c r="C93" s="79">
        <f>VLOOKUP(GroupVertices[[#This Row],[Vertex]],Vertices[],MATCH("ID",Vertices[[#Headers],[Vertex]:[Vertex Content Word Count]],0),FALSE)</f>
        <v>11</v>
      </c>
    </row>
    <row r="94" spans="1:3" ht="15">
      <c r="A94" s="79" t="s">
        <v>1633</v>
      </c>
      <c r="B94" s="87" t="s">
        <v>289</v>
      </c>
      <c r="C94" s="79">
        <f>VLOOKUP(GroupVertices[[#This Row],[Vertex]],Vertices[],MATCH("ID",Vertices[[#Headers],[Vertex]:[Vertex Content Word Count]],0),FALSE)</f>
        <v>10</v>
      </c>
    </row>
    <row r="95" spans="1:3" ht="15">
      <c r="A95" s="79" t="s">
        <v>1633</v>
      </c>
      <c r="B95" s="87" t="s">
        <v>288</v>
      </c>
      <c r="C95" s="79">
        <f>VLOOKUP(GroupVertices[[#This Row],[Vertex]],Vertices[],MATCH("ID",Vertices[[#Headers],[Vertex]:[Vertex Content Word Count]],0),FALSE)</f>
        <v>9</v>
      </c>
    </row>
    <row r="96" spans="1:3" ht="15">
      <c r="A96" s="79" t="s">
        <v>1634</v>
      </c>
      <c r="B96" s="87" t="s">
        <v>259</v>
      </c>
      <c r="C96" s="79">
        <f>VLOOKUP(GroupVertices[[#This Row],[Vertex]],Vertices[],MATCH("ID",Vertices[[#Headers],[Vertex]:[Vertex Content Word Count]],0),FALSE)</f>
        <v>30</v>
      </c>
    </row>
    <row r="97" spans="1:3" ht="15">
      <c r="A97" s="79" t="s">
        <v>1634</v>
      </c>
      <c r="B97" s="87" t="s">
        <v>301</v>
      </c>
      <c r="C97" s="79">
        <f>VLOOKUP(GroupVertices[[#This Row],[Vertex]],Vertices[],MATCH("ID",Vertices[[#Headers],[Vertex]:[Vertex Content Word Count]],0),FALSE)</f>
        <v>31</v>
      </c>
    </row>
  </sheetData>
  <dataValidations count="3" xWindow="58" yWindow="226">
    <dataValidation allowBlank="1" showInputMessage="1" showErrorMessage="1" promptTitle="Group Name" prompt="Enter the name of the group.  The group name must also be entered on the Groups worksheet." sqref="A2:A97"/>
    <dataValidation allowBlank="1" showInputMessage="1" showErrorMessage="1" promptTitle="Vertex Name" prompt="Enter the name of a vertex to include in the group." sqref="B2:B97"/>
    <dataValidation allowBlank="1" showInputMessage="1" promptTitle="Vertex ID" prompt="This is the value of the hidden ID cell in the Vertices worksheet.  It gets filled in by the items on the NodeXL, Analysis, Groups menu." sqref="C2:C9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2411</v>
      </c>
      <c r="B2" s="34" t="s">
        <v>192</v>
      </c>
      <c r="D2" s="31">
        <f>MIN(Vertices[Degree])</f>
        <v>0</v>
      </c>
      <c r="E2" s="3">
        <f>COUNTIF(Vertices[Degree],"&gt;= "&amp;D2)-COUNTIF(Vertices[Degree],"&gt;="&amp;D3)</f>
        <v>0</v>
      </c>
      <c r="F2" s="37">
        <f>MIN(Vertices[In-Degree])</f>
        <v>0</v>
      </c>
      <c r="G2" s="38">
        <f>COUNTIF(Vertices[In-Degree],"&gt;= "&amp;F2)-COUNTIF(Vertices[In-Degree],"&gt;="&amp;F3)</f>
        <v>17</v>
      </c>
      <c r="H2" s="37">
        <f>MIN(Vertices[Out-Degree])</f>
        <v>0</v>
      </c>
      <c r="I2" s="38">
        <f>COUNTIF(Vertices[Out-Degree],"&gt;= "&amp;H2)-COUNTIF(Vertices[Out-Degree],"&gt;="&amp;H3)</f>
        <v>61</v>
      </c>
      <c r="J2" s="37">
        <f>MIN(Vertices[Betweenness Centrality])</f>
        <v>0</v>
      </c>
      <c r="K2" s="38">
        <f>COUNTIF(Vertices[Betweenness Centrality],"&gt;= "&amp;J2)-COUNTIF(Vertices[Betweenness Centrality],"&gt;="&amp;J3)</f>
        <v>73</v>
      </c>
      <c r="L2" s="37">
        <f>MIN(Vertices[Closeness Centrality])</f>
        <v>0</v>
      </c>
      <c r="M2" s="38">
        <f>COUNTIF(Vertices[Closeness Centrality],"&gt;= "&amp;L2)-COUNTIF(Vertices[Closeness Centrality],"&gt;="&amp;L3)</f>
        <v>94</v>
      </c>
      <c r="N2" s="37">
        <f>MIN(Vertices[Eigenvector Centrality])</f>
        <v>0</v>
      </c>
      <c r="O2" s="38">
        <f>COUNTIF(Vertices[Eigenvector Centrality],"&gt;= "&amp;N2)-COUNTIF(Vertices[Eigenvector Centrality],"&gt;="&amp;N3)</f>
        <v>9</v>
      </c>
      <c r="P2" s="37">
        <f>MIN(Vertices[PageRank])</f>
        <v>0.430516</v>
      </c>
      <c r="Q2" s="38">
        <f>COUNTIF(Vertices[PageRank],"&gt;= "&amp;P2)-COUNTIF(Vertices[PageRank],"&gt;="&amp;P3)</f>
        <v>54</v>
      </c>
      <c r="R2" s="37">
        <f>MIN(Vertices[Clustering Coefficient])</f>
        <v>0</v>
      </c>
      <c r="S2" s="43">
        <f>COUNTIF(Vertices[Clustering Coefficient],"&gt;= "&amp;R2)-COUNTIF(Vertices[Clustering Coefficient],"&gt;="&amp;R3)</f>
        <v>78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2"/>
      <c r="B3" s="122"/>
      <c r="D3" s="32">
        <f aca="true" t="shared" si="1" ref="D3:D26">D2+($D$50-$D$2)/BinDivisor</f>
        <v>0</v>
      </c>
      <c r="E3" s="3">
        <f>COUNTIF(Vertices[Degree],"&gt;= "&amp;D3)-COUNTIF(Vertices[Degree],"&gt;="&amp;D4)</f>
        <v>0</v>
      </c>
      <c r="F3" s="39">
        <f aca="true" t="shared" si="2" ref="F3:F26">F2+($F$50-$F$2)/BinDivisor</f>
        <v>0.3958333333333333</v>
      </c>
      <c r="G3" s="40">
        <f>COUNTIF(Vertices[In-Degree],"&gt;= "&amp;F3)-COUNTIF(Vertices[In-Degree],"&gt;="&amp;F4)</f>
        <v>0</v>
      </c>
      <c r="H3" s="39">
        <f aca="true" t="shared" si="3" ref="H3:H26">H2+($H$50-$H$2)/BinDivisor</f>
        <v>0.25</v>
      </c>
      <c r="I3" s="40">
        <f>COUNTIF(Vertices[Out-Degree],"&gt;= "&amp;H3)-COUNTIF(Vertices[Out-Degree],"&gt;="&amp;H4)</f>
        <v>0</v>
      </c>
      <c r="J3" s="39">
        <f aca="true" t="shared" si="4" ref="J3:J26">J2+($J$50-$J$2)/BinDivisor</f>
        <v>97.28412697916667</v>
      </c>
      <c r="K3" s="40">
        <f>COUNTIF(Vertices[Betweenness Centrality],"&gt;= "&amp;J3)-COUNTIF(Vertices[Betweenness Centrality],"&gt;="&amp;J4)</f>
        <v>5</v>
      </c>
      <c r="L3" s="39">
        <f aca="true" t="shared" si="5" ref="L3:L26">L2+($L$50-$L$2)/BinDivisor</f>
        <v>0.020833333333333332</v>
      </c>
      <c r="M3" s="40">
        <f>COUNTIF(Vertices[Closeness Centrality],"&gt;= "&amp;L3)-COUNTIF(Vertices[Closeness Centrality],"&gt;="&amp;L4)</f>
        <v>0</v>
      </c>
      <c r="N3" s="39">
        <f aca="true" t="shared" si="6" ref="N3:N26">N2+($N$50-$N$2)/BinDivisor</f>
        <v>0.0016586666666666668</v>
      </c>
      <c r="O3" s="40">
        <f>COUNTIF(Vertices[Eigenvector Centrality],"&gt;= "&amp;N3)-COUNTIF(Vertices[Eigenvector Centrality],"&gt;="&amp;N4)</f>
        <v>7</v>
      </c>
      <c r="P3" s="39">
        <f aca="true" t="shared" si="7" ref="P3:P26">P2+($P$50-$P$2)/BinDivisor</f>
        <v>0.5564999166666666</v>
      </c>
      <c r="Q3" s="40">
        <f>COUNTIF(Vertices[PageRank],"&gt;= "&amp;P3)-COUNTIF(Vertices[PageRank],"&gt;="&amp;P4)</f>
        <v>0</v>
      </c>
      <c r="R3" s="39">
        <f aca="true" t="shared" si="8" ref="R3:R26">R2+($R$50-$R$2)/BinDivisor</f>
        <v>0.010416666666666666</v>
      </c>
      <c r="S3" s="44">
        <f>COUNTIF(Vertices[Clustering Coefficient],"&gt;= "&amp;R3)-COUNTIF(Vertices[Clustering Coefficient],"&gt;="&amp;R4)</f>
        <v>5</v>
      </c>
      <c r="T3" s="39" t="e">
        <f aca="true" t="shared" si="9" ref="T3:T26">T2+($T$50-$T$2)/BinDivisor</f>
        <v>#REF!</v>
      </c>
      <c r="U3" s="40" t="e">
        <f ca="1" t="shared" si="0"/>
        <v>#REF!</v>
      </c>
      <c r="W3" t="s">
        <v>125</v>
      </c>
      <c r="X3" t="s">
        <v>85</v>
      </c>
    </row>
    <row r="4" spans="1:24" ht="15">
      <c r="A4" s="34" t="s">
        <v>146</v>
      </c>
      <c r="B4" s="34">
        <v>96</v>
      </c>
      <c r="D4" s="32">
        <f t="shared" si="1"/>
        <v>0</v>
      </c>
      <c r="E4" s="3">
        <f>COUNTIF(Vertices[Degree],"&gt;= "&amp;D4)-COUNTIF(Vertices[Degree],"&gt;="&amp;D5)</f>
        <v>0</v>
      </c>
      <c r="F4" s="37">
        <f t="shared" si="2"/>
        <v>0.7916666666666666</v>
      </c>
      <c r="G4" s="38">
        <f>COUNTIF(Vertices[In-Degree],"&gt;= "&amp;F4)-COUNTIF(Vertices[In-Degree],"&gt;="&amp;F5)</f>
        <v>59</v>
      </c>
      <c r="H4" s="37">
        <f t="shared" si="3"/>
        <v>0.5</v>
      </c>
      <c r="I4" s="38">
        <f>COUNTIF(Vertices[Out-Degree],"&gt;= "&amp;H4)-COUNTIF(Vertices[Out-Degree],"&gt;="&amp;H5)</f>
        <v>0</v>
      </c>
      <c r="J4" s="37">
        <f t="shared" si="4"/>
        <v>194.56825395833334</v>
      </c>
      <c r="K4" s="38">
        <f>COUNTIF(Vertices[Betweenness Centrality],"&gt;= "&amp;J4)-COUNTIF(Vertices[Betweenness Centrality],"&gt;="&amp;J5)</f>
        <v>2</v>
      </c>
      <c r="L4" s="37">
        <f t="shared" si="5"/>
        <v>0.041666666666666664</v>
      </c>
      <c r="M4" s="38">
        <f>COUNTIF(Vertices[Closeness Centrality],"&gt;= "&amp;L4)-COUNTIF(Vertices[Closeness Centrality],"&gt;="&amp;L5)</f>
        <v>0</v>
      </c>
      <c r="N4" s="37">
        <f t="shared" si="6"/>
        <v>0.0033173333333333336</v>
      </c>
      <c r="O4" s="38">
        <f>COUNTIF(Vertices[Eigenvector Centrality],"&gt;= "&amp;N4)-COUNTIF(Vertices[Eigenvector Centrality],"&gt;="&amp;N5)</f>
        <v>21</v>
      </c>
      <c r="P4" s="37">
        <f t="shared" si="7"/>
        <v>0.6824838333333333</v>
      </c>
      <c r="Q4" s="38">
        <f>COUNTIF(Vertices[PageRank],"&gt;= "&amp;P4)-COUNTIF(Vertices[PageRank],"&gt;="&amp;P5)</f>
        <v>10</v>
      </c>
      <c r="R4" s="37">
        <f t="shared" si="8"/>
        <v>0.020833333333333332</v>
      </c>
      <c r="S4" s="43">
        <f>COUNTIF(Vertices[Clustering Coefficient],"&gt;= "&amp;R4)-COUNTIF(Vertices[Clustering Coefficient],"&gt;="&amp;R5)</f>
        <v>3</v>
      </c>
      <c r="T4" s="37" t="e">
        <f ca="1" t="shared" si="9"/>
        <v>#REF!</v>
      </c>
      <c r="U4" s="38" t="e">
        <f ca="1" t="shared" si="0"/>
        <v>#REF!</v>
      </c>
      <c r="W4" s="12" t="s">
        <v>126</v>
      </c>
      <c r="X4" s="12" t="s">
        <v>128</v>
      </c>
    </row>
    <row r="5" spans="1:21" ht="15">
      <c r="A5" s="122"/>
      <c r="B5" s="122"/>
      <c r="D5" s="32">
        <f t="shared" si="1"/>
        <v>0</v>
      </c>
      <c r="E5" s="3">
        <f>COUNTIF(Vertices[Degree],"&gt;= "&amp;D5)-COUNTIF(Vertices[Degree],"&gt;="&amp;D6)</f>
        <v>0</v>
      </c>
      <c r="F5" s="39">
        <f t="shared" si="2"/>
        <v>1.1875</v>
      </c>
      <c r="G5" s="40">
        <f>COUNTIF(Vertices[In-Degree],"&gt;= "&amp;F5)-COUNTIF(Vertices[In-Degree],"&gt;="&amp;F6)</f>
        <v>0</v>
      </c>
      <c r="H5" s="39">
        <f t="shared" si="3"/>
        <v>0.75</v>
      </c>
      <c r="I5" s="40">
        <f>COUNTIF(Vertices[Out-Degree],"&gt;= "&amp;H5)-COUNTIF(Vertices[Out-Degree],"&gt;="&amp;H6)</f>
        <v>0</v>
      </c>
      <c r="J5" s="39">
        <f t="shared" si="4"/>
        <v>291.8523809375</v>
      </c>
      <c r="K5" s="40">
        <f>COUNTIF(Vertices[Betweenness Centrality],"&gt;= "&amp;J5)-COUNTIF(Vertices[Betweenness Centrality],"&gt;="&amp;J6)</f>
        <v>2</v>
      </c>
      <c r="L5" s="39">
        <f t="shared" si="5"/>
        <v>0.0625</v>
      </c>
      <c r="M5" s="40">
        <f>COUNTIF(Vertices[Closeness Centrality],"&gt;= "&amp;L5)-COUNTIF(Vertices[Closeness Centrality],"&gt;="&amp;L6)</f>
        <v>0</v>
      </c>
      <c r="N5" s="39">
        <f t="shared" si="6"/>
        <v>0.004976</v>
      </c>
      <c r="O5" s="40">
        <f>COUNTIF(Vertices[Eigenvector Centrality],"&gt;= "&amp;N5)-COUNTIF(Vertices[Eigenvector Centrality],"&gt;="&amp;N6)</f>
        <v>16</v>
      </c>
      <c r="P5" s="39">
        <f t="shared" si="7"/>
        <v>0.8084677499999999</v>
      </c>
      <c r="Q5" s="40">
        <f>COUNTIF(Vertices[PageRank],"&gt;= "&amp;P5)-COUNTIF(Vertices[PageRank],"&gt;="&amp;P6)</f>
        <v>2</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98</v>
      </c>
      <c r="D6" s="32">
        <f t="shared" si="1"/>
        <v>0</v>
      </c>
      <c r="E6" s="3">
        <f>COUNTIF(Vertices[Degree],"&gt;= "&amp;D6)-COUNTIF(Vertices[Degree],"&gt;="&amp;D7)</f>
        <v>0</v>
      </c>
      <c r="F6" s="37">
        <f t="shared" si="2"/>
        <v>1.5833333333333333</v>
      </c>
      <c r="G6" s="38">
        <f>COUNTIF(Vertices[In-Degree],"&gt;= "&amp;F6)-COUNTIF(Vertices[In-Degree],"&gt;="&amp;F7)</f>
        <v>0</v>
      </c>
      <c r="H6" s="37">
        <f t="shared" si="3"/>
        <v>1</v>
      </c>
      <c r="I6" s="38">
        <f>COUNTIF(Vertices[Out-Degree],"&gt;= "&amp;H6)-COUNTIF(Vertices[Out-Degree],"&gt;="&amp;H7)</f>
        <v>16</v>
      </c>
      <c r="J6" s="37">
        <f t="shared" si="4"/>
        <v>389.1365079166667</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0.006634666666666667</v>
      </c>
      <c r="O6" s="38">
        <f>COUNTIF(Vertices[Eigenvector Centrality],"&gt;= "&amp;N6)-COUNTIF(Vertices[Eigenvector Centrality],"&gt;="&amp;N7)</f>
        <v>8</v>
      </c>
      <c r="P6" s="37">
        <f t="shared" si="7"/>
        <v>0.9344516666666666</v>
      </c>
      <c r="Q6" s="38">
        <f>COUNTIF(Vertices[PageRank],"&gt;= "&amp;P6)-COUNTIF(Vertices[PageRank],"&gt;="&amp;P7)</f>
        <v>11</v>
      </c>
      <c r="R6" s="37">
        <f t="shared" si="8"/>
        <v>0.041666666666666664</v>
      </c>
      <c r="S6" s="43">
        <f>COUNTIF(Vertices[Clustering Coefficient],"&gt;= "&amp;R6)-COUNTIF(Vertices[Clustering Coefficient],"&gt;="&amp;R7)</f>
        <v>1</v>
      </c>
      <c r="T6" s="37" t="e">
        <f ca="1" t="shared" si="9"/>
        <v>#REF!</v>
      </c>
      <c r="U6" s="38" t="e">
        <f ca="1" t="shared" si="0"/>
        <v>#REF!</v>
      </c>
    </row>
    <row r="7" spans="1:21" ht="15">
      <c r="A7" s="34" t="s">
        <v>149</v>
      </c>
      <c r="B7" s="34">
        <v>76</v>
      </c>
      <c r="D7" s="32">
        <f t="shared" si="1"/>
        <v>0</v>
      </c>
      <c r="E7" s="3">
        <f>COUNTIF(Vertices[Degree],"&gt;= "&amp;D7)-COUNTIF(Vertices[Degree],"&gt;="&amp;D8)</f>
        <v>0</v>
      </c>
      <c r="F7" s="39">
        <f t="shared" si="2"/>
        <v>1.9791666666666665</v>
      </c>
      <c r="G7" s="40">
        <f>COUNTIF(Vertices[In-Degree],"&gt;= "&amp;F7)-COUNTIF(Vertices[In-Degree],"&gt;="&amp;F8)</f>
        <v>13</v>
      </c>
      <c r="H7" s="39">
        <f t="shared" si="3"/>
        <v>1.25</v>
      </c>
      <c r="I7" s="40">
        <f>COUNTIF(Vertices[Out-Degree],"&gt;= "&amp;H7)-COUNTIF(Vertices[Out-Degree],"&gt;="&amp;H8)</f>
        <v>0</v>
      </c>
      <c r="J7" s="39">
        <f t="shared" si="4"/>
        <v>486.42063489583336</v>
      </c>
      <c r="K7" s="40">
        <f>COUNTIF(Vertices[Betweenness Centrality],"&gt;= "&amp;J7)-COUNTIF(Vertices[Betweenness Centrality],"&gt;="&amp;J8)</f>
        <v>3</v>
      </c>
      <c r="L7" s="39">
        <f t="shared" si="5"/>
        <v>0.10416666666666666</v>
      </c>
      <c r="M7" s="40">
        <f>COUNTIF(Vertices[Closeness Centrality],"&gt;= "&amp;L7)-COUNTIF(Vertices[Closeness Centrality],"&gt;="&amp;L8)</f>
        <v>0</v>
      </c>
      <c r="N7" s="39">
        <f t="shared" si="6"/>
        <v>0.008293333333333333</v>
      </c>
      <c r="O7" s="40">
        <f>COUNTIF(Vertices[Eigenvector Centrality],"&gt;= "&amp;N7)-COUNTIF(Vertices[Eigenvector Centrality],"&gt;="&amp;N8)</f>
        <v>4</v>
      </c>
      <c r="P7" s="39">
        <f t="shared" si="7"/>
        <v>1.0604355833333332</v>
      </c>
      <c r="Q7" s="40">
        <f>COUNTIF(Vertices[PageRank],"&gt;= "&amp;P7)-COUNTIF(Vertices[PageRank],"&gt;="&amp;P8)</f>
        <v>1</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174</v>
      </c>
      <c r="D8" s="32">
        <f t="shared" si="1"/>
        <v>0</v>
      </c>
      <c r="E8" s="3">
        <f>COUNTIF(Vertices[Degree],"&gt;= "&amp;D8)-COUNTIF(Vertices[Degree],"&gt;="&amp;D9)</f>
        <v>0</v>
      </c>
      <c r="F8" s="37">
        <f t="shared" si="2"/>
        <v>2.375</v>
      </c>
      <c r="G8" s="38">
        <f>COUNTIF(Vertices[In-Degree],"&gt;= "&amp;F8)-COUNTIF(Vertices[In-Degree],"&gt;="&amp;F9)</f>
        <v>0</v>
      </c>
      <c r="H8" s="37">
        <f t="shared" si="3"/>
        <v>1.5</v>
      </c>
      <c r="I8" s="38">
        <f>COUNTIF(Vertices[Out-Degree],"&gt;= "&amp;H8)-COUNTIF(Vertices[Out-Degree],"&gt;="&amp;H9)</f>
        <v>0</v>
      </c>
      <c r="J8" s="37">
        <f t="shared" si="4"/>
        <v>583.704761875</v>
      </c>
      <c r="K8" s="38">
        <f>COUNTIF(Vertices[Betweenness Centrality],"&gt;= "&amp;J8)-COUNTIF(Vertices[Betweenness Centrality],"&gt;="&amp;J9)</f>
        <v>1</v>
      </c>
      <c r="L8" s="37">
        <f t="shared" si="5"/>
        <v>0.12499999999999999</v>
      </c>
      <c r="M8" s="38">
        <f>COUNTIF(Vertices[Closeness Centrality],"&gt;= "&amp;L8)-COUNTIF(Vertices[Closeness Centrality],"&gt;="&amp;L9)</f>
        <v>0</v>
      </c>
      <c r="N8" s="37">
        <f t="shared" si="6"/>
        <v>0.009951999999999999</v>
      </c>
      <c r="O8" s="38">
        <f>COUNTIF(Vertices[Eigenvector Centrality],"&gt;= "&amp;N8)-COUNTIF(Vertices[Eigenvector Centrality],"&gt;="&amp;N9)</f>
        <v>3</v>
      </c>
      <c r="P8" s="37">
        <f t="shared" si="7"/>
        <v>1.1864195</v>
      </c>
      <c r="Q8" s="38">
        <f>COUNTIF(Vertices[PageRank],"&gt;= "&amp;P8)-COUNTIF(Vertices[PageRank],"&gt;="&amp;P9)</f>
        <v>1</v>
      </c>
      <c r="R8" s="37">
        <f t="shared" si="8"/>
        <v>0.06249999999999999</v>
      </c>
      <c r="S8" s="43">
        <f>COUNTIF(Vertices[Clustering Coefficient],"&gt;= "&amp;R8)-COUNTIF(Vertices[Clustering Coefficient],"&gt;="&amp;R9)</f>
        <v>2</v>
      </c>
      <c r="T8" s="37" t="e">
        <f ca="1" t="shared" si="9"/>
        <v>#REF!</v>
      </c>
      <c r="U8" s="38" t="e">
        <f ca="1" t="shared" si="0"/>
        <v>#REF!</v>
      </c>
    </row>
    <row r="9" spans="1:21" ht="15">
      <c r="A9" s="122"/>
      <c r="B9" s="122"/>
      <c r="D9" s="32">
        <f t="shared" si="1"/>
        <v>0</v>
      </c>
      <c r="E9" s="3">
        <f>COUNTIF(Vertices[Degree],"&gt;= "&amp;D9)-COUNTIF(Vertices[Degree],"&gt;="&amp;D10)</f>
        <v>0</v>
      </c>
      <c r="F9" s="39">
        <f t="shared" si="2"/>
        <v>2.7708333333333335</v>
      </c>
      <c r="G9" s="40">
        <f>COUNTIF(Vertices[In-Degree],"&gt;= "&amp;F9)-COUNTIF(Vertices[In-Degree],"&gt;="&amp;F10)</f>
        <v>4</v>
      </c>
      <c r="H9" s="39">
        <f t="shared" si="3"/>
        <v>1.75</v>
      </c>
      <c r="I9" s="40">
        <f>COUNTIF(Vertices[Out-Degree],"&gt;= "&amp;H9)-COUNTIF(Vertices[Out-Degree],"&gt;="&amp;H10)</f>
        <v>0</v>
      </c>
      <c r="J9" s="39">
        <f t="shared" si="4"/>
        <v>680.9888888541667</v>
      </c>
      <c r="K9" s="40">
        <f>COUNTIF(Vertices[Betweenness Centrality],"&gt;= "&amp;J9)-COUNTIF(Vertices[Betweenness Centrality],"&gt;="&amp;J10)</f>
        <v>2</v>
      </c>
      <c r="L9" s="39">
        <f t="shared" si="5"/>
        <v>0.14583333333333331</v>
      </c>
      <c r="M9" s="40">
        <f>COUNTIF(Vertices[Closeness Centrality],"&gt;= "&amp;L9)-COUNTIF(Vertices[Closeness Centrality],"&gt;="&amp;L10)</f>
        <v>0</v>
      </c>
      <c r="N9" s="39">
        <f t="shared" si="6"/>
        <v>0.011610666666666665</v>
      </c>
      <c r="O9" s="40">
        <f>COUNTIF(Vertices[Eigenvector Centrality],"&gt;= "&amp;N9)-COUNTIF(Vertices[Eigenvector Centrality],"&gt;="&amp;N10)</f>
        <v>2</v>
      </c>
      <c r="P9" s="39">
        <f t="shared" si="7"/>
        <v>1.3124034166666667</v>
      </c>
      <c r="Q9" s="40">
        <f>COUNTIF(Vertices[PageRank],"&gt;= "&amp;P9)-COUNTIF(Vertices[PageRank],"&gt;="&amp;P10)</f>
        <v>4</v>
      </c>
      <c r="R9" s="39">
        <f t="shared" si="8"/>
        <v>0.07291666666666666</v>
      </c>
      <c r="S9" s="44">
        <f>COUNTIF(Vertices[Clustering Coefficient],"&gt;= "&amp;R9)-COUNTIF(Vertices[Clustering Coefficient],"&gt;="&amp;R10)</f>
        <v>0</v>
      </c>
      <c r="T9" s="39" t="e">
        <f ca="1" t="shared" si="9"/>
        <v>#REF!</v>
      </c>
      <c r="U9" s="40" t="e">
        <f ca="1" t="shared" si="0"/>
        <v>#REF!</v>
      </c>
    </row>
    <row r="10" spans="1:21" ht="15">
      <c r="A10" s="34" t="s">
        <v>151</v>
      </c>
      <c r="B10" s="34">
        <v>29</v>
      </c>
      <c r="D10" s="32">
        <f t="shared" si="1"/>
        <v>0</v>
      </c>
      <c r="E10" s="3">
        <f>COUNTIF(Vertices[Degree],"&gt;= "&amp;D10)-COUNTIF(Vertices[Degree],"&gt;="&amp;D11)</f>
        <v>0</v>
      </c>
      <c r="F10" s="37">
        <f t="shared" si="2"/>
        <v>3.166666666666667</v>
      </c>
      <c r="G10" s="38">
        <f>COUNTIF(Vertices[In-Degree],"&gt;= "&amp;F10)-COUNTIF(Vertices[In-Degree],"&gt;="&amp;F11)</f>
        <v>0</v>
      </c>
      <c r="H10" s="37">
        <f t="shared" si="3"/>
        <v>2</v>
      </c>
      <c r="I10" s="38">
        <f>COUNTIF(Vertices[Out-Degree],"&gt;= "&amp;H10)-COUNTIF(Vertices[Out-Degree],"&gt;="&amp;H11)</f>
        <v>3</v>
      </c>
      <c r="J10" s="37">
        <f t="shared" si="4"/>
        <v>778.2730158333334</v>
      </c>
      <c r="K10" s="38">
        <f>COUNTIF(Vertices[Betweenness Centrality],"&gt;= "&amp;J10)-COUNTIF(Vertices[Betweenness Centrality],"&gt;="&amp;J11)</f>
        <v>1</v>
      </c>
      <c r="L10" s="37">
        <f t="shared" si="5"/>
        <v>0.16666666666666666</v>
      </c>
      <c r="M10" s="38">
        <f>COUNTIF(Vertices[Closeness Centrality],"&gt;= "&amp;L10)-COUNTIF(Vertices[Closeness Centrality],"&gt;="&amp;L11)</f>
        <v>0</v>
      </c>
      <c r="N10" s="37">
        <f t="shared" si="6"/>
        <v>0.013269333333333331</v>
      </c>
      <c r="O10" s="38">
        <f>COUNTIF(Vertices[Eigenvector Centrality],"&gt;= "&amp;N10)-COUNTIF(Vertices[Eigenvector Centrality],"&gt;="&amp;N11)</f>
        <v>7</v>
      </c>
      <c r="P10" s="37">
        <f t="shared" si="7"/>
        <v>1.4383873333333335</v>
      </c>
      <c r="Q10" s="38">
        <f>COUNTIF(Vertices[PageRank],"&gt;= "&amp;P10)-COUNTIF(Vertices[PageRank],"&gt;="&amp;P11)</f>
        <v>1</v>
      </c>
      <c r="R10" s="37">
        <f t="shared" si="8"/>
        <v>0.08333333333333333</v>
      </c>
      <c r="S10" s="43">
        <f>COUNTIF(Vertices[Clustering Coefficient],"&gt;= "&amp;R10)-COUNTIF(Vertices[Clustering Coefficient],"&gt;="&amp;R11)</f>
        <v>3</v>
      </c>
      <c r="T10" s="37" t="e">
        <f ca="1" t="shared" si="9"/>
        <v>#REF!</v>
      </c>
      <c r="U10" s="38" t="e">
        <f ca="1" t="shared" si="0"/>
        <v>#REF!</v>
      </c>
    </row>
    <row r="11" spans="1:21" ht="15">
      <c r="A11" s="122"/>
      <c r="B11" s="122"/>
      <c r="D11" s="32">
        <f t="shared" si="1"/>
        <v>0</v>
      </c>
      <c r="E11" s="3">
        <f>COUNTIF(Vertices[Degree],"&gt;= "&amp;D11)-COUNTIF(Vertices[Degree],"&gt;="&amp;D12)</f>
        <v>0</v>
      </c>
      <c r="F11" s="39">
        <f t="shared" si="2"/>
        <v>3.5625000000000004</v>
      </c>
      <c r="G11" s="40">
        <f>COUNTIF(Vertices[In-Degree],"&gt;= "&amp;F11)-COUNTIF(Vertices[In-Degree],"&gt;="&amp;F12)</f>
        <v>0</v>
      </c>
      <c r="H11" s="39">
        <f t="shared" si="3"/>
        <v>2.25</v>
      </c>
      <c r="I11" s="40">
        <f>COUNTIF(Vertices[Out-Degree],"&gt;= "&amp;H11)-COUNTIF(Vertices[Out-Degree],"&gt;="&amp;H12)</f>
        <v>0</v>
      </c>
      <c r="J11" s="39">
        <f t="shared" si="4"/>
        <v>875.5571428125</v>
      </c>
      <c r="K11" s="40">
        <f>COUNTIF(Vertices[Betweenness Centrality],"&gt;= "&amp;J11)-COUNTIF(Vertices[Betweenness Centrality],"&gt;="&amp;J12)</f>
        <v>2</v>
      </c>
      <c r="L11" s="39">
        <f t="shared" si="5"/>
        <v>0.1875</v>
      </c>
      <c r="M11" s="40">
        <f>COUNTIF(Vertices[Closeness Centrality],"&gt;= "&amp;L11)-COUNTIF(Vertices[Closeness Centrality],"&gt;="&amp;L12)</f>
        <v>0</v>
      </c>
      <c r="N11" s="39">
        <f t="shared" si="6"/>
        <v>0.014927999999999997</v>
      </c>
      <c r="O11" s="40">
        <f>COUNTIF(Vertices[Eigenvector Centrality],"&gt;= "&amp;N11)-COUNTIF(Vertices[Eigenvector Centrality],"&gt;="&amp;N12)</f>
        <v>3</v>
      </c>
      <c r="P11" s="39">
        <f t="shared" si="7"/>
        <v>1.5643712500000002</v>
      </c>
      <c r="Q11" s="40">
        <f>COUNTIF(Vertices[PageRank],"&gt;= "&amp;P11)-COUNTIF(Vertices[PageRank],"&gt;="&amp;P12)</f>
        <v>0</v>
      </c>
      <c r="R11" s="39">
        <f t="shared" si="8"/>
        <v>0.09375</v>
      </c>
      <c r="S11" s="44">
        <f>COUNTIF(Vertices[Clustering Coefficient],"&gt;= "&amp;R11)-COUNTIF(Vertices[Clustering Coefficient],"&gt;="&amp;R12)</f>
        <v>0</v>
      </c>
      <c r="T11" s="39" t="e">
        <f ca="1" t="shared" si="9"/>
        <v>#REF!</v>
      </c>
      <c r="U11" s="40" t="e">
        <f ca="1" t="shared" si="0"/>
        <v>#REF!</v>
      </c>
    </row>
    <row r="12" spans="1:21" ht="15">
      <c r="A12" s="34" t="s">
        <v>170</v>
      </c>
      <c r="B12" s="34">
        <v>0</v>
      </c>
      <c r="D12" s="32">
        <f t="shared" si="1"/>
        <v>0</v>
      </c>
      <c r="E12" s="3">
        <f>COUNTIF(Vertices[Degree],"&gt;= "&amp;D12)-COUNTIF(Vertices[Degree],"&gt;="&amp;D13)</f>
        <v>0</v>
      </c>
      <c r="F12" s="37">
        <f t="shared" si="2"/>
        <v>3.958333333333334</v>
      </c>
      <c r="G12" s="38">
        <f>COUNTIF(Vertices[In-Degree],"&gt;= "&amp;F12)-COUNTIF(Vertices[In-Degree],"&gt;="&amp;F13)</f>
        <v>2</v>
      </c>
      <c r="H12" s="37">
        <f t="shared" si="3"/>
        <v>2.5</v>
      </c>
      <c r="I12" s="38">
        <f>COUNTIF(Vertices[Out-Degree],"&gt;= "&amp;H12)-COUNTIF(Vertices[Out-Degree],"&gt;="&amp;H13)</f>
        <v>0</v>
      </c>
      <c r="J12" s="37">
        <f t="shared" si="4"/>
        <v>972.8412697916667</v>
      </c>
      <c r="K12" s="38">
        <f>COUNTIF(Vertices[Betweenness Centrality],"&gt;= "&amp;J12)-COUNTIF(Vertices[Betweenness Centrality],"&gt;="&amp;J13)</f>
        <v>1</v>
      </c>
      <c r="L12" s="37">
        <f t="shared" si="5"/>
        <v>0.20833333333333334</v>
      </c>
      <c r="M12" s="38">
        <f>COUNTIF(Vertices[Closeness Centrality],"&gt;= "&amp;L12)-COUNTIF(Vertices[Closeness Centrality],"&gt;="&amp;L13)</f>
        <v>0</v>
      </c>
      <c r="N12" s="37">
        <f t="shared" si="6"/>
        <v>0.016586666666666663</v>
      </c>
      <c r="O12" s="38">
        <f>COUNTIF(Vertices[Eigenvector Centrality],"&gt;= "&amp;N12)-COUNTIF(Vertices[Eigenvector Centrality],"&gt;="&amp;N13)</f>
        <v>0</v>
      </c>
      <c r="P12" s="37">
        <f t="shared" si="7"/>
        <v>1.690355166666667</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171</v>
      </c>
      <c r="B13" s="34">
        <v>0</v>
      </c>
      <c r="D13" s="32">
        <f t="shared" si="1"/>
        <v>0</v>
      </c>
      <c r="E13" s="3">
        <f>COUNTIF(Vertices[Degree],"&gt;= "&amp;D13)-COUNTIF(Vertices[Degree],"&gt;="&amp;D14)</f>
        <v>0</v>
      </c>
      <c r="F13" s="39">
        <f t="shared" si="2"/>
        <v>4.354166666666667</v>
      </c>
      <c r="G13" s="40">
        <f>COUNTIF(Vertices[In-Degree],"&gt;= "&amp;F13)-COUNTIF(Vertices[In-Degree],"&gt;="&amp;F14)</f>
        <v>0</v>
      </c>
      <c r="H13" s="39">
        <f t="shared" si="3"/>
        <v>2.75</v>
      </c>
      <c r="I13" s="40">
        <f>COUNTIF(Vertices[Out-Degree],"&gt;= "&amp;H13)-COUNTIF(Vertices[Out-Degree],"&gt;="&amp;H14)</f>
        <v>0</v>
      </c>
      <c r="J13" s="39">
        <f t="shared" si="4"/>
        <v>1070.1253967708335</v>
      </c>
      <c r="K13" s="40">
        <f>COUNTIF(Vertices[Betweenness Centrality],"&gt;= "&amp;J13)-COUNTIF(Vertices[Betweenness Centrality],"&gt;="&amp;J14)</f>
        <v>1</v>
      </c>
      <c r="L13" s="39">
        <f t="shared" si="5"/>
        <v>0.22916666666666669</v>
      </c>
      <c r="M13" s="40">
        <f>COUNTIF(Vertices[Closeness Centrality],"&gt;= "&amp;L13)-COUNTIF(Vertices[Closeness Centrality],"&gt;="&amp;L14)</f>
        <v>0</v>
      </c>
      <c r="N13" s="39">
        <f t="shared" si="6"/>
        <v>0.01824533333333333</v>
      </c>
      <c r="O13" s="40">
        <f>COUNTIF(Vertices[Eigenvector Centrality],"&gt;= "&amp;N13)-COUNTIF(Vertices[Eigenvector Centrality],"&gt;="&amp;N14)</f>
        <v>1</v>
      </c>
      <c r="P13" s="39">
        <f t="shared" si="7"/>
        <v>1.8163390833333337</v>
      </c>
      <c r="Q13" s="40">
        <f>COUNTIF(Vertices[PageRank],"&gt;= "&amp;P13)-COUNTIF(Vertices[PageRank],"&gt;="&amp;P14)</f>
        <v>0</v>
      </c>
      <c r="R13" s="39">
        <f t="shared" si="8"/>
        <v>0.11458333333333334</v>
      </c>
      <c r="S13" s="44">
        <f>COUNTIF(Vertices[Clustering Coefficient],"&gt;= "&amp;R13)-COUNTIF(Vertices[Clustering Coefficient],"&gt;="&amp;R14)</f>
        <v>0</v>
      </c>
      <c r="T13" s="39" t="e">
        <f ca="1" t="shared" si="9"/>
        <v>#REF!</v>
      </c>
      <c r="U13" s="40" t="e">
        <f ca="1" t="shared" si="0"/>
        <v>#REF!</v>
      </c>
    </row>
    <row r="14" spans="1:21" ht="15">
      <c r="A14" s="122"/>
      <c r="B14" s="122"/>
      <c r="D14" s="32">
        <f t="shared" si="1"/>
        <v>0</v>
      </c>
      <c r="E14" s="3">
        <f>COUNTIF(Vertices[Degree],"&gt;= "&amp;D14)-COUNTIF(Vertices[Degree],"&gt;="&amp;D15)</f>
        <v>0</v>
      </c>
      <c r="F14" s="37">
        <f t="shared" si="2"/>
        <v>4.75</v>
      </c>
      <c r="G14" s="38">
        <f>COUNTIF(Vertices[In-Degree],"&gt;= "&amp;F14)-COUNTIF(Vertices[In-Degree],"&gt;="&amp;F15)</f>
        <v>0</v>
      </c>
      <c r="H14" s="37">
        <f t="shared" si="3"/>
        <v>3</v>
      </c>
      <c r="I14" s="38">
        <f>COUNTIF(Vertices[Out-Degree],"&gt;= "&amp;H14)-COUNTIF(Vertices[Out-Degree],"&gt;="&amp;H15)</f>
        <v>3</v>
      </c>
      <c r="J14" s="37">
        <f t="shared" si="4"/>
        <v>1167.40952375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0.019903999999999995</v>
      </c>
      <c r="O14" s="38">
        <f>COUNTIF(Vertices[Eigenvector Centrality],"&gt;= "&amp;N14)-COUNTIF(Vertices[Eigenvector Centrality],"&gt;="&amp;N15)</f>
        <v>0</v>
      </c>
      <c r="P14" s="37">
        <f t="shared" si="7"/>
        <v>1.9423230000000005</v>
      </c>
      <c r="Q14" s="38">
        <f>COUNTIF(Vertices[PageRank],"&gt;= "&amp;P14)-COUNTIF(Vertices[PageRank],"&gt;="&amp;P15)</f>
        <v>0</v>
      </c>
      <c r="R14" s="37">
        <f t="shared" si="8"/>
        <v>0.125</v>
      </c>
      <c r="S14" s="43">
        <f>COUNTIF(Vertices[Clustering Coefficient],"&gt;= "&amp;R14)-COUNTIF(Vertices[Clustering Coefficient],"&gt;="&amp;R15)</f>
        <v>0</v>
      </c>
      <c r="T14" s="37" t="e">
        <f ca="1" t="shared" si="9"/>
        <v>#REF!</v>
      </c>
      <c r="U14" s="38" t="e">
        <f ca="1" t="shared" si="0"/>
        <v>#REF!</v>
      </c>
    </row>
    <row r="15" spans="1:21" ht="15">
      <c r="A15" s="34" t="s">
        <v>152</v>
      </c>
      <c r="B15" s="34">
        <v>9</v>
      </c>
      <c r="D15" s="32">
        <f t="shared" si="1"/>
        <v>0</v>
      </c>
      <c r="E15" s="3">
        <f>COUNTIF(Vertices[Degree],"&gt;= "&amp;D15)-COUNTIF(Vertices[Degree],"&gt;="&amp;D16)</f>
        <v>0</v>
      </c>
      <c r="F15" s="39">
        <f t="shared" si="2"/>
        <v>5.145833333333333</v>
      </c>
      <c r="G15" s="40">
        <f>COUNTIF(Vertices[In-Degree],"&gt;= "&amp;F15)-COUNTIF(Vertices[In-Degree],"&gt;="&amp;F16)</f>
        <v>0</v>
      </c>
      <c r="H15" s="39">
        <f t="shared" si="3"/>
        <v>3.25</v>
      </c>
      <c r="I15" s="40">
        <f>COUNTIF(Vertices[Out-Degree],"&gt;= "&amp;H15)-COUNTIF(Vertices[Out-Degree],"&gt;="&amp;H16)</f>
        <v>0</v>
      </c>
      <c r="J15" s="39">
        <f t="shared" si="4"/>
        <v>1264.6936507291666</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0.02156266666666666</v>
      </c>
      <c r="O15" s="40">
        <f>COUNTIF(Vertices[Eigenvector Centrality],"&gt;= "&amp;N15)-COUNTIF(Vertices[Eigenvector Centrality],"&gt;="&amp;N16)</f>
        <v>2</v>
      </c>
      <c r="P15" s="39">
        <f t="shared" si="7"/>
        <v>2.068306916666667</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34" t="s">
        <v>153</v>
      </c>
      <c r="B16" s="34">
        <v>7</v>
      </c>
      <c r="D16" s="32">
        <f t="shared" si="1"/>
        <v>0</v>
      </c>
      <c r="E16" s="3">
        <f>COUNTIF(Vertices[Degree],"&gt;= "&amp;D16)-COUNTIF(Vertices[Degree],"&gt;="&amp;D17)</f>
        <v>0</v>
      </c>
      <c r="F16" s="37">
        <f t="shared" si="2"/>
        <v>5.541666666666666</v>
      </c>
      <c r="G16" s="38">
        <f>COUNTIF(Vertices[In-Degree],"&gt;= "&amp;F16)-COUNTIF(Vertices[In-Degree],"&gt;="&amp;F17)</f>
        <v>0</v>
      </c>
      <c r="H16" s="37">
        <f t="shared" si="3"/>
        <v>3.5</v>
      </c>
      <c r="I16" s="38">
        <f>COUNTIF(Vertices[Out-Degree],"&gt;= "&amp;H16)-COUNTIF(Vertices[Out-Degree],"&gt;="&amp;H17)</f>
        <v>0</v>
      </c>
      <c r="J16" s="37">
        <f t="shared" si="4"/>
        <v>1361.9777777083332</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0.023221333333333326</v>
      </c>
      <c r="O16" s="38">
        <f>COUNTIF(Vertices[Eigenvector Centrality],"&gt;= "&amp;N16)-COUNTIF(Vertices[Eigenvector Centrality],"&gt;="&amp;N17)</f>
        <v>3</v>
      </c>
      <c r="P16" s="37">
        <f t="shared" si="7"/>
        <v>2.194290833333334</v>
      </c>
      <c r="Q16" s="38">
        <f>COUNTIF(Vertices[PageRank],"&gt;= "&amp;P16)-COUNTIF(Vertices[PageRank],"&gt;="&amp;P17)</f>
        <v>3</v>
      </c>
      <c r="R16" s="37">
        <f t="shared" si="8"/>
        <v>0.14583333333333331</v>
      </c>
      <c r="S16" s="43">
        <f>COUNTIF(Vertices[Clustering Coefficient],"&gt;= "&amp;R16)-COUNTIF(Vertices[Clustering Coefficient],"&gt;="&amp;R17)</f>
        <v>0</v>
      </c>
      <c r="T16" s="37" t="e">
        <f ca="1" t="shared" si="9"/>
        <v>#REF!</v>
      </c>
      <c r="U16" s="38" t="e">
        <f ca="1" t="shared" si="0"/>
        <v>#REF!</v>
      </c>
    </row>
    <row r="17" spans="1:21" ht="15">
      <c r="A17" s="34" t="s">
        <v>154</v>
      </c>
      <c r="B17" s="34">
        <v>87</v>
      </c>
      <c r="D17" s="32">
        <f t="shared" si="1"/>
        <v>0</v>
      </c>
      <c r="E17" s="3">
        <f>COUNTIF(Vertices[Degree],"&gt;= "&amp;D17)-COUNTIF(Vertices[Degree],"&gt;="&amp;D18)</f>
        <v>0</v>
      </c>
      <c r="F17" s="39">
        <f t="shared" si="2"/>
        <v>5.937499999999999</v>
      </c>
      <c r="G17" s="40">
        <f>COUNTIF(Vertices[In-Degree],"&gt;= "&amp;F17)-COUNTIF(Vertices[In-Degree],"&gt;="&amp;F18)</f>
        <v>0</v>
      </c>
      <c r="H17" s="39">
        <f t="shared" si="3"/>
        <v>3.75</v>
      </c>
      <c r="I17" s="40">
        <f>COUNTIF(Vertices[Out-Degree],"&gt;= "&amp;H17)-COUNTIF(Vertices[Out-Degree],"&gt;="&amp;H18)</f>
        <v>0</v>
      </c>
      <c r="J17" s="39">
        <f t="shared" si="4"/>
        <v>1459.2619046874997</v>
      </c>
      <c r="K17" s="40">
        <f>COUNTIF(Vertices[Betweenness Centrality],"&gt;= "&amp;J17)-COUNTIF(Vertices[Betweenness Centrality],"&gt;="&amp;J18)</f>
        <v>1</v>
      </c>
      <c r="L17" s="39">
        <f t="shared" si="5"/>
        <v>0.31249999999999994</v>
      </c>
      <c r="M17" s="40">
        <f>COUNTIF(Vertices[Closeness Centrality],"&gt;= "&amp;L17)-COUNTIF(Vertices[Closeness Centrality],"&gt;="&amp;L18)</f>
        <v>0</v>
      </c>
      <c r="N17" s="39">
        <f t="shared" si="6"/>
        <v>0.024879999999999992</v>
      </c>
      <c r="O17" s="40">
        <f>COUNTIF(Vertices[Eigenvector Centrality],"&gt;= "&amp;N17)-COUNTIF(Vertices[Eigenvector Centrality],"&gt;="&amp;N18)</f>
        <v>1</v>
      </c>
      <c r="P17" s="39">
        <f t="shared" si="7"/>
        <v>2.3202747500000007</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155</v>
      </c>
      <c r="B18" s="34">
        <v>158</v>
      </c>
      <c r="D18" s="32">
        <f t="shared" si="1"/>
        <v>0</v>
      </c>
      <c r="E18" s="3">
        <f>COUNTIF(Vertices[Degree],"&gt;= "&amp;D18)-COUNTIF(Vertices[Degree],"&gt;="&amp;D19)</f>
        <v>0</v>
      </c>
      <c r="F18" s="37">
        <f t="shared" si="2"/>
        <v>6.333333333333332</v>
      </c>
      <c r="G18" s="38">
        <f>COUNTIF(Vertices[In-Degree],"&gt;= "&amp;F18)-COUNTIF(Vertices[In-Degree],"&gt;="&amp;F19)</f>
        <v>0</v>
      </c>
      <c r="H18" s="37">
        <f t="shared" si="3"/>
        <v>4</v>
      </c>
      <c r="I18" s="38">
        <f>COUNTIF(Vertices[Out-Degree],"&gt;= "&amp;H18)-COUNTIF(Vertices[Out-Degree],"&gt;="&amp;H19)</f>
        <v>2</v>
      </c>
      <c r="J18" s="37">
        <f t="shared" si="4"/>
        <v>1556.5460316666663</v>
      </c>
      <c r="K18" s="38">
        <f>COUNTIF(Vertices[Betweenness Centrality],"&gt;= "&amp;J18)-COUNTIF(Vertices[Betweenness Centrality],"&gt;="&amp;J19)</f>
        <v>1</v>
      </c>
      <c r="L18" s="37">
        <f t="shared" si="5"/>
        <v>0.33333333333333326</v>
      </c>
      <c r="M18" s="38">
        <f>COUNTIF(Vertices[Closeness Centrality],"&gt;= "&amp;L18)-COUNTIF(Vertices[Closeness Centrality],"&gt;="&amp;L19)</f>
        <v>0</v>
      </c>
      <c r="N18" s="37">
        <f t="shared" si="6"/>
        <v>0.02653866666666666</v>
      </c>
      <c r="O18" s="38">
        <f>COUNTIF(Vertices[Eigenvector Centrality],"&gt;= "&amp;N18)-COUNTIF(Vertices[Eigenvector Centrality],"&gt;="&amp;N19)</f>
        <v>2</v>
      </c>
      <c r="P18" s="37">
        <f t="shared" si="7"/>
        <v>2.4462586666666675</v>
      </c>
      <c r="Q18" s="38">
        <f>COUNTIF(Vertices[PageRank],"&gt;= "&amp;P18)-COUNTIF(Vertices[PageRank],"&gt;="&amp;P19)</f>
        <v>0</v>
      </c>
      <c r="R18" s="37">
        <f t="shared" si="8"/>
        <v>0.16666666666666663</v>
      </c>
      <c r="S18" s="43">
        <f>COUNTIF(Vertices[Clustering Coefficient],"&gt;= "&amp;R18)-COUNTIF(Vertices[Clustering Coefficient],"&gt;="&amp;R19)</f>
        <v>1</v>
      </c>
      <c r="T18" s="37" t="e">
        <f ca="1" t="shared" si="9"/>
        <v>#REF!</v>
      </c>
      <c r="U18" s="38" t="e">
        <f ca="1" t="shared" si="0"/>
        <v>#REF!</v>
      </c>
    </row>
    <row r="19" spans="1:21" ht="15">
      <c r="A19" s="122"/>
      <c r="B19" s="122"/>
      <c r="D19" s="32">
        <f t="shared" si="1"/>
        <v>0</v>
      </c>
      <c r="E19" s="3">
        <f>COUNTIF(Vertices[Degree],"&gt;= "&amp;D19)-COUNTIF(Vertices[Degree],"&gt;="&amp;D20)</f>
        <v>0</v>
      </c>
      <c r="F19" s="39">
        <f t="shared" si="2"/>
        <v>6.729166666666665</v>
      </c>
      <c r="G19" s="40">
        <f>COUNTIF(Vertices[In-Degree],"&gt;= "&amp;F19)-COUNTIF(Vertices[In-Degree],"&gt;="&amp;F20)</f>
        <v>0</v>
      </c>
      <c r="H19" s="39">
        <f t="shared" si="3"/>
        <v>4.25</v>
      </c>
      <c r="I19" s="40">
        <f>COUNTIF(Vertices[Out-Degree],"&gt;= "&amp;H19)-COUNTIF(Vertices[Out-Degree],"&gt;="&amp;H20)</f>
        <v>0</v>
      </c>
      <c r="J19" s="39">
        <f t="shared" si="4"/>
        <v>1653.8301586458329</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0.028197333333333324</v>
      </c>
      <c r="O19" s="40">
        <f>COUNTIF(Vertices[Eigenvector Centrality],"&gt;= "&amp;N19)-COUNTIF(Vertices[Eigenvector Centrality],"&gt;="&amp;N20)</f>
        <v>1</v>
      </c>
      <c r="P19" s="39">
        <f t="shared" si="7"/>
        <v>2.572242583333334</v>
      </c>
      <c r="Q19" s="40">
        <f>COUNTIF(Vertices[PageRank],"&gt;= "&amp;P19)-COUNTIF(Vertices[PageRank],"&gt;="&amp;P20)</f>
        <v>1</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7.124999999999998</v>
      </c>
      <c r="G20" s="38">
        <f>COUNTIF(Vertices[In-Degree],"&gt;= "&amp;F20)-COUNTIF(Vertices[In-Degree],"&gt;="&amp;F21)</f>
        <v>0</v>
      </c>
      <c r="H20" s="37">
        <f t="shared" si="3"/>
        <v>4.5</v>
      </c>
      <c r="I20" s="38">
        <f>COUNTIF(Vertices[Out-Degree],"&gt;= "&amp;H20)-COUNTIF(Vertices[Out-Degree],"&gt;="&amp;H21)</f>
        <v>0</v>
      </c>
      <c r="J20" s="37">
        <f t="shared" si="4"/>
        <v>1751.1142856249994</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0.02985599999999999</v>
      </c>
      <c r="O20" s="38">
        <f>COUNTIF(Vertices[Eigenvector Centrality],"&gt;= "&amp;N20)-COUNTIF(Vertices[Eigenvector Centrality],"&gt;="&amp;N21)</f>
        <v>2</v>
      </c>
      <c r="P20" s="37">
        <f t="shared" si="7"/>
        <v>2.698226500000001</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157</v>
      </c>
      <c r="B21" s="34">
        <v>3.441425</v>
      </c>
      <c r="D21" s="32">
        <f t="shared" si="1"/>
        <v>0</v>
      </c>
      <c r="E21" s="3">
        <f>COUNTIF(Vertices[Degree],"&gt;= "&amp;D21)-COUNTIF(Vertices[Degree],"&gt;="&amp;D22)</f>
        <v>0</v>
      </c>
      <c r="F21" s="39">
        <f t="shared" si="2"/>
        <v>7.520833333333331</v>
      </c>
      <c r="G21" s="40">
        <f>COUNTIF(Vertices[In-Degree],"&gt;= "&amp;F21)-COUNTIF(Vertices[In-Degree],"&gt;="&amp;F22)</f>
        <v>0</v>
      </c>
      <c r="H21" s="39">
        <f t="shared" si="3"/>
        <v>4.75</v>
      </c>
      <c r="I21" s="40">
        <f>COUNTIF(Vertices[Out-Degree],"&gt;= "&amp;H21)-COUNTIF(Vertices[Out-Degree],"&gt;="&amp;H22)</f>
        <v>0</v>
      </c>
      <c r="J21" s="39">
        <f t="shared" si="4"/>
        <v>1848.398412604166</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0.031514666666666656</v>
      </c>
      <c r="O21" s="40">
        <f>COUNTIF(Vertices[Eigenvector Centrality],"&gt;= "&amp;N21)-COUNTIF(Vertices[Eigenvector Centrality],"&gt;="&amp;N22)</f>
        <v>0</v>
      </c>
      <c r="P21" s="39">
        <f t="shared" si="7"/>
        <v>2.8242104166666677</v>
      </c>
      <c r="Q21" s="40">
        <f>COUNTIF(Vertices[PageRank],"&gt;= "&amp;P21)-COUNTIF(Vertices[PageRank],"&gt;="&amp;P22)</f>
        <v>1</v>
      </c>
      <c r="R21" s="39">
        <f t="shared" si="8"/>
        <v>0.1979166666666666</v>
      </c>
      <c r="S21" s="44">
        <f>COUNTIF(Vertices[Clustering Coefficient],"&gt;= "&amp;R21)-COUNTIF(Vertices[Clustering Coefficient],"&gt;="&amp;R22)</f>
        <v>0</v>
      </c>
      <c r="T21" s="39" t="e">
        <f ca="1" t="shared" si="9"/>
        <v>#REF!</v>
      </c>
      <c r="U21" s="40" t="e">
        <f ca="1" t="shared" si="0"/>
        <v>#REF!</v>
      </c>
    </row>
    <row r="22" spans="1:21" ht="15">
      <c r="A22" s="122"/>
      <c r="B22" s="122"/>
      <c r="D22" s="32">
        <f t="shared" si="1"/>
        <v>0</v>
      </c>
      <c r="E22" s="3">
        <f>COUNTIF(Vertices[Degree],"&gt;= "&amp;D22)-COUNTIF(Vertices[Degree],"&gt;="&amp;D23)</f>
        <v>0</v>
      </c>
      <c r="F22" s="37">
        <f t="shared" si="2"/>
        <v>7.916666666666664</v>
      </c>
      <c r="G22" s="38">
        <f>COUNTIF(Vertices[In-Degree],"&gt;= "&amp;F22)-COUNTIF(Vertices[In-Degree],"&gt;="&amp;F23)</f>
        <v>0</v>
      </c>
      <c r="H22" s="37">
        <f t="shared" si="3"/>
        <v>5</v>
      </c>
      <c r="I22" s="38">
        <f>COUNTIF(Vertices[Out-Degree],"&gt;= "&amp;H22)-COUNTIF(Vertices[Out-Degree],"&gt;="&amp;H23)</f>
        <v>2</v>
      </c>
      <c r="J22" s="37">
        <f t="shared" si="4"/>
        <v>1945.6825395833325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0.033173333333333326</v>
      </c>
      <c r="O22" s="38">
        <f>COUNTIF(Vertices[Eigenvector Centrality],"&gt;= "&amp;N22)-COUNTIF(Vertices[Eigenvector Centrality],"&gt;="&amp;N23)</f>
        <v>1</v>
      </c>
      <c r="P22" s="37">
        <f t="shared" si="7"/>
        <v>2.9501943333333345</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158</v>
      </c>
      <c r="B23" s="34">
        <v>0.01206140350877193</v>
      </c>
      <c r="D23" s="32">
        <f t="shared" si="1"/>
        <v>0</v>
      </c>
      <c r="E23" s="3">
        <f>COUNTIF(Vertices[Degree],"&gt;= "&amp;D23)-COUNTIF(Vertices[Degree],"&gt;="&amp;D24)</f>
        <v>0</v>
      </c>
      <c r="F23" s="39">
        <f t="shared" si="2"/>
        <v>8.312499999999998</v>
      </c>
      <c r="G23" s="40">
        <f>COUNTIF(Vertices[In-Degree],"&gt;= "&amp;F23)-COUNTIF(Vertices[In-Degree],"&gt;="&amp;F24)</f>
        <v>0</v>
      </c>
      <c r="H23" s="39">
        <f t="shared" si="3"/>
        <v>5.25</v>
      </c>
      <c r="I23" s="40">
        <f>COUNTIF(Vertices[Out-Degree],"&gt;= "&amp;H23)-COUNTIF(Vertices[Out-Degree],"&gt;="&amp;H24)</f>
        <v>0</v>
      </c>
      <c r="J23" s="39">
        <f t="shared" si="4"/>
        <v>2042.966666562499</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0.034831999999999995</v>
      </c>
      <c r="O23" s="40">
        <f>COUNTIF(Vertices[Eigenvector Centrality],"&gt;= "&amp;N23)-COUNTIF(Vertices[Eigenvector Centrality],"&gt;="&amp;N24)</f>
        <v>0</v>
      </c>
      <c r="P23" s="39">
        <f t="shared" si="7"/>
        <v>3.0761782500000012</v>
      </c>
      <c r="Q23" s="40">
        <f>COUNTIF(Vertices[PageRank],"&gt;= "&amp;P23)-COUNTIF(Vertices[PageRank],"&gt;="&amp;P24)</f>
        <v>1</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2412</v>
      </c>
      <c r="B24" s="34">
        <v>0.463535</v>
      </c>
      <c r="D24" s="32">
        <f t="shared" si="1"/>
        <v>0</v>
      </c>
      <c r="E24" s="3">
        <f>COUNTIF(Vertices[Degree],"&gt;= "&amp;D24)-COUNTIF(Vertices[Degree],"&gt;="&amp;D25)</f>
        <v>0</v>
      </c>
      <c r="F24" s="37">
        <f t="shared" si="2"/>
        <v>8.708333333333332</v>
      </c>
      <c r="G24" s="38">
        <f>COUNTIF(Vertices[In-Degree],"&gt;= "&amp;F24)-COUNTIF(Vertices[In-Degree],"&gt;="&amp;F25)</f>
        <v>0</v>
      </c>
      <c r="H24" s="37">
        <f t="shared" si="3"/>
        <v>5.5</v>
      </c>
      <c r="I24" s="38">
        <f>COUNTIF(Vertices[Out-Degree],"&gt;= "&amp;H24)-COUNTIF(Vertices[Out-Degree],"&gt;="&amp;H25)</f>
        <v>0</v>
      </c>
      <c r="J24" s="37">
        <f t="shared" si="4"/>
        <v>2140.2507935416656</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0.036490666666666664</v>
      </c>
      <c r="O24" s="38">
        <f>COUNTIF(Vertices[Eigenvector Centrality],"&gt;= "&amp;N24)-COUNTIF(Vertices[Eigenvector Centrality],"&gt;="&amp;N25)</f>
        <v>0</v>
      </c>
      <c r="P24" s="37">
        <f t="shared" si="7"/>
        <v>3.202162166666668</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122"/>
      <c r="B25" s="122"/>
      <c r="D25" s="32">
        <f t="shared" si="1"/>
        <v>0</v>
      </c>
      <c r="E25" s="3">
        <f>COUNTIF(Vertices[Degree],"&gt;= "&amp;D25)-COUNTIF(Vertices[Degree],"&gt;="&amp;D26)</f>
        <v>0</v>
      </c>
      <c r="F25" s="39">
        <f t="shared" si="2"/>
        <v>9.104166666666666</v>
      </c>
      <c r="G25" s="40">
        <f>COUNTIF(Vertices[In-Degree],"&gt;= "&amp;F25)-COUNTIF(Vertices[In-Degree],"&gt;="&amp;F26)</f>
        <v>0</v>
      </c>
      <c r="H25" s="39">
        <f t="shared" si="3"/>
        <v>5.75</v>
      </c>
      <c r="I25" s="40">
        <f>COUNTIF(Vertices[Out-Degree],"&gt;= "&amp;H25)-COUNTIF(Vertices[Out-Degree],"&gt;="&amp;H26)</f>
        <v>0</v>
      </c>
      <c r="J25" s="39">
        <f t="shared" si="4"/>
        <v>2237.534920520832</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0.038149333333333334</v>
      </c>
      <c r="O25" s="40">
        <f>COUNTIF(Vertices[Eigenvector Centrality],"&gt;= "&amp;N25)-COUNTIF(Vertices[Eigenvector Centrality],"&gt;="&amp;N26)</f>
        <v>1</v>
      </c>
      <c r="P25" s="39">
        <f t="shared" si="7"/>
        <v>3.3281460833333347</v>
      </c>
      <c r="Q25" s="40">
        <f>COUNTIF(Vertices[PageRank],"&gt;= "&amp;P25)-COUNTIF(Vertices[PageRank],"&gt;="&amp;P26)</f>
        <v>1</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2413</v>
      </c>
      <c r="B26" s="34" t="s">
        <v>2427</v>
      </c>
      <c r="D26" s="32">
        <f t="shared" si="1"/>
        <v>0</v>
      </c>
      <c r="E26" s="3">
        <f>COUNTIF(Vertices[Degree],"&gt;= "&amp;D26)-COUNTIF(Vertices[Degree],"&gt;="&amp;D28)</f>
        <v>0</v>
      </c>
      <c r="F26" s="37">
        <f t="shared" si="2"/>
        <v>9.5</v>
      </c>
      <c r="G26" s="38">
        <f>COUNTIF(Vertices[In-Degree],"&gt;= "&amp;F26)-COUNTIF(Vertices[In-Degree],"&gt;="&amp;F28)</f>
        <v>0</v>
      </c>
      <c r="H26" s="37">
        <f t="shared" si="3"/>
        <v>6</v>
      </c>
      <c r="I26" s="38">
        <f>COUNTIF(Vertices[Out-Degree],"&gt;= "&amp;H26)-COUNTIF(Vertices[Out-Degree],"&gt;="&amp;H28)</f>
        <v>2</v>
      </c>
      <c r="J26" s="37">
        <f t="shared" si="4"/>
        <v>2334.8190474999988</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0.039808</v>
      </c>
      <c r="O26" s="38">
        <f>COUNTIF(Vertices[Eigenvector Centrality],"&gt;= "&amp;N26)-COUNTIF(Vertices[Eigenvector Centrality],"&gt;="&amp;N28)</f>
        <v>0</v>
      </c>
      <c r="P26" s="37">
        <f t="shared" si="7"/>
        <v>3.4541300000000015</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2"/>
      <c r="B27" s="122"/>
      <c r="D27" s="32"/>
      <c r="E27" s="3">
        <f>COUNTIF(Vertices[Degree],"&gt;= "&amp;D27)-COUNTIF(Vertices[Degree],"&gt;="&amp;D28)</f>
        <v>0</v>
      </c>
      <c r="F27" s="62"/>
      <c r="G27" s="63">
        <f>COUNTIF(Vertices[In-Degree],"&gt;= "&amp;F27)-COUNTIF(Vertices[In-Degree],"&gt;="&amp;F28)</f>
        <v>-1</v>
      </c>
      <c r="H27" s="62"/>
      <c r="I27" s="63">
        <f>COUNTIF(Vertices[Out-Degree],"&gt;= "&amp;H27)-COUNTIF(Vertices[Out-Degree],"&gt;="&amp;H28)</f>
        <v>-7</v>
      </c>
      <c r="J27" s="62"/>
      <c r="K27" s="63">
        <f>COUNTIF(Vertices[Betweenness Centrality],"&gt;= "&amp;J27)-COUNTIF(Vertices[Betweenness Centrality],"&gt;="&amp;J28)</f>
        <v>-1</v>
      </c>
      <c r="L27" s="62"/>
      <c r="M27" s="63">
        <f>COUNTIF(Vertices[Closeness Centrality],"&gt;= "&amp;L27)-COUNTIF(Vertices[Closeness Centrality],"&gt;="&amp;L28)</f>
        <v>-2</v>
      </c>
      <c r="N27" s="62"/>
      <c r="O27" s="63">
        <f>COUNTIF(Vertices[Eigenvector Centrality],"&gt;= "&amp;N27)-COUNTIF(Vertices[Eigenvector Centrality],"&gt;="&amp;N28)</f>
        <v>-2</v>
      </c>
      <c r="P27" s="62"/>
      <c r="Q27" s="63">
        <f>COUNTIF(Vertices[Eigenvector Centrality],"&gt;= "&amp;P27)-COUNTIF(Vertices[Eigenvector Centrality],"&gt;="&amp;P28)</f>
        <v>0</v>
      </c>
      <c r="R27" s="62"/>
      <c r="S27" s="64">
        <f>COUNTIF(Vertices[Clustering Coefficient],"&gt;= "&amp;R27)-COUNTIF(Vertices[Clustering Coefficient],"&gt;="&amp;R28)</f>
        <v>-3</v>
      </c>
      <c r="T27" s="62"/>
      <c r="U27" s="63">
        <f ca="1">COUNTIF(Vertices[Clustering Coefficient],"&gt;= "&amp;T27)-COUNTIF(Vertices[Clustering Coefficient],"&gt;="&amp;T28)</f>
        <v>0</v>
      </c>
    </row>
    <row r="28" spans="1:21" ht="15">
      <c r="A28" s="34" t="s">
        <v>2414</v>
      </c>
      <c r="B28" s="34" t="s">
        <v>2464</v>
      </c>
      <c r="D28" s="32">
        <f>D26+($D$50-$D$2)/BinDivisor</f>
        <v>0</v>
      </c>
      <c r="E28" s="3">
        <f>COUNTIF(Vertices[Degree],"&gt;= "&amp;D28)-COUNTIF(Vertices[Degree],"&gt;="&amp;D42)</f>
        <v>0</v>
      </c>
      <c r="F28" s="39">
        <f>F26+($F$50-$F$2)/BinDivisor</f>
        <v>9.895833333333334</v>
      </c>
      <c r="G28" s="40">
        <f>COUNTIF(Vertices[In-Degree],"&gt;= "&amp;F28)-COUNTIF(Vertices[In-Degree],"&gt;="&amp;F42)</f>
        <v>0</v>
      </c>
      <c r="H28" s="39">
        <f>H26+($H$50-$H$2)/BinDivisor</f>
        <v>6.25</v>
      </c>
      <c r="I28" s="40">
        <f>COUNTIF(Vertices[Out-Degree],"&gt;= "&amp;H28)-COUNTIF(Vertices[Out-Degree],"&gt;="&amp;H42)</f>
        <v>0</v>
      </c>
      <c r="J28" s="39">
        <f>J26+($J$50-$J$2)/BinDivisor</f>
        <v>2432.1031744791653</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0.04146666666666667</v>
      </c>
      <c r="O28" s="40">
        <f>COUNTIF(Vertices[Eigenvector Centrality],"&gt;= "&amp;N28)-COUNTIF(Vertices[Eigenvector Centrality],"&gt;="&amp;N42)</f>
        <v>1</v>
      </c>
      <c r="P28" s="39">
        <f>P26+($P$50-$P$2)/BinDivisor</f>
        <v>3.5801139166666682</v>
      </c>
      <c r="Q28" s="40">
        <f>COUNTIF(Vertices[PageRank],"&gt;= "&amp;P28)-COUNTIF(Vertices[PageRank],"&gt;="&amp;P42)</f>
        <v>1</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2"/>
      <c r="B29" s="122"/>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2415</v>
      </c>
      <c r="B30" s="34" t="s">
        <v>2459</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2416</v>
      </c>
      <c r="B31" s="34" t="s">
        <v>2460</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409.5">
      <c r="A32" s="34" t="s">
        <v>2417</v>
      </c>
      <c r="B32" s="52" t="s">
        <v>2461</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2418</v>
      </c>
      <c r="B33" s="34" t="s">
        <v>2462</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2419</v>
      </c>
      <c r="B34" s="34" t="s">
        <v>2463</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2420</v>
      </c>
      <c r="B35" s="34" t="s">
        <v>1625</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2421</v>
      </c>
      <c r="B36" s="34" t="s">
        <v>1625</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2422</v>
      </c>
      <c r="B37" s="34" t="s">
        <v>1625</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2423</v>
      </c>
      <c r="B38" s="34" t="s">
        <v>956</v>
      </c>
      <c r="D38" s="32"/>
      <c r="E38" s="3">
        <f>COUNTIF(Vertices[Degree],"&gt;= "&amp;D38)-COUNTIF(Vertices[Degree],"&gt;="&amp;D42)</f>
        <v>0</v>
      </c>
      <c r="F38" s="62"/>
      <c r="G38" s="63">
        <f>COUNTIF(Vertices[In-Degree],"&gt;= "&amp;F38)-COUNTIF(Vertices[In-Degree],"&gt;="&amp;F42)</f>
        <v>-1</v>
      </c>
      <c r="H38" s="62"/>
      <c r="I38" s="63">
        <f>COUNTIF(Vertices[Out-Degree],"&gt;= "&amp;H38)-COUNTIF(Vertices[Out-Degree],"&gt;="&amp;H42)</f>
        <v>-7</v>
      </c>
      <c r="J38" s="62"/>
      <c r="K38" s="63">
        <f>COUNTIF(Vertices[Betweenness Centrality],"&gt;= "&amp;J38)-COUNTIF(Vertices[Betweenness Centrality],"&gt;="&amp;J42)</f>
        <v>-1</v>
      </c>
      <c r="L38" s="62"/>
      <c r="M38" s="63">
        <f>COUNTIF(Vertices[Closeness Centrality],"&gt;= "&amp;L38)-COUNTIF(Vertices[Closeness Centrality],"&gt;="&amp;L42)</f>
        <v>-2</v>
      </c>
      <c r="N38" s="62"/>
      <c r="O38" s="63">
        <f>COUNTIF(Vertices[Eigenvector Centrality],"&gt;= "&amp;N38)-COUNTIF(Vertices[Eigenvector Centrality],"&gt;="&amp;N42)</f>
        <v>-1</v>
      </c>
      <c r="P38" s="62"/>
      <c r="Q38" s="63">
        <f>COUNTIF(Vertices[Eigenvector Centrality],"&gt;= "&amp;P38)-COUNTIF(Vertices[Eigenvector Centrality],"&gt;="&amp;P42)</f>
        <v>0</v>
      </c>
      <c r="R38" s="62"/>
      <c r="S38" s="64">
        <f>COUNTIF(Vertices[Clustering Coefficient],"&gt;= "&amp;R38)-COUNTIF(Vertices[Clustering Coefficient],"&gt;="&amp;R42)</f>
        <v>-3</v>
      </c>
      <c r="T38" s="62"/>
      <c r="U38" s="63">
        <f ca="1">COUNTIF(Vertices[Clustering Coefficient],"&gt;= "&amp;T38)-COUNTIF(Vertices[Clustering Coefficient],"&gt;="&amp;T42)</f>
        <v>0</v>
      </c>
    </row>
    <row r="39" spans="1:21" ht="15">
      <c r="A39" s="34" t="s">
        <v>21</v>
      </c>
      <c r="B39" s="34"/>
      <c r="D39" s="32"/>
      <c r="E39" s="3">
        <f>COUNTIF(Vertices[Degree],"&gt;= "&amp;D39)-COUNTIF(Vertices[Degree],"&gt;="&amp;D42)</f>
        <v>0</v>
      </c>
      <c r="F39" s="62"/>
      <c r="G39" s="63">
        <f>COUNTIF(Vertices[In-Degree],"&gt;= "&amp;F39)-COUNTIF(Vertices[In-Degree],"&gt;="&amp;F42)</f>
        <v>-1</v>
      </c>
      <c r="H39" s="62"/>
      <c r="I39" s="63">
        <f>COUNTIF(Vertices[Out-Degree],"&gt;= "&amp;H39)-COUNTIF(Vertices[Out-Degree],"&gt;="&amp;H42)</f>
        <v>-7</v>
      </c>
      <c r="J39" s="62"/>
      <c r="K39" s="63">
        <f>COUNTIF(Vertices[Betweenness Centrality],"&gt;= "&amp;J39)-COUNTIF(Vertices[Betweenness Centrality],"&gt;="&amp;J42)</f>
        <v>-1</v>
      </c>
      <c r="L39" s="62"/>
      <c r="M39" s="63">
        <f>COUNTIF(Vertices[Closeness Centrality],"&gt;= "&amp;L39)-COUNTIF(Vertices[Closeness Centrality],"&gt;="&amp;L42)</f>
        <v>-2</v>
      </c>
      <c r="N39" s="62"/>
      <c r="O39" s="63">
        <f>COUNTIF(Vertices[Eigenvector Centrality],"&gt;= "&amp;N39)-COUNTIF(Vertices[Eigenvector Centrality],"&gt;="&amp;N42)</f>
        <v>-1</v>
      </c>
      <c r="P39" s="62"/>
      <c r="Q39" s="63">
        <f>COUNTIF(Vertices[Eigenvector Centrality],"&gt;= "&amp;P39)-COUNTIF(Vertices[Eigenvector Centrality],"&gt;="&amp;P42)</f>
        <v>0</v>
      </c>
      <c r="R39" s="62"/>
      <c r="S39" s="64">
        <f>COUNTIF(Vertices[Clustering Coefficient],"&gt;= "&amp;R39)-COUNTIF(Vertices[Clustering Coefficient],"&gt;="&amp;R42)</f>
        <v>-3</v>
      </c>
      <c r="T39" s="62"/>
      <c r="U39" s="63">
        <f ca="1">COUNTIF(Vertices[Clustering Coefficient],"&gt;= "&amp;T39)-COUNTIF(Vertices[Clustering Coefficient],"&gt;="&amp;T42)</f>
        <v>0</v>
      </c>
    </row>
    <row r="40" spans="1:21" ht="15">
      <c r="A40" s="34" t="s">
        <v>2424</v>
      </c>
      <c r="B40" s="34" t="s">
        <v>956</v>
      </c>
      <c r="D40" s="32"/>
      <c r="E40" s="3">
        <f>COUNTIF(Vertices[Degree],"&gt;= "&amp;D40)-COUNTIF(Vertices[Degree],"&gt;="&amp;D42)</f>
        <v>0</v>
      </c>
      <c r="F40" s="62"/>
      <c r="G40" s="63">
        <f>COUNTIF(Vertices[In-Degree],"&gt;= "&amp;F40)-COUNTIF(Vertices[In-Degree],"&gt;="&amp;F42)</f>
        <v>-1</v>
      </c>
      <c r="H40" s="62"/>
      <c r="I40" s="63">
        <f>COUNTIF(Vertices[Out-Degree],"&gt;= "&amp;H40)-COUNTIF(Vertices[Out-Degree],"&gt;="&amp;H42)</f>
        <v>-7</v>
      </c>
      <c r="J40" s="62"/>
      <c r="K40" s="63">
        <f>COUNTIF(Vertices[Betweenness Centrality],"&gt;= "&amp;J40)-COUNTIF(Vertices[Betweenness Centrality],"&gt;="&amp;J42)</f>
        <v>-1</v>
      </c>
      <c r="L40" s="62"/>
      <c r="M40" s="63">
        <f>COUNTIF(Vertices[Closeness Centrality],"&gt;= "&amp;L40)-COUNTIF(Vertices[Closeness Centrality],"&gt;="&amp;L42)</f>
        <v>-2</v>
      </c>
      <c r="N40" s="62"/>
      <c r="O40" s="63">
        <f>COUNTIF(Vertices[Eigenvector Centrality],"&gt;= "&amp;N40)-COUNTIF(Vertices[Eigenvector Centrality],"&gt;="&amp;N42)</f>
        <v>-1</v>
      </c>
      <c r="P40" s="62"/>
      <c r="Q40" s="63">
        <f>COUNTIF(Vertices[Eigenvector Centrality],"&gt;= "&amp;P40)-COUNTIF(Vertices[Eigenvector Centrality],"&gt;="&amp;P42)</f>
        <v>0</v>
      </c>
      <c r="R40" s="62"/>
      <c r="S40" s="64">
        <f>COUNTIF(Vertices[Clustering Coefficient],"&gt;= "&amp;R40)-COUNTIF(Vertices[Clustering Coefficient],"&gt;="&amp;R42)</f>
        <v>-3</v>
      </c>
      <c r="T40" s="62"/>
      <c r="U40" s="63">
        <f ca="1">COUNTIF(Vertices[Clustering Coefficient],"&gt;= "&amp;T40)-COUNTIF(Vertices[Clustering Coefficient],"&gt;="&amp;T42)</f>
        <v>0</v>
      </c>
    </row>
    <row r="41" spans="1:21" ht="15">
      <c r="A41" s="34" t="s">
        <v>2425</v>
      </c>
      <c r="B41" s="34"/>
      <c r="D41" s="32"/>
      <c r="E41" s="3">
        <f>COUNTIF(Vertices[Degree],"&gt;= "&amp;D41)-COUNTIF(Vertices[Degree],"&gt;="&amp;D42)</f>
        <v>0</v>
      </c>
      <c r="F41" s="62"/>
      <c r="G41" s="63">
        <f>COUNTIF(Vertices[In-Degree],"&gt;= "&amp;F41)-COUNTIF(Vertices[In-Degree],"&gt;="&amp;F42)</f>
        <v>-1</v>
      </c>
      <c r="H41" s="62"/>
      <c r="I41" s="63">
        <f>COUNTIF(Vertices[Out-Degree],"&gt;= "&amp;H41)-COUNTIF(Vertices[Out-Degree],"&gt;="&amp;H42)</f>
        <v>-7</v>
      </c>
      <c r="J41" s="62"/>
      <c r="K41" s="63">
        <f>COUNTIF(Vertices[Betweenness Centrality],"&gt;= "&amp;J41)-COUNTIF(Vertices[Betweenness Centrality],"&gt;="&amp;J42)</f>
        <v>-1</v>
      </c>
      <c r="L41" s="62"/>
      <c r="M41" s="63">
        <f>COUNTIF(Vertices[Closeness Centrality],"&gt;= "&amp;L41)-COUNTIF(Vertices[Closeness Centrality],"&gt;="&amp;L42)</f>
        <v>-2</v>
      </c>
      <c r="N41" s="62"/>
      <c r="O41" s="63">
        <f>COUNTIF(Vertices[Eigenvector Centrality],"&gt;= "&amp;N41)-COUNTIF(Vertices[Eigenvector Centrality],"&gt;="&amp;N42)</f>
        <v>-1</v>
      </c>
      <c r="P41" s="62"/>
      <c r="Q41" s="63">
        <f>COUNTIF(Vertices[Eigenvector Centrality],"&gt;= "&amp;P41)-COUNTIF(Vertices[Eigenvector Centrality],"&gt;="&amp;P42)</f>
        <v>0</v>
      </c>
      <c r="R41" s="62"/>
      <c r="S41" s="64">
        <f>COUNTIF(Vertices[Clustering Coefficient],"&gt;= "&amp;R41)-COUNTIF(Vertices[Clustering Coefficient],"&gt;="&amp;R42)</f>
        <v>-3</v>
      </c>
      <c r="T41" s="62"/>
      <c r="U41" s="63">
        <f ca="1">COUNTIF(Vertices[Clustering Coefficient],"&gt;= "&amp;T41)-COUNTIF(Vertices[Clustering Coefficient],"&gt;="&amp;T42)</f>
        <v>0</v>
      </c>
    </row>
    <row r="42" spans="1:21" ht="15">
      <c r="A42" s="34" t="s">
        <v>2426</v>
      </c>
      <c r="B42" s="34"/>
      <c r="D42" s="32">
        <f>D28+($D$50-$D$2)/BinDivisor</f>
        <v>0</v>
      </c>
      <c r="E42" s="3">
        <f>COUNTIF(Vertices[Degree],"&gt;= "&amp;D42)-COUNTIF(Vertices[Degree],"&gt;="&amp;D43)</f>
        <v>0</v>
      </c>
      <c r="F42" s="37">
        <f>F28+($F$50-$F$2)/BinDivisor</f>
        <v>10.291666666666668</v>
      </c>
      <c r="G42" s="38">
        <f>COUNTIF(Vertices[In-Degree],"&gt;= "&amp;F42)-COUNTIF(Vertices[In-Degree],"&gt;="&amp;F43)</f>
        <v>0</v>
      </c>
      <c r="H42" s="37">
        <f>H28+($H$50-$H$2)/BinDivisor</f>
        <v>6.5</v>
      </c>
      <c r="I42" s="38">
        <f>COUNTIF(Vertices[Out-Degree],"&gt;= "&amp;H42)-COUNTIF(Vertices[Out-Degree],"&gt;="&amp;H43)</f>
        <v>0</v>
      </c>
      <c r="J42" s="37">
        <f>J28+($J$50-$J$2)/BinDivisor</f>
        <v>2529.387301458332</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0.04312533333333334</v>
      </c>
      <c r="O42" s="38">
        <f>COUNTIF(Vertices[Eigenvector Centrality],"&gt;= "&amp;N42)-COUNTIF(Vertices[Eigenvector Centrality],"&gt;="&amp;N43)</f>
        <v>0</v>
      </c>
      <c r="P42" s="37">
        <f>P28+($P$50-$P$2)/BinDivisor</f>
        <v>3.706097833333335</v>
      </c>
      <c r="Q42" s="38">
        <f>COUNTIF(Vertices[PageRank],"&gt;= "&amp;P42)-COUNTIF(Vertices[PageRank],"&gt;="&amp;P43)</f>
        <v>1</v>
      </c>
      <c r="R42" s="37">
        <f>R28+($R$50-$R$2)/BinDivisor</f>
        <v>0.27083333333333326</v>
      </c>
      <c r="S42" s="43">
        <f>COUNTIF(Vertices[Clustering Coefficient],"&gt;= "&amp;R42)-COUNTIF(Vertices[Clustering Coefficient],"&gt;="&amp;R43)</f>
        <v>0</v>
      </c>
      <c r="T42" s="37" t="e">
        <f ca="1">T28+($T$50-$T$2)/BinDivisor</f>
        <v>#REF!</v>
      </c>
      <c r="U42" s="38" t="e">
        <f ca="1" t="shared" si="0"/>
        <v>#REF!</v>
      </c>
    </row>
    <row r="43" spans="4:21" ht="15">
      <c r="D43" s="32">
        <f aca="true" t="shared" si="10" ref="D43:D49">D42+($D$50-$D$2)/BinDivisor</f>
        <v>0</v>
      </c>
      <c r="E43" s="3">
        <f>COUNTIF(Vertices[Degree],"&gt;= "&amp;D43)-COUNTIF(Vertices[Degree],"&gt;="&amp;D44)</f>
        <v>0</v>
      </c>
      <c r="F43" s="39">
        <f aca="true" t="shared" si="11" ref="F43:F49">F42+($F$50-$F$2)/BinDivisor</f>
        <v>10.687500000000002</v>
      </c>
      <c r="G43" s="40">
        <f>COUNTIF(Vertices[In-Degree],"&gt;= "&amp;F43)-COUNTIF(Vertices[In-Degree],"&gt;="&amp;F44)</f>
        <v>0</v>
      </c>
      <c r="H43" s="39">
        <f aca="true" t="shared" si="12" ref="H43:H49">H42+($H$50-$H$2)/BinDivisor</f>
        <v>6.75</v>
      </c>
      <c r="I43" s="40">
        <f>COUNTIF(Vertices[Out-Degree],"&gt;= "&amp;H43)-COUNTIF(Vertices[Out-Degree],"&gt;="&amp;H44)</f>
        <v>0</v>
      </c>
      <c r="J43" s="39">
        <f aca="true" t="shared" si="13" ref="J43:J49">J42+($J$50-$J$2)/BinDivisor</f>
        <v>2626.6714284374984</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0.04478400000000001</v>
      </c>
      <c r="O43" s="40">
        <f>COUNTIF(Vertices[Eigenvector Centrality],"&gt;= "&amp;N43)-COUNTIF(Vertices[Eigenvector Centrality],"&gt;="&amp;N44)</f>
        <v>0</v>
      </c>
      <c r="P43" s="39">
        <f aca="true" t="shared" si="16" ref="P43:P49">P42+($P$50-$P$2)/BinDivisor</f>
        <v>3.8320817500000017</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4:21" ht="15">
      <c r="D44" s="32">
        <f t="shared" si="10"/>
        <v>0</v>
      </c>
      <c r="E44" s="3">
        <f>COUNTIF(Vertices[Degree],"&gt;= "&amp;D44)-COUNTIF(Vertices[Degree],"&gt;="&amp;D45)</f>
        <v>0</v>
      </c>
      <c r="F44" s="37">
        <f t="shared" si="11"/>
        <v>11.083333333333336</v>
      </c>
      <c r="G44" s="38">
        <f>COUNTIF(Vertices[In-Degree],"&gt;= "&amp;F44)-COUNTIF(Vertices[In-Degree],"&gt;="&amp;F45)</f>
        <v>0</v>
      </c>
      <c r="H44" s="37">
        <f t="shared" si="12"/>
        <v>7</v>
      </c>
      <c r="I44" s="38">
        <f>COUNTIF(Vertices[Out-Degree],"&gt;= "&amp;H44)-COUNTIF(Vertices[Out-Degree],"&gt;="&amp;H45)</f>
        <v>1</v>
      </c>
      <c r="J44" s="37">
        <f t="shared" si="13"/>
        <v>2723.955555416665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0.04644266666666668</v>
      </c>
      <c r="O44" s="38">
        <f>COUNTIF(Vertices[Eigenvector Centrality],"&gt;= "&amp;N44)-COUNTIF(Vertices[Eigenvector Centrality],"&gt;="&amp;N45)</f>
        <v>0</v>
      </c>
      <c r="P44" s="37">
        <f t="shared" si="16"/>
        <v>3.9580656666666685</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11.47916666666667</v>
      </c>
      <c r="G45" s="40">
        <f>COUNTIF(Vertices[In-Degree],"&gt;= "&amp;F45)-COUNTIF(Vertices[In-Degree],"&gt;="&amp;F46)</f>
        <v>0</v>
      </c>
      <c r="H45" s="39">
        <f t="shared" si="12"/>
        <v>7.25</v>
      </c>
      <c r="I45" s="40">
        <f>COUNTIF(Vertices[Out-Degree],"&gt;= "&amp;H45)-COUNTIF(Vertices[Out-Degree],"&gt;="&amp;H46)</f>
        <v>0</v>
      </c>
      <c r="J45" s="39">
        <f t="shared" si="13"/>
        <v>2821.2396823958316</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0.04810133333333335</v>
      </c>
      <c r="O45" s="40">
        <f>COUNTIF(Vertices[Eigenvector Centrality],"&gt;= "&amp;N45)-COUNTIF(Vertices[Eigenvector Centrality],"&gt;="&amp;N46)</f>
        <v>0</v>
      </c>
      <c r="P45" s="39">
        <f t="shared" si="16"/>
        <v>4.084049583333335</v>
      </c>
      <c r="Q45" s="40">
        <f>COUNTIF(Vertices[PageRank],"&gt;= "&amp;P45)-COUNTIF(Vertices[PageRank],"&gt;="&amp;P46)</f>
        <v>1</v>
      </c>
      <c r="R45" s="39">
        <f t="shared" si="17"/>
        <v>0.3020833333333333</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11.875000000000004</v>
      </c>
      <c r="G46" s="38">
        <f>COUNTIF(Vertices[In-Degree],"&gt;= "&amp;F46)-COUNTIF(Vertices[In-Degree],"&gt;="&amp;F47)</f>
        <v>0</v>
      </c>
      <c r="H46" s="37">
        <f t="shared" si="12"/>
        <v>7.5</v>
      </c>
      <c r="I46" s="38">
        <f>COUNTIF(Vertices[Out-Degree],"&gt;= "&amp;H46)-COUNTIF(Vertices[Out-Degree],"&gt;="&amp;H47)</f>
        <v>0</v>
      </c>
      <c r="J46" s="37">
        <f t="shared" si="13"/>
        <v>2918.523809374998</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0.04976000000000002</v>
      </c>
      <c r="O46" s="38">
        <f>COUNTIF(Vertices[Eigenvector Centrality],"&gt;= "&amp;N46)-COUNTIF(Vertices[Eigenvector Centrality],"&gt;="&amp;N47)</f>
        <v>0</v>
      </c>
      <c r="P46" s="37">
        <f t="shared" si="16"/>
        <v>4.2100335000000015</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12.270833333333337</v>
      </c>
      <c r="G47" s="40">
        <f>COUNTIF(Vertices[In-Degree],"&gt;= "&amp;F47)-COUNTIF(Vertices[In-Degree],"&gt;="&amp;F48)</f>
        <v>0</v>
      </c>
      <c r="H47" s="39">
        <f t="shared" si="12"/>
        <v>7.75</v>
      </c>
      <c r="I47" s="40">
        <f>COUNTIF(Vertices[Out-Degree],"&gt;= "&amp;H47)-COUNTIF(Vertices[Out-Degree],"&gt;="&amp;H48)</f>
        <v>0</v>
      </c>
      <c r="J47" s="39">
        <f t="shared" si="13"/>
        <v>3015.8079363541647</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0.05141866666666669</v>
      </c>
      <c r="O47" s="40">
        <f>COUNTIF(Vertices[Eigenvector Centrality],"&gt;= "&amp;N47)-COUNTIF(Vertices[Eigenvector Centrality],"&gt;="&amp;N48)</f>
        <v>0</v>
      </c>
      <c r="P47" s="39">
        <f t="shared" si="16"/>
        <v>4.336017416666668</v>
      </c>
      <c r="Q47" s="40">
        <f>COUNTIF(Vertices[PageRank],"&gt;= "&amp;P47)-COUNTIF(Vertices[PageRank],"&gt;="&amp;P48)</f>
        <v>1</v>
      </c>
      <c r="R47" s="39">
        <f t="shared" si="17"/>
        <v>0.3229166666666667</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12.666666666666671</v>
      </c>
      <c r="G48" s="38">
        <f>COUNTIF(Vertices[In-Degree],"&gt;= "&amp;F48)-COUNTIF(Vertices[In-Degree],"&gt;="&amp;F49)</f>
        <v>0</v>
      </c>
      <c r="H48" s="37">
        <f t="shared" si="12"/>
        <v>8</v>
      </c>
      <c r="I48" s="38">
        <f>COUNTIF(Vertices[Out-Degree],"&gt;= "&amp;H48)-COUNTIF(Vertices[Out-Degree],"&gt;="&amp;H49)</f>
        <v>2</v>
      </c>
      <c r="J48" s="37">
        <f t="shared" si="13"/>
        <v>3113.092063333331</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0.05307733333333336</v>
      </c>
      <c r="O48" s="38">
        <f>COUNTIF(Vertices[Eigenvector Centrality],"&gt;= "&amp;N48)-COUNTIF(Vertices[Eigenvector Centrality],"&gt;="&amp;N49)</f>
        <v>0</v>
      </c>
      <c r="P48" s="37">
        <f t="shared" si="16"/>
        <v>4.462001333333335</v>
      </c>
      <c r="Q48" s="38">
        <f>COUNTIF(Vertices[PageRank],"&gt;= "&amp;P48)-COUNTIF(Vertices[PageRank],"&gt;="&amp;P49)</f>
        <v>0</v>
      </c>
      <c r="R48" s="37">
        <f t="shared" si="17"/>
        <v>0.33333333333333337</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"&amp;D49)-COUNTIF(Vertices[Degree],"&gt;="&amp;#REF!)</f>
        <v>0</v>
      </c>
      <c r="F49" s="39">
        <f t="shared" si="11"/>
        <v>13.062500000000005</v>
      </c>
      <c r="G49" s="40">
        <f>COUNTIF(Vertices[In-Degree],"&gt;= "&amp;F49)-COUNTIF(Vertices[In-Degree],"&gt;="&amp;#REF!)</f>
        <v>1</v>
      </c>
      <c r="H49" s="39">
        <f t="shared" si="12"/>
        <v>8.25</v>
      </c>
      <c r="I49" s="40">
        <f>COUNTIF(Vertices[Out-Degree],"&gt;= "&amp;H49)-COUNTIF(Vertices[Out-Degree],"&gt;="&amp;#REF!)</f>
        <v>4</v>
      </c>
      <c r="J49" s="39">
        <f t="shared" si="13"/>
        <v>3210.376190312498</v>
      </c>
      <c r="K49" s="40">
        <f>COUNTIF(Vertices[Betweenness Centrality],"&gt;= "&amp;J49)-COUNTIF(Vertices[Betweenness Centrality],"&gt;="&amp;#REF!)</f>
        <v>1</v>
      </c>
      <c r="L49" s="39">
        <f t="shared" si="14"/>
        <v>0.6875000000000001</v>
      </c>
      <c r="M49" s="40">
        <f>COUNTIF(Vertices[Closeness Centrality],"&gt;= "&amp;L49)-COUNTIF(Vertices[Closeness Centrality],"&gt;="&amp;#REF!)</f>
        <v>2</v>
      </c>
      <c r="N49" s="39">
        <f t="shared" si="15"/>
        <v>0.05473600000000003</v>
      </c>
      <c r="O49" s="40">
        <f>COUNTIF(Vertices[Eigenvector Centrality],"&gt;= "&amp;N49)-COUNTIF(Vertices[Eigenvector Centrality],"&gt;="&amp;#REF!)</f>
        <v>1</v>
      </c>
      <c r="P49" s="39">
        <f t="shared" si="16"/>
        <v>4.587985250000002</v>
      </c>
      <c r="Q49" s="40">
        <f>COUNTIF(Vertices[PageRank],"&gt;= "&amp;P49)-COUNTIF(Vertices[PageRank],"&gt;="&amp;#REF!)</f>
        <v>1</v>
      </c>
      <c r="R49" s="39">
        <f t="shared" si="17"/>
        <v>0.34375000000000006</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19</v>
      </c>
      <c r="G50" s="42">
        <f>COUNTIF(Vertices[In-Degree],"&gt;= "&amp;F50)-COUNTIF(Vertices[In-Degree],"&gt;="&amp;#REF!)</f>
        <v>1</v>
      </c>
      <c r="H50" s="41">
        <f>MAX(Vertices[Out-Degree])</f>
        <v>12</v>
      </c>
      <c r="I50" s="42">
        <f>COUNTIF(Vertices[Out-Degree],"&gt;= "&amp;H50)-COUNTIF(Vertices[Out-Degree],"&gt;="&amp;#REF!)</f>
        <v>1</v>
      </c>
      <c r="J50" s="41">
        <f>MAX(Vertices[Betweenness Centrality])</f>
        <v>4669.638095</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0.079616</v>
      </c>
      <c r="O50" s="42">
        <f>COUNTIF(Vertices[Eigenvector Centrality],"&gt;= "&amp;N50)-COUNTIF(Vertices[Eigenvector Centrality],"&gt;="&amp;#REF!)</f>
        <v>1</v>
      </c>
      <c r="P50" s="41">
        <f>MAX(Vertices[PageRank])</f>
        <v>6.477744</v>
      </c>
      <c r="Q50" s="42">
        <f>COUNTIF(Vertices[PageRank],"&gt;= "&amp;P50)-COUNTIF(Vertices[PageRank],"&gt;="&amp;#REF!)</f>
        <v>1</v>
      </c>
      <c r="R50" s="41">
        <f>MAX(Vertices[Clustering Coefficient])</f>
        <v>0.5</v>
      </c>
      <c r="S50" s="45">
        <f>COUNTIF(Vertices[Clustering Coefficient],"&gt;= "&amp;R50)-COUNTIF(Vertices[Clustering Coefficient],"&gt;="&amp;#REF!)</f>
        <v>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19</v>
      </c>
    </row>
    <row r="82" spans="1:2" ht="15">
      <c r="A82" s="33" t="s">
        <v>90</v>
      </c>
      <c r="B82" s="47">
        <f>_xlfn.IFERROR(AVERAGE(Vertices[In-Degree]),NoMetricMessage)</f>
        <v>1.2916666666666667</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12</v>
      </c>
    </row>
    <row r="96" spans="1:2" ht="15">
      <c r="A96" s="33" t="s">
        <v>96</v>
      </c>
      <c r="B96" s="47">
        <f>_xlfn.IFERROR(AVERAGE(Vertices[Out-Degree]),NoMetricMessage)</f>
        <v>1.2916666666666667</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4669.638095</v>
      </c>
    </row>
    <row r="110" spans="1:2" ht="15">
      <c r="A110" s="33" t="s">
        <v>102</v>
      </c>
      <c r="B110" s="47">
        <f>_xlfn.IFERROR(AVERAGE(Vertices[Betweenness Centrality]),NoMetricMessage)</f>
        <v>193.7708333125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0.023924406250000013</v>
      </c>
    </row>
    <row r="125" spans="1:2" ht="15">
      <c r="A125" s="33" t="s">
        <v>109</v>
      </c>
      <c r="B125" s="47">
        <f>_xlfn.IFERROR(MEDIAN(Vertices[Closeness Centrality]),NoMetricMessage)</f>
        <v>0.003165</v>
      </c>
    </row>
    <row r="136" spans="1:2" ht="15">
      <c r="A136" s="33" t="s">
        <v>112</v>
      </c>
      <c r="B136" s="47">
        <f>IF(COUNT(Vertices[Eigenvector Centrality])&gt;0,N2,NoMetricMessage)</f>
        <v>0</v>
      </c>
    </row>
    <row r="137" spans="1:2" ht="15">
      <c r="A137" s="33" t="s">
        <v>113</v>
      </c>
      <c r="B137" s="47">
        <f>IF(COUNT(Vertices[Eigenvector Centrality])&gt;0,N50,NoMetricMessage)</f>
        <v>0.079616</v>
      </c>
    </row>
    <row r="138" spans="1:2" ht="15">
      <c r="A138" s="33" t="s">
        <v>114</v>
      </c>
      <c r="B138" s="47">
        <f>_xlfn.IFERROR(AVERAGE(Vertices[Eigenvector Centrality]),NoMetricMessage)</f>
        <v>0.010416635416666667</v>
      </c>
    </row>
    <row r="139" spans="1:2" ht="15">
      <c r="A139" s="33" t="s">
        <v>115</v>
      </c>
      <c r="B139" s="47">
        <f>_xlfn.IFERROR(MEDIAN(Vertices[Eigenvector Centrality]),NoMetricMessage)</f>
        <v>0.005633</v>
      </c>
    </row>
    <row r="150" spans="1:2" ht="15">
      <c r="A150" s="33" t="s">
        <v>140</v>
      </c>
      <c r="B150" s="47">
        <f>IF(COUNT(Vertices[PageRank])&gt;0,P2,NoMetricMessage)</f>
        <v>0.430516</v>
      </c>
    </row>
    <row r="151" spans="1:2" ht="15">
      <c r="A151" s="33" t="s">
        <v>141</v>
      </c>
      <c r="B151" s="47">
        <f>IF(COUNT(Vertices[PageRank])&gt;0,P50,NoMetricMessage)</f>
        <v>6.477744</v>
      </c>
    </row>
    <row r="152" spans="1:2" ht="15">
      <c r="A152" s="33" t="s">
        <v>142</v>
      </c>
      <c r="B152" s="47">
        <f>_xlfn.IFERROR(AVERAGE(Vertices[PageRank]),NoMetricMessage)</f>
        <v>0.99999503125</v>
      </c>
    </row>
    <row r="153" spans="1:2" ht="15">
      <c r="A153" s="33" t="s">
        <v>143</v>
      </c>
      <c r="B153" s="47">
        <f>_xlfn.IFERROR(MEDIAN(Vertices[PageRank]),NoMetricMessage)</f>
        <v>0.512745</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0.023445866085668714</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197</v>
      </c>
    </row>
    <row r="10" spans="1:11" ht="15">
      <c r="A10"/>
      <c r="B10">
        <v>4</v>
      </c>
      <c r="D10" t="s">
        <v>63</v>
      </c>
      <c r="E10" t="s">
        <v>63</v>
      </c>
      <c r="H10" t="s">
        <v>75</v>
      </c>
      <c r="J10" t="s">
        <v>177</v>
      </c>
      <c r="K10" t="s">
        <v>198</v>
      </c>
    </row>
    <row r="11" spans="1:11" ht="15">
      <c r="A11"/>
      <c r="B11">
        <v>5</v>
      </c>
      <c r="D11" t="s">
        <v>46</v>
      </c>
      <c r="E11">
        <v>1</v>
      </c>
      <c r="H11" t="s">
        <v>76</v>
      </c>
      <c r="J11" t="s">
        <v>178</v>
      </c>
      <c r="K11" t="s">
        <v>199</v>
      </c>
    </row>
    <row r="12" spans="1:11" ht="15">
      <c r="A12"/>
      <c r="B12"/>
      <c r="D12" t="s">
        <v>64</v>
      </c>
      <c r="E12">
        <v>2</v>
      </c>
      <c r="H12">
        <v>0</v>
      </c>
      <c r="J12" t="s">
        <v>179</v>
      </c>
      <c r="K12" t="s">
        <v>200</v>
      </c>
    </row>
    <row r="13" spans="1:11" ht="15">
      <c r="A13"/>
      <c r="B13"/>
      <c r="D13">
        <v>1</v>
      </c>
      <c r="E13">
        <v>3</v>
      </c>
      <c r="H13">
        <v>1</v>
      </c>
      <c r="J13" t="s">
        <v>180</v>
      </c>
      <c r="K13" t="s">
        <v>201</v>
      </c>
    </row>
    <row r="14" spans="4:11" ht="15">
      <c r="D14">
        <v>2</v>
      </c>
      <c r="E14">
        <v>4</v>
      </c>
      <c r="H14">
        <v>2</v>
      </c>
      <c r="J14" t="s">
        <v>181</v>
      </c>
      <c r="K14" t="s">
        <v>202</v>
      </c>
    </row>
    <row r="15" spans="4:11" ht="15">
      <c r="D15">
        <v>3</v>
      </c>
      <c r="E15">
        <v>5</v>
      </c>
      <c r="H15">
        <v>3</v>
      </c>
      <c r="J15" t="s">
        <v>182</v>
      </c>
      <c r="K15" t="s">
        <v>203</v>
      </c>
    </row>
    <row r="16" spans="4:11" ht="15">
      <c r="D16">
        <v>4</v>
      </c>
      <c r="E16">
        <v>6</v>
      </c>
      <c r="H16">
        <v>4</v>
      </c>
      <c r="J16" t="s">
        <v>183</v>
      </c>
      <c r="K16" t="s">
        <v>204</v>
      </c>
    </row>
    <row r="17" spans="4:11" ht="15">
      <c r="D17">
        <v>5</v>
      </c>
      <c r="E17">
        <v>7</v>
      </c>
      <c r="H17">
        <v>5</v>
      </c>
      <c r="J17" t="s">
        <v>184</v>
      </c>
      <c r="K17" t="s">
        <v>205</v>
      </c>
    </row>
    <row r="18" spans="4:11" ht="15">
      <c r="D18">
        <v>6</v>
      </c>
      <c r="E18">
        <v>8</v>
      </c>
      <c r="H18">
        <v>6</v>
      </c>
      <c r="J18" t="s">
        <v>185</v>
      </c>
      <c r="K18" t="s">
        <v>206</v>
      </c>
    </row>
    <row r="19" spans="4:11" ht="15">
      <c r="D19">
        <v>7</v>
      </c>
      <c r="E19">
        <v>9</v>
      </c>
      <c r="H19">
        <v>7</v>
      </c>
      <c r="J19" t="s">
        <v>186</v>
      </c>
      <c r="K19" t="s">
        <v>207</v>
      </c>
    </row>
    <row r="20" spans="4:11" ht="409.5">
      <c r="D20">
        <v>8</v>
      </c>
      <c r="H20">
        <v>8</v>
      </c>
      <c r="J20" t="s">
        <v>187</v>
      </c>
      <c r="K20" s="13" t="s">
        <v>208</v>
      </c>
    </row>
    <row r="21" spans="4:11" ht="409.5">
      <c r="D21">
        <v>9</v>
      </c>
      <c r="H21">
        <v>9</v>
      </c>
      <c r="J21" t="s">
        <v>188</v>
      </c>
      <c r="K21" s="13" t="s">
        <v>2465</v>
      </c>
    </row>
    <row r="22" spans="4:11" ht="409.5">
      <c r="D22">
        <v>10</v>
      </c>
      <c r="J22" t="s">
        <v>189</v>
      </c>
      <c r="K22" s="13" t="s">
        <v>190</v>
      </c>
    </row>
    <row r="23" spans="4:11" ht="15">
      <c r="D23">
        <v>11</v>
      </c>
      <c r="J23" t="s">
        <v>191</v>
      </c>
      <c r="K23">
        <v>18</v>
      </c>
    </row>
    <row r="24" spans="10:11" ht="15">
      <c r="J24" t="s">
        <v>209</v>
      </c>
      <c r="K24" t="s">
        <v>2456</v>
      </c>
    </row>
    <row r="25" spans="10:11" ht="409.5">
      <c r="J25" t="s">
        <v>210</v>
      </c>
      <c r="K25" s="13" t="s">
        <v>2458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C28A-3680-4FBA-BD46-65BF8EB3A52B}">
  <dimension ref="A1:T93"/>
  <sheetViews>
    <sheetView workbookViewId="0" topLeftCell="A1"/>
  </sheetViews>
  <sheetFormatPr defaultColWidth="9.140625" defaultRowHeight="15"/>
  <cols>
    <col min="1" max="1" width="39.57421875" style="0" customWidth="1"/>
    <col min="2" max="2" width="17.421875" style="0" bestFit="1" customWidth="1"/>
    <col min="3" max="3" width="29.57421875" style="0" customWidth="1"/>
    <col min="4" max="4" width="10.00390625" style="0" bestFit="1" customWidth="1"/>
    <col min="5" max="5" width="29.57421875" style="0" customWidth="1"/>
    <col min="6" max="6" width="10.00390625" style="0" bestFit="1" customWidth="1"/>
    <col min="7" max="7" width="29.57421875" style="0" customWidth="1"/>
    <col min="8" max="8" width="10.00390625" style="0" bestFit="1" customWidth="1"/>
    <col min="9" max="9" width="29.57421875" style="0" customWidth="1"/>
    <col min="10" max="10" width="10.00390625" style="0" bestFit="1" customWidth="1"/>
    <col min="11" max="11" width="29.57421875" style="0" customWidth="1"/>
    <col min="12" max="12" width="10.00390625" style="0" bestFit="1" customWidth="1"/>
    <col min="13" max="13" width="29.57421875" style="0" customWidth="1"/>
    <col min="14" max="14" width="10.00390625" style="0" bestFit="1" customWidth="1"/>
    <col min="15" max="15" width="29.57421875" style="0" customWidth="1"/>
    <col min="16" max="16" width="10.00390625" style="0" bestFit="1" customWidth="1"/>
    <col min="17" max="17" width="29.57421875" style="0" customWidth="1"/>
    <col min="18" max="18" width="10.00390625" style="0" bestFit="1" customWidth="1"/>
    <col min="19" max="19" width="29.57421875" style="0" customWidth="1"/>
    <col min="20" max="20" width="10.00390625" style="0" bestFit="1" customWidth="1"/>
  </cols>
  <sheetData>
    <row r="1" spans="1:20" ht="15" customHeight="1">
      <c r="A1" s="13" t="s">
        <v>1648</v>
      </c>
      <c r="B1" s="13" t="s">
        <v>1650</v>
      </c>
      <c r="C1" s="13" t="s">
        <v>1651</v>
      </c>
      <c r="D1" s="13" t="s">
        <v>1655</v>
      </c>
      <c r="E1" s="13" t="s">
        <v>1654</v>
      </c>
      <c r="F1" s="13" t="s">
        <v>1658</v>
      </c>
      <c r="G1" s="13" t="s">
        <v>1657</v>
      </c>
      <c r="H1" s="13" t="s">
        <v>1660</v>
      </c>
      <c r="I1" s="13" t="s">
        <v>1659</v>
      </c>
      <c r="J1" s="13" t="s">
        <v>1663</v>
      </c>
      <c r="K1" s="13" t="s">
        <v>1662</v>
      </c>
      <c r="L1" s="13" t="s">
        <v>1665</v>
      </c>
      <c r="M1" s="13" t="s">
        <v>1664</v>
      </c>
      <c r="N1" s="13" t="s">
        <v>1667</v>
      </c>
      <c r="O1" s="13" t="s">
        <v>1666</v>
      </c>
      <c r="P1" s="13" t="s">
        <v>1669</v>
      </c>
      <c r="Q1" s="13" t="s">
        <v>1668</v>
      </c>
      <c r="R1" s="13" t="s">
        <v>1671</v>
      </c>
      <c r="S1" s="79" t="s">
        <v>1670</v>
      </c>
      <c r="T1" s="79" t="s">
        <v>1672</v>
      </c>
    </row>
    <row r="2" spans="1:20" ht="15">
      <c r="A2" s="84" t="s">
        <v>449</v>
      </c>
      <c r="B2" s="79">
        <v>6</v>
      </c>
      <c r="C2" s="84" t="s">
        <v>454</v>
      </c>
      <c r="D2" s="79">
        <v>1</v>
      </c>
      <c r="E2" s="84" t="s">
        <v>444</v>
      </c>
      <c r="F2" s="79">
        <v>3</v>
      </c>
      <c r="G2" s="84" t="s">
        <v>453</v>
      </c>
      <c r="H2" s="79">
        <v>1</v>
      </c>
      <c r="I2" s="84" t="s">
        <v>449</v>
      </c>
      <c r="J2" s="79">
        <v>5</v>
      </c>
      <c r="K2" s="84" t="s">
        <v>464</v>
      </c>
      <c r="L2" s="79">
        <v>1</v>
      </c>
      <c r="M2" s="84" t="s">
        <v>457</v>
      </c>
      <c r="N2" s="79">
        <v>1</v>
      </c>
      <c r="O2" s="84" t="s">
        <v>446</v>
      </c>
      <c r="P2" s="79">
        <v>1</v>
      </c>
      <c r="Q2" s="84" t="s">
        <v>442</v>
      </c>
      <c r="R2" s="79">
        <v>1</v>
      </c>
      <c r="S2" s="79"/>
      <c r="T2" s="79"/>
    </row>
    <row r="3" spans="1:20" ht="15">
      <c r="A3" s="84" t="s">
        <v>444</v>
      </c>
      <c r="B3" s="79">
        <v>4</v>
      </c>
      <c r="C3" s="84" t="s">
        <v>467</v>
      </c>
      <c r="D3" s="79">
        <v>1</v>
      </c>
      <c r="E3" s="84" t="s">
        <v>451</v>
      </c>
      <c r="F3" s="79">
        <v>1</v>
      </c>
      <c r="G3" s="79"/>
      <c r="H3" s="79"/>
      <c r="I3" s="84" t="s">
        <v>458</v>
      </c>
      <c r="J3" s="79">
        <v>3</v>
      </c>
      <c r="K3" s="84" t="s">
        <v>465</v>
      </c>
      <c r="L3" s="79">
        <v>1</v>
      </c>
      <c r="M3" s="84" t="s">
        <v>455</v>
      </c>
      <c r="N3" s="79">
        <v>1</v>
      </c>
      <c r="O3" s="84" t="s">
        <v>445</v>
      </c>
      <c r="P3" s="79">
        <v>1</v>
      </c>
      <c r="Q3" s="84" t="s">
        <v>443</v>
      </c>
      <c r="R3" s="79">
        <v>1</v>
      </c>
      <c r="S3" s="79"/>
      <c r="T3" s="79"/>
    </row>
    <row r="4" spans="1:20" ht="15">
      <c r="A4" s="84" t="s">
        <v>458</v>
      </c>
      <c r="B4" s="79">
        <v>3</v>
      </c>
      <c r="C4" s="84" t="s">
        <v>468</v>
      </c>
      <c r="D4" s="79">
        <v>1</v>
      </c>
      <c r="E4" s="84" t="s">
        <v>1656</v>
      </c>
      <c r="F4" s="79">
        <v>1</v>
      </c>
      <c r="G4" s="79"/>
      <c r="H4" s="79"/>
      <c r="I4" s="84" t="s">
        <v>462</v>
      </c>
      <c r="J4" s="79">
        <v>2</v>
      </c>
      <c r="K4" s="84" t="s">
        <v>466</v>
      </c>
      <c r="L4" s="79">
        <v>1</v>
      </c>
      <c r="M4" s="84" t="s">
        <v>456</v>
      </c>
      <c r="N4" s="79">
        <v>1</v>
      </c>
      <c r="O4" s="79"/>
      <c r="P4" s="79"/>
      <c r="Q4" s="84" t="s">
        <v>444</v>
      </c>
      <c r="R4" s="79">
        <v>1</v>
      </c>
      <c r="S4" s="79"/>
      <c r="T4" s="79"/>
    </row>
    <row r="5" spans="1:20" ht="15">
      <c r="A5" s="84" t="s">
        <v>462</v>
      </c>
      <c r="B5" s="79">
        <v>2</v>
      </c>
      <c r="C5" s="84" t="s">
        <v>447</v>
      </c>
      <c r="D5" s="79">
        <v>1</v>
      </c>
      <c r="E5" s="84" t="s">
        <v>449</v>
      </c>
      <c r="F5" s="79">
        <v>1</v>
      </c>
      <c r="G5" s="79"/>
      <c r="H5" s="79"/>
      <c r="I5" s="84" t="s">
        <v>1661</v>
      </c>
      <c r="J5" s="79">
        <v>1</v>
      </c>
      <c r="K5" s="79"/>
      <c r="L5" s="79"/>
      <c r="M5" s="84" t="s">
        <v>448</v>
      </c>
      <c r="N5" s="79">
        <v>1</v>
      </c>
      <c r="O5" s="79"/>
      <c r="P5" s="79"/>
      <c r="Q5" s="79"/>
      <c r="R5" s="79"/>
      <c r="S5" s="79"/>
      <c r="T5" s="79"/>
    </row>
    <row r="6" spans="1:20" ht="15">
      <c r="A6" s="84" t="s">
        <v>1649</v>
      </c>
      <c r="B6" s="79">
        <v>1</v>
      </c>
      <c r="C6" s="84" t="s">
        <v>452</v>
      </c>
      <c r="D6" s="79">
        <v>1</v>
      </c>
      <c r="E6" s="79"/>
      <c r="F6" s="79"/>
      <c r="G6" s="79"/>
      <c r="H6" s="79"/>
      <c r="I6" s="84" t="s">
        <v>459</v>
      </c>
      <c r="J6" s="79">
        <v>1</v>
      </c>
      <c r="K6" s="79"/>
      <c r="L6" s="79"/>
      <c r="M6" s="79"/>
      <c r="N6" s="79"/>
      <c r="O6" s="79"/>
      <c r="P6" s="79"/>
      <c r="Q6" s="79"/>
      <c r="R6" s="79"/>
      <c r="S6" s="79"/>
      <c r="T6" s="79"/>
    </row>
    <row r="7" spans="1:20" ht="15">
      <c r="A7" s="84" t="s">
        <v>459</v>
      </c>
      <c r="B7" s="79">
        <v>1</v>
      </c>
      <c r="C7" s="84" t="s">
        <v>1652</v>
      </c>
      <c r="D7" s="79">
        <v>1</v>
      </c>
      <c r="E7" s="79"/>
      <c r="F7" s="79"/>
      <c r="G7" s="79"/>
      <c r="H7" s="79"/>
      <c r="I7" s="84" t="s">
        <v>1649</v>
      </c>
      <c r="J7" s="79">
        <v>1</v>
      </c>
      <c r="K7" s="79"/>
      <c r="L7" s="79"/>
      <c r="M7" s="79"/>
      <c r="N7" s="79"/>
      <c r="O7" s="79"/>
      <c r="P7" s="79"/>
      <c r="Q7" s="79"/>
      <c r="R7" s="79"/>
      <c r="S7" s="79"/>
      <c r="T7" s="79"/>
    </row>
    <row r="8" spans="1:20" ht="15">
      <c r="A8" s="84" t="s">
        <v>457</v>
      </c>
      <c r="B8" s="79">
        <v>1</v>
      </c>
      <c r="C8" s="84" t="s">
        <v>1653</v>
      </c>
      <c r="D8" s="79">
        <v>1</v>
      </c>
      <c r="E8" s="79"/>
      <c r="F8" s="79"/>
      <c r="G8" s="79"/>
      <c r="H8" s="79"/>
      <c r="I8" s="79"/>
      <c r="J8" s="79"/>
      <c r="K8" s="79"/>
      <c r="L8" s="79"/>
      <c r="M8" s="79"/>
      <c r="N8" s="79"/>
      <c r="O8" s="79"/>
      <c r="P8" s="79"/>
      <c r="Q8" s="79"/>
      <c r="R8" s="79"/>
      <c r="S8" s="79"/>
      <c r="T8" s="79"/>
    </row>
    <row r="9" spans="1:20" ht="15">
      <c r="A9" s="84" t="s">
        <v>456</v>
      </c>
      <c r="B9" s="79">
        <v>1</v>
      </c>
      <c r="C9" s="79"/>
      <c r="D9" s="79"/>
      <c r="E9" s="79"/>
      <c r="F9" s="79"/>
      <c r="G9" s="79"/>
      <c r="H9" s="79"/>
      <c r="I9" s="79"/>
      <c r="J9" s="79"/>
      <c r="K9" s="79"/>
      <c r="L9" s="79"/>
      <c r="M9" s="79"/>
      <c r="N9" s="79"/>
      <c r="O9" s="79"/>
      <c r="P9" s="79"/>
      <c r="Q9" s="79"/>
      <c r="R9" s="79"/>
      <c r="S9" s="79"/>
      <c r="T9" s="79"/>
    </row>
    <row r="10" spans="1:20" ht="15">
      <c r="A10" s="84" t="s">
        <v>455</v>
      </c>
      <c r="B10" s="79">
        <v>1</v>
      </c>
      <c r="C10" s="79"/>
      <c r="D10" s="79"/>
      <c r="E10" s="79"/>
      <c r="F10" s="79"/>
      <c r="G10" s="79"/>
      <c r="H10" s="79"/>
      <c r="I10" s="79"/>
      <c r="J10" s="79"/>
      <c r="K10" s="79"/>
      <c r="L10" s="79"/>
      <c r="M10" s="79"/>
      <c r="N10" s="79"/>
      <c r="O10" s="79"/>
      <c r="P10" s="79"/>
      <c r="Q10" s="79"/>
      <c r="R10" s="79"/>
      <c r="S10" s="79"/>
      <c r="T10" s="79"/>
    </row>
    <row r="11" spans="1:20" ht="15">
      <c r="A11" s="84" t="s">
        <v>454</v>
      </c>
      <c r="B11" s="79">
        <v>1</v>
      </c>
      <c r="C11" s="79"/>
      <c r="D11" s="79"/>
      <c r="E11" s="79"/>
      <c r="F11" s="79"/>
      <c r="G11" s="79"/>
      <c r="H11" s="79"/>
      <c r="I11" s="79"/>
      <c r="J11" s="79"/>
      <c r="K11" s="79"/>
      <c r="L11" s="79"/>
      <c r="M11" s="79"/>
      <c r="N11" s="79"/>
      <c r="O11" s="79"/>
      <c r="P11" s="79"/>
      <c r="Q11" s="79"/>
      <c r="R11" s="79"/>
      <c r="S11" s="79"/>
      <c r="T11" s="79"/>
    </row>
    <row r="14" spans="1:20" ht="15" customHeight="1">
      <c r="A14" s="13" t="s">
        <v>1681</v>
      </c>
      <c r="B14" s="13" t="s">
        <v>1650</v>
      </c>
      <c r="C14" s="13" t="s">
        <v>1683</v>
      </c>
      <c r="D14" s="13" t="s">
        <v>1655</v>
      </c>
      <c r="E14" s="13" t="s">
        <v>1684</v>
      </c>
      <c r="F14" s="13" t="s">
        <v>1658</v>
      </c>
      <c r="G14" s="13" t="s">
        <v>1685</v>
      </c>
      <c r="H14" s="13" t="s">
        <v>1660</v>
      </c>
      <c r="I14" s="13" t="s">
        <v>1686</v>
      </c>
      <c r="J14" s="13" t="s">
        <v>1663</v>
      </c>
      <c r="K14" s="13" t="s">
        <v>1687</v>
      </c>
      <c r="L14" s="13" t="s">
        <v>1665</v>
      </c>
      <c r="M14" s="13" t="s">
        <v>1688</v>
      </c>
      <c r="N14" s="13" t="s">
        <v>1667</v>
      </c>
      <c r="O14" s="13" t="s">
        <v>1689</v>
      </c>
      <c r="P14" s="13" t="s">
        <v>1669</v>
      </c>
      <c r="Q14" s="13" t="s">
        <v>1690</v>
      </c>
      <c r="R14" s="13" t="s">
        <v>1671</v>
      </c>
      <c r="S14" s="79" t="s">
        <v>1691</v>
      </c>
      <c r="T14" s="79" t="s">
        <v>1672</v>
      </c>
    </row>
    <row r="15" spans="1:20" ht="15">
      <c r="A15" s="79" t="s">
        <v>469</v>
      </c>
      <c r="B15" s="79">
        <v>14</v>
      </c>
      <c r="C15" s="79" t="s">
        <v>475</v>
      </c>
      <c r="D15" s="79">
        <v>4</v>
      </c>
      <c r="E15" s="79" t="s">
        <v>469</v>
      </c>
      <c r="F15" s="79">
        <v>5</v>
      </c>
      <c r="G15" s="79" t="s">
        <v>475</v>
      </c>
      <c r="H15" s="79">
        <v>1</v>
      </c>
      <c r="I15" s="79" t="s">
        <v>469</v>
      </c>
      <c r="J15" s="79">
        <v>6</v>
      </c>
      <c r="K15" s="79" t="s">
        <v>475</v>
      </c>
      <c r="L15" s="79">
        <v>3</v>
      </c>
      <c r="M15" s="79" t="s">
        <v>475</v>
      </c>
      <c r="N15" s="79">
        <v>3</v>
      </c>
      <c r="O15" s="79" t="s">
        <v>472</v>
      </c>
      <c r="P15" s="79">
        <v>1</v>
      </c>
      <c r="Q15" s="79" t="s">
        <v>469</v>
      </c>
      <c r="R15" s="79">
        <v>2</v>
      </c>
      <c r="S15" s="79"/>
      <c r="T15" s="79"/>
    </row>
    <row r="16" spans="1:20" ht="15">
      <c r="A16" s="79" t="s">
        <v>475</v>
      </c>
      <c r="B16" s="79">
        <v>12</v>
      </c>
      <c r="C16" s="79" t="s">
        <v>469</v>
      </c>
      <c r="D16" s="79">
        <v>1</v>
      </c>
      <c r="E16" s="79" t="s">
        <v>475</v>
      </c>
      <c r="F16" s="79">
        <v>1</v>
      </c>
      <c r="G16" s="79"/>
      <c r="H16" s="79"/>
      <c r="I16" s="79" t="s">
        <v>477</v>
      </c>
      <c r="J16" s="79">
        <v>3</v>
      </c>
      <c r="K16" s="79"/>
      <c r="L16" s="79"/>
      <c r="M16" s="79" t="s">
        <v>473</v>
      </c>
      <c r="N16" s="79">
        <v>1</v>
      </c>
      <c r="O16" s="79" t="s">
        <v>471</v>
      </c>
      <c r="P16" s="79">
        <v>1</v>
      </c>
      <c r="Q16" s="79" t="s">
        <v>470</v>
      </c>
      <c r="R16" s="79">
        <v>1</v>
      </c>
      <c r="S16" s="79"/>
      <c r="T16" s="79"/>
    </row>
    <row r="17" spans="1:20" ht="15">
      <c r="A17" s="79" t="s">
        <v>477</v>
      </c>
      <c r="B17" s="79">
        <v>3</v>
      </c>
      <c r="C17" s="79" t="s">
        <v>476</v>
      </c>
      <c r="D17" s="79">
        <v>1</v>
      </c>
      <c r="E17" s="79"/>
      <c r="F17" s="79"/>
      <c r="G17" s="79"/>
      <c r="H17" s="79"/>
      <c r="I17" s="79" t="s">
        <v>1682</v>
      </c>
      <c r="J17" s="79">
        <v>2</v>
      </c>
      <c r="K17" s="79"/>
      <c r="L17" s="79"/>
      <c r="M17" s="79"/>
      <c r="N17" s="79"/>
      <c r="O17" s="79"/>
      <c r="P17" s="79"/>
      <c r="Q17" s="79"/>
      <c r="R17" s="79"/>
      <c r="S17" s="79"/>
      <c r="T17" s="79"/>
    </row>
    <row r="18" spans="1:20" ht="15">
      <c r="A18" s="79" t="s">
        <v>1682</v>
      </c>
      <c r="B18" s="79">
        <v>2</v>
      </c>
      <c r="C18" s="79" t="s">
        <v>470</v>
      </c>
      <c r="D18" s="79">
        <v>1</v>
      </c>
      <c r="E18" s="79"/>
      <c r="F18" s="79"/>
      <c r="G18" s="79"/>
      <c r="H18" s="79"/>
      <c r="I18" s="79" t="s">
        <v>480</v>
      </c>
      <c r="J18" s="79">
        <v>2</v>
      </c>
      <c r="K18" s="79"/>
      <c r="L18" s="79"/>
      <c r="M18" s="79"/>
      <c r="N18" s="79"/>
      <c r="O18" s="79"/>
      <c r="P18" s="79"/>
      <c r="Q18" s="79"/>
      <c r="R18" s="79"/>
      <c r="S18" s="79"/>
      <c r="T18" s="79"/>
    </row>
    <row r="19" spans="1:20" ht="15">
      <c r="A19" s="79" t="s">
        <v>480</v>
      </c>
      <c r="B19" s="79">
        <v>2</v>
      </c>
      <c r="C19" s="79"/>
      <c r="D19" s="79"/>
      <c r="E19" s="79"/>
      <c r="F19" s="79"/>
      <c r="G19" s="79"/>
      <c r="H19" s="79"/>
      <c r="I19" s="79"/>
      <c r="J19" s="79"/>
      <c r="K19" s="79"/>
      <c r="L19" s="79"/>
      <c r="M19" s="79"/>
      <c r="N19" s="79"/>
      <c r="O19" s="79"/>
      <c r="P19" s="79"/>
      <c r="Q19" s="79"/>
      <c r="R19" s="79"/>
      <c r="S19" s="79"/>
      <c r="T19" s="79"/>
    </row>
    <row r="20" spans="1:20" ht="15">
      <c r="A20" s="79" t="s">
        <v>470</v>
      </c>
      <c r="B20" s="79">
        <v>2</v>
      </c>
      <c r="C20" s="79"/>
      <c r="D20" s="79"/>
      <c r="E20" s="79"/>
      <c r="F20" s="79"/>
      <c r="G20" s="79"/>
      <c r="H20" s="79"/>
      <c r="I20" s="79"/>
      <c r="J20" s="79"/>
      <c r="K20" s="79"/>
      <c r="L20" s="79"/>
      <c r="M20" s="79"/>
      <c r="N20" s="79"/>
      <c r="O20" s="79"/>
      <c r="P20" s="79"/>
      <c r="Q20" s="79"/>
      <c r="R20" s="79"/>
      <c r="S20" s="79"/>
      <c r="T20" s="79"/>
    </row>
    <row r="21" spans="1:20" ht="15">
      <c r="A21" s="79" t="s">
        <v>473</v>
      </c>
      <c r="B21" s="79">
        <v>1</v>
      </c>
      <c r="C21" s="79"/>
      <c r="D21" s="79"/>
      <c r="E21" s="79"/>
      <c r="F21" s="79"/>
      <c r="G21" s="79"/>
      <c r="H21" s="79"/>
      <c r="I21" s="79"/>
      <c r="J21" s="79"/>
      <c r="K21" s="79"/>
      <c r="L21" s="79"/>
      <c r="M21" s="79"/>
      <c r="N21" s="79"/>
      <c r="O21" s="79"/>
      <c r="P21" s="79"/>
      <c r="Q21" s="79"/>
      <c r="R21" s="79"/>
      <c r="S21" s="79"/>
      <c r="T21" s="79"/>
    </row>
    <row r="22" spans="1:20" ht="15">
      <c r="A22" s="79" t="s">
        <v>476</v>
      </c>
      <c r="B22" s="79">
        <v>1</v>
      </c>
      <c r="C22" s="79"/>
      <c r="D22" s="79"/>
      <c r="E22" s="79"/>
      <c r="F22" s="79"/>
      <c r="G22" s="79"/>
      <c r="H22" s="79"/>
      <c r="I22" s="79"/>
      <c r="J22" s="79"/>
      <c r="K22" s="79"/>
      <c r="L22" s="79"/>
      <c r="M22" s="79"/>
      <c r="N22" s="79"/>
      <c r="O22" s="79"/>
      <c r="P22" s="79"/>
      <c r="Q22" s="79"/>
      <c r="R22" s="79"/>
      <c r="S22" s="79"/>
      <c r="T22" s="79"/>
    </row>
    <row r="23" spans="1:20" ht="15">
      <c r="A23" s="79" t="s">
        <v>472</v>
      </c>
      <c r="B23" s="79">
        <v>1</v>
      </c>
      <c r="C23" s="79"/>
      <c r="D23" s="79"/>
      <c r="E23" s="79"/>
      <c r="F23" s="79"/>
      <c r="G23" s="79"/>
      <c r="H23" s="79"/>
      <c r="I23" s="79"/>
      <c r="J23" s="79"/>
      <c r="K23" s="79"/>
      <c r="L23" s="79"/>
      <c r="M23" s="79"/>
      <c r="N23" s="79"/>
      <c r="O23" s="79"/>
      <c r="P23" s="79"/>
      <c r="Q23" s="79"/>
      <c r="R23" s="79"/>
      <c r="S23" s="79"/>
      <c r="T23" s="79"/>
    </row>
    <row r="24" spans="1:20" ht="15">
      <c r="A24" s="79" t="s">
        <v>471</v>
      </c>
      <c r="B24" s="79">
        <v>1</v>
      </c>
      <c r="C24" s="79"/>
      <c r="D24" s="79"/>
      <c r="E24" s="79"/>
      <c r="F24" s="79"/>
      <c r="G24" s="79"/>
      <c r="H24" s="79"/>
      <c r="I24" s="79"/>
      <c r="J24" s="79"/>
      <c r="K24" s="79"/>
      <c r="L24" s="79"/>
      <c r="M24" s="79"/>
      <c r="N24" s="79"/>
      <c r="O24" s="79"/>
      <c r="P24" s="79"/>
      <c r="Q24" s="79"/>
      <c r="R24" s="79"/>
      <c r="S24" s="79"/>
      <c r="T24" s="79"/>
    </row>
    <row r="27" spans="1:20" ht="15" customHeight="1">
      <c r="A27" s="13" t="s">
        <v>1699</v>
      </c>
      <c r="B27" s="13" t="s">
        <v>1650</v>
      </c>
      <c r="C27" s="13" t="s">
        <v>1706</v>
      </c>
      <c r="D27" s="13" t="s">
        <v>1655</v>
      </c>
      <c r="E27" s="13" t="s">
        <v>1711</v>
      </c>
      <c r="F27" s="13" t="s">
        <v>1658</v>
      </c>
      <c r="G27" s="13" t="s">
        <v>1717</v>
      </c>
      <c r="H27" s="13" t="s">
        <v>1660</v>
      </c>
      <c r="I27" s="13" t="s">
        <v>1722</v>
      </c>
      <c r="J27" s="13" t="s">
        <v>1663</v>
      </c>
      <c r="K27" s="13" t="s">
        <v>1729</v>
      </c>
      <c r="L27" s="13" t="s">
        <v>1665</v>
      </c>
      <c r="M27" s="13" t="s">
        <v>1737</v>
      </c>
      <c r="N27" s="13" t="s">
        <v>1667</v>
      </c>
      <c r="O27" s="13" t="s">
        <v>1743</v>
      </c>
      <c r="P27" s="13" t="s">
        <v>1669</v>
      </c>
      <c r="Q27" s="13" t="s">
        <v>1744</v>
      </c>
      <c r="R27" s="13" t="s">
        <v>1671</v>
      </c>
      <c r="S27" s="13" t="s">
        <v>1747</v>
      </c>
      <c r="T27" s="13" t="s">
        <v>1672</v>
      </c>
    </row>
    <row r="28" spans="1:20" ht="15">
      <c r="A28" s="79" t="s">
        <v>483</v>
      </c>
      <c r="B28" s="79">
        <v>69</v>
      </c>
      <c r="C28" s="79" t="s">
        <v>483</v>
      </c>
      <c r="D28" s="79">
        <v>10</v>
      </c>
      <c r="E28" s="79" t="s">
        <v>483</v>
      </c>
      <c r="F28" s="79">
        <v>14</v>
      </c>
      <c r="G28" s="79" t="s">
        <v>1718</v>
      </c>
      <c r="H28" s="79">
        <v>2</v>
      </c>
      <c r="I28" s="79" t="s">
        <v>483</v>
      </c>
      <c r="J28" s="79">
        <v>16</v>
      </c>
      <c r="K28" s="79" t="s">
        <v>483</v>
      </c>
      <c r="L28" s="79">
        <v>9</v>
      </c>
      <c r="M28" s="79" t="s">
        <v>483</v>
      </c>
      <c r="N28" s="79">
        <v>6</v>
      </c>
      <c r="O28" s="79" t="s">
        <v>483</v>
      </c>
      <c r="P28" s="79">
        <v>9</v>
      </c>
      <c r="Q28" s="79" t="s">
        <v>483</v>
      </c>
      <c r="R28" s="79">
        <v>3</v>
      </c>
      <c r="S28" s="79" t="s">
        <v>483</v>
      </c>
      <c r="T28" s="79">
        <v>1</v>
      </c>
    </row>
    <row r="29" spans="1:20" ht="15">
      <c r="A29" s="79" t="s">
        <v>1700</v>
      </c>
      <c r="B29" s="79">
        <v>46</v>
      </c>
      <c r="C29" s="79" t="s">
        <v>517</v>
      </c>
      <c r="D29" s="79">
        <v>6</v>
      </c>
      <c r="E29" s="79" t="s">
        <v>1700</v>
      </c>
      <c r="F29" s="79">
        <v>8</v>
      </c>
      <c r="G29" s="79" t="s">
        <v>1719</v>
      </c>
      <c r="H29" s="79">
        <v>1</v>
      </c>
      <c r="I29" s="79" t="s">
        <v>1700</v>
      </c>
      <c r="J29" s="79">
        <v>16</v>
      </c>
      <c r="K29" s="79" t="s">
        <v>1700</v>
      </c>
      <c r="L29" s="79">
        <v>4</v>
      </c>
      <c r="M29" s="79" t="s">
        <v>1705</v>
      </c>
      <c r="N29" s="79">
        <v>5</v>
      </c>
      <c r="O29" s="79" t="s">
        <v>1700</v>
      </c>
      <c r="P29" s="79">
        <v>8</v>
      </c>
      <c r="Q29" s="79" t="s">
        <v>1700</v>
      </c>
      <c r="R29" s="79">
        <v>2</v>
      </c>
      <c r="S29" s="79" t="s">
        <v>1700</v>
      </c>
      <c r="T29" s="79">
        <v>1</v>
      </c>
    </row>
    <row r="30" spans="1:20" ht="15">
      <c r="A30" s="79" t="s">
        <v>517</v>
      </c>
      <c r="B30" s="79">
        <v>9</v>
      </c>
      <c r="C30" s="79" t="s">
        <v>1700</v>
      </c>
      <c r="D30" s="79">
        <v>6</v>
      </c>
      <c r="E30" s="79" t="s">
        <v>517</v>
      </c>
      <c r="F30" s="79">
        <v>3</v>
      </c>
      <c r="G30" s="79" t="s">
        <v>483</v>
      </c>
      <c r="H30" s="79">
        <v>1</v>
      </c>
      <c r="I30" s="79" t="s">
        <v>530</v>
      </c>
      <c r="J30" s="79">
        <v>6</v>
      </c>
      <c r="K30" s="79" t="s">
        <v>1702</v>
      </c>
      <c r="L30" s="79">
        <v>2</v>
      </c>
      <c r="M30" s="79" t="s">
        <v>1702</v>
      </c>
      <c r="N30" s="79">
        <v>4</v>
      </c>
      <c r="O30" s="79" t="s">
        <v>1701</v>
      </c>
      <c r="P30" s="79">
        <v>6</v>
      </c>
      <c r="Q30" s="79" t="s">
        <v>1704</v>
      </c>
      <c r="R30" s="79">
        <v>2</v>
      </c>
      <c r="S30" s="79" t="s">
        <v>495</v>
      </c>
      <c r="T30" s="79">
        <v>1</v>
      </c>
    </row>
    <row r="31" spans="1:20" ht="15">
      <c r="A31" s="79" t="s">
        <v>495</v>
      </c>
      <c r="B31" s="79">
        <v>7</v>
      </c>
      <c r="C31" s="79" t="s">
        <v>1703</v>
      </c>
      <c r="D31" s="79">
        <v>3</v>
      </c>
      <c r="E31" s="79" t="s">
        <v>1712</v>
      </c>
      <c r="F31" s="79">
        <v>3</v>
      </c>
      <c r="G31" s="79" t="s">
        <v>1700</v>
      </c>
      <c r="H31" s="79">
        <v>1</v>
      </c>
      <c r="I31" s="79" t="s">
        <v>1723</v>
      </c>
      <c r="J31" s="79">
        <v>3</v>
      </c>
      <c r="K31" s="79" t="s">
        <v>1730</v>
      </c>
      <c r="L31" s="79">
        <v>1</v>
      </c>
      <c r="M31" s="79" t="s">
        <v>1704</v>
      </c>
      <c r="N31" s="79">
        <v>4</v>
      </c>
      <c r="O31" s="79" t="s">
        <v>495</v>
      </c>
      <c r="P31" s="79">
        <v>4</v>
      </c>
      <c r="Q31" s="79" t="s">
        <v>1745</v>
      </c>
      <c r="R31" s="79">
        <v>1</v>
      </c>
      <c r="S31" s="79"/>
      <c r="T31" s="79"/>
    </row>
    <row r="32" spans="1:20" ht="15">
      <c r="A32" s="79" t="s">
        <v>1701</v>
      </c>
      <c r="B32" s="79">
        <v>7</v>
      </c>
      <c r="C32" s="79" t="s">
        <v>1707</v>
      </c>
      <c r="D32" s="79">
        <v>2</v>
      </c>
      <c r="E32" s="79" t="s">
        <v>1713</v>
      </c>
      <c r="F32" s="79">
        <v>3</v>
      </c>
      <c r="G32" s="79" t="s">
        <v>1703</v>
      </c>
      <c r="H32" s="79">
        <v>1</v>
      </c>
      <c r="I32" s="79" t="s">
        <v>1708</v>
      </c>
      <c r="J32" s="79">
        <v>2</v>
      </c>
      <c r="K32" s="79" t="s">
        <v>1731</v>
      </c>
      <c r="L32" s="79">
        <v>1</v>
      </c>
      <c r="M32" s="79" t="s">
        <v>1738</v>
      </c>
      <c r="N32" s="79">
        <v>2</v>
      </c>
      <c r="O32" s="79" t="s">
        <v>492</v>
      </c>
      <c r="P32" s="79">
        <v>2</v>
      </c>
      <c r="Q32" s="79" t="s">
        <v>1746</v>
      </c>
      <c r="R32" s="79">
        <v>1</v>
      </c>
      <c r="S32" s="79"/>
      <c r="T32" s="79"/>
    </row>
    <row r="33" spans="1:20" ht="15">
      <c r="A33" s="79" t="s">
        <v>530</v>
      </c>
      <c r="B33" s="79">
        <v>6</v>
      </c>
      <c r="C33" s="79" t="s">
        <v>1708</v>
      </c>
      <c r="D33" s="79">
        <v>2</v>
      </c>
      <c r="E33" s="79" t="s">
        <v>1714</v>
      </c>
      <c r="F33" s="79">
        <v>3</v>
      </c>
      <c r="G33" s="79" t="s">
        <v>1720</v>
      </c>
      <c r="H33" s="79">
        <v>1</v>
      </c>
      <c r="I33" s="79" t="s">
        <v>1724</v>
      </c>
      <c r="J33" s="79">
        <v>1</v>
      </c>
      <c r="K33" s="79" t="s">
        <v>1732</v>
      </c>
      <c r="L33" s="79">
        <v>1</v>
      </c>
      <c r="M33" s="79" t="s">
        <v>1739</v>
      </c>
      <c r="N33" s="79">
        <v>2</v>
      </c>
      <c r="O33" s="79"/>
      <c r="P33" s="79"/>
      <c r="Q33" s="79"/>
      <c r="R33" s="79"/>
      <c r="S33" s="79"/>
      <c r="T33" s="79"/>
    </row>
    <row r="34" spans="1:20" ht="15">
      <c r="A34" s="79" t="s">
        <v>1702</v>
      </c>
      <c r="B34" s="79">
        <v>6</v>
      </c>
      <c r="C34" s="79" t="s">
        <v>1709</v>
      </c>
      <c r="D34" s="79">
        <v>2</v>
      </c>
      <c r="E34" s="79" t="s">
        <v>1709</v>
      </c>
      <c r="F34" s="79">
        <v>3</v>
      </c>
      <c r="G34" s="79" t="s">
        <v>1721</v>
      </c>
      <c r="H34" s="79">
        <v>1</v>
      </c>
      <c r="I34" s="79" t="s">
        <v>1725</v>
      </c>
      <c r="J34" s="79">
        <v>1</v>
      </c>
      <c r="K34" s="79" t="s">
        <v>1733</v>
      </c>
      <c r="L34" s="79">
        <v>1</v>
      </c>
      <c r="M34" s="79" t="s">
        <v>1703</v>
      </c>
      <c r="N34" s="79">
        <v>1</v>
      </c>
      <c r="O34" s="79"/>
      <c r="P34" s="79"/>
      <c r="Q34" s="79"/>
      <c r="R34" s="79"/>
      <c r="S34" s="79"/>
      <c r="T34" s="79"/>
    </row>
    <row r="35" spans="1:20" ht="15">
      <c r="A35" s="79" t="s">
        <v>1703</v>
      </c>
      <c r="B35" s="79">
        <v>6</v>
      </c>
      <c r="C35" s="79" t="s">
        <v>1710</v>
      </c>
      <c r="D35" s="79">
        <v>2</v>
      </c>
      <c r="E35" s="79" t="s">
        <v>495</v>
      </c>
      <c r="F35" s="79">
        <v>2</v>
      </c>
      <c r="G35" s="79"/>
      <c r="H35" s="79"/>
      <c r="I35" s="79" t="s">
        <v>1726</v>
      </c>
      <c r="J35" s="79">
        <v>1</v>
      </c>
      <c r="K35" s="79" t="s">
        <v>1734</v>
      </c>
      <c r="L35" s="79">
        <v>1</v>
      </c>
      <c r="M35" s="79" t="s">
        <v>1740</v>
      </c>
      <c r="N35" s="79">
        <v>1</v>
      </c>
      <c r="O35" s="79"/>
      <c r="P35" s="79"/>
      <c r="Q35" s="79"/>
      <c r="R35" s="79"/>
      <c r="S35" s="79"/>
      <c r="T35" s="79"/>
    </row>
    <row r="36" spans="1:20" ht="15">
      <c r="A36" s="79" t="s">
        <v>1704</v>
      </c>
      <c r="B36" s="79">
        <v>6</v>
      </c>
      <c r="C36" s="79" t="s">
        <v>539</v>
      </c>
      <c r="D36" s="79">
        <v>1</v>
      </c>
      <c r="E36" s="79" t="s">
        <v>1715</v>
      </c>
      <c r="F36" s="79">
        <v>2</v>
      </c>
      <c r="G36" s="79"/>
      <c r="H36" s="79"/>
      <c r="I36" s="79" t="s">
        <v>1727</v>
      </c>
      <c r="J36" s="79">
        <v>1</v>
      </c>
      <c r="K36" s="79" t="s">
        <v>1735</v>
      </c>
      <c r="L36" s="79">
        <v>1</v>
      </c>
      <c r="M36" s="79" t="s">
        <v>1741</v>
      </c>
      <c r="N36" s="79">
        <v>1</v>
      </c>
      <c r="O36" s="79"/>
      <c r="P36" s="79"/>
      <c r="Q36" s="79"/>
      <c r="R36" s="79"/>
      <c r="S36" s="79"/>
      <c r="T36" s="79"/>
    </row>
    <row r="37" spans="1:20" ht="15">
      <c r="A37" s="79" t="s">
        <v>1705</v>
      </c>
      <c r="B37" s="79">
        <v>5</v>
      </c>
      <c r="C37" s="79" t="s">
        <v>263</v>
      </c>
      <c r="D37" s="79">
        <v>1</v>
      </c>
      <c r="E37" s="79" t="s">
        <v>1716</v>
      </c>
      <c r="F37" s="79">
        <v>2</v>
      </c>
      <c r="G37" s="79"/>
      <c r="H37" s="79"/>
      <c r="I37" s="79" t="s">
        <v>1728</v>
      </c>
      <c r="J37" s="79">
        <v>1</v>
      </c>
      <c r="K37" s="79" t="s">
        <v>1736</v>
      </c>
      <c r="L37" s="79">
        <v>1</v>
      </c>
      <c r="M37" s="79" t="s">
        <v>1742</v>
      </c>
      <c r="N37" s="79">
        <v>1</v>
      </c>
      <c r="O37" s="79"/>
      <c r="P37" s="79"/>
      <c r="Q37" s="79"/>
      <c r="R37" s="79"/>
      <c r="S37" s="79"/>
      <c r="T37" s="79"/>
    </row>
    <row r="40" spans="1:20" ht="15" customHeight="1">
      <c r="A40" s="13" t="s">
        <v>1757</v>
      </c>
      <c r="B40" s="13" t="s">
        <v>1650</v>
      </c>
      <c r="C40" s="13" t="s">
        <v>1767</v>
      </c>
      <c r="D40" s="13" t="s">
        <v>1655</v>
      </c>
      <c r="E40" s="13" t="s">
        <v>1773</v>
      </c>
      <c r="F40" s="13" t="s">
        <v>1658</v>
      </c>
      <c r="G40" s="13" t="s">
        <v>1779</v>
      </c>
      <c r="H40" s="13" t="s">
        <v>1660</v>
      </c>
      <c r="I40" s="13" t="s">
        <v>1786</v>
      </c>
      <c r="J40" s="13" t="s">
        <v>1663</v>
      </c>
      <c r="K40" s="13" t="s">
        <v>1792</v>
      </c>
      <c r="L40" s="13" t="s">
        <v>1665</v>
      </c>
      <c r="M40" s="13" t="s">
        <v>1798</v>
      </c>
      <c r="N40" s="13" t="s">
        <v>1667</v>
      </c>
      <c r="O40" s="13" t="s">
        <v>1804</v>
      </c>
      <c r="P40" s="13" t="s">
        <v>1669</v>
      </c>
      <c r="Q40" s="13" t="s">
        <v>1811</v>
      </c>
      <c r="R40" s="13" t="s">
        <v>1671</v>
      </c>
      <c r="S40" s="13" t="s">
        <v>1813</v>
      </c>
      <c r="T40" s="13" t="s">
        <v>1672</v>
      </c>
    </row>
    <row r="41" spans="1:20" ht="15">
      <c r="A41" s="87" t="s">
        <v>1758</v>
      </c>
      <c r="B41" s="87">
        <v>98</v>
      </c>
      <c r="C41" s="87" t="s">
        <v>1763</v>
      </c>
      <c r="D41" s="87">
        <v>10</v>
      </c>
      <c r="E41" s="87" t="s">
        <v>1763</v>
      </c>
      <c r="F41" s="87">
        <v>14</v>
      </c>
      <c r="G41" s="87" t="s">
        <v>264</v>
      </c>
      <c r="H41" s="87">
        <v>3</v>
      </c>
      <c r="I41" s="87" t="s">
        <v>1763</v>
      </c>
      <c r="J41" s="87">
        <v>16</v>
      </c>
      <c r="K41" s="87" t="s">
        <v>1766</v>
      </c>
      <c r="L41" s="87">
        <v>13</v>
      </c>
      <c r="M41" s="87" t="s">
        <v>1763</v>
      </c>
      <c r="N41" s="87">
        <v>6</v>
      </c>
      <c r="O41" s="87" t="s">
        <v>1763</v>
      </c>
      <c r="P41" s="87">
        <v>9</v>
      </c>
      <c r="Q41" s="87" t="s">
        <v>1763</v>
      </c>
      <c r="R41" s="87">
        <v>3</v>
      </c>
      <c r="S41" s="87" t="s">
        <v>1814</v>
      </c>
      <c r="T41" s="87">
        <v>2</v>
      </c>
    </row>
    <row r="42" spans="1:20" ht="15">
      <c r="A42" s="87" t="s">
        <v>1759</v>
      </c>
      <c r="B42" s="87">
        <v>68</v>
      </c>
      <c r="C42" s="87" t="s">
        <v>1765</v>
      </c>
      <c r="D42" s="87">
        <v>10</v>
      </c>
      <c r="E42" s="87" t="s">
        <v>287</v>
      </c>
      <c r="F42" s="87">
        <v>13</v>
      </c>
      <c r="G42" s="87" t="s">
        <v>287</v>
      </c>
      <c r="H42" s="87">
        <v>2</v>
      </c>
      <c r="I42" s="87" t="s">
        <v>1764</v>
      </c>
      <c r="J42" s="87">
        <v>16</v>
      </c>
      <c r="K42" s="87" t="s">
        <v>1763</v>
      </c>
      <c r="L42" s="87">
        <v>9</v>
      </c>
      <c r="M42" s="87" t="s">
        <v>287</v>
      </c>
      <c r="N42" s="87">
        <v>6</v>
      </c>
      <c r="O42" s="87" t="s">
        <v>1764</v>
      </c>
      <c r="P42" s="87">
        <v>8</v>
      </c>
      <c r="Q42" s="87" t="s">
        <v>287</v>
      </c>
      <c r="R42" s="87">
        <v>3</v>
      </c>
      <c r="S42" s="87"/>
      <c r="T42" s="87"/>
    </row>
    <row r="43" spans="1:20" ht="15">
      <c r="A43" s="87" t="s">
        <v>1760</v>
      </c>
      <c r="B43" s="87">
        <v>0</v>
      </c>
      <c r="C43" s="87" t="s">
        <v>1768</v>
      </c>
      <c r="D43" s="87">
        <v>6</v>
      </c>
      <c r="E43" s="87" t="s">
        <v>1764</v>
      </c>
      <c r="F43" s="87">
        <v>8</v>
      </c>
      <c r="G43" s="87" t="s">
        <v>1780</v>
      </c>
      <c r="H43" s="87">
        <v>2</v>
      </c>
      <c r="I43" s="87" t="s">
        <v>287</v>
      </c>
      <c r="J43" s="87">
        <v>9</v>
      </c>
      <c r="K43" s="87" t="s">
        <v>1793</v>
      </c>
      <c r="L43" s="87">
        <v>5</v>
      </c>
      <c r="M43" s="87" t="s">
        <v>1799</v>
      </c>
      <c r="N43" s="87">
        <v>5</v>
      </c>
      <c r="O43" s="87" t="s">
        <v>1805</v>
      </c>
      <c r="P43" s="87">
        <v>7</v>
      </c>
      <c r="Q43" s="87" t="s">
        <v>1812</v>
      </c>
      <c r="R43" s="87">
        <v>2</v>
      </c>
      <c r="S43" s="87"/>
      <c r="T43" s="87"/>
    </row>
    <row r="44" spans="1:20" ht="15">
      <c r="A44" s="87" t="s">
        <v>1761</v>
      </c>
      <c r="B44" s="87">
        <v>2793</v>
      </c>
      <c r="C44" s="87" t="s">
        <v>1764</v>
      </c>
      <c r="D44" s="87">
        <v>6</v>
      </c>
      <c r="E44" s="87" t="s">
        <v>310</v>
      </c>
      <c r="F44" s="87">
        <v>5</v>
      </c>
      <c r="G44" s="87" t="s">
        <v>1781</v>
      </c>
      <c r="H44" s="87">
        <v>2</v>
      </c>
      <c r="I44" s="87" t="s">
        <v>1709</v>
      </c>
      <c r="J44" s="87">
        <v>8</v>
      </c>
      <c r="K44" s="87" t="s">
        <v>1794</v>
      </c>
      <c r="L44" s="87">
        <v>5</v>
      </c>
      <c r="M44" s="87" t="s">
        <v>1800</v>
      </c>
      <c r="N44" s="87">
        <v>4</v>
      </c>
      <c r="O44" s="87" t="s">
        <v>1806</v>
      </c>
      <c r="P44" s="87">
        <v>6</v>
      </c>
      <c r="Q44" s="87" t="s">
        <v>1801</v>
      </c>
      <c r="R44" s="87">
        <v>2</v>
      </c>
      <c r="S44" s="87"/>
      <c r="T44" s="87"/>
    </row>
    <row r="45" spans="1:20" ht="15">
      <c r="A45" s="87" t="s">
        <v>1762</v>
      </c>
      <c r="B45" s="87">
        <v>2959</v>
      </c>
      <c r="C45" s="87" t="s">
        <v>1769</v>
      </c>
      <c r="D45" s="87">
        <v>6</v>
      </c>
      <c r="E45" s="87" t="s">
        <v>1768</v>
      </c>
      <c r="F45" s="87">
        <v>3</v>
      </c>
      <c r="G45" s="87" t="s">
        <v>1782</v>
      </c>
      <c r="H45" s="87">
        <v>2</v>
      </c>
      <c r="I45" s="87" t="s">
        <v>1787</v>
      </c>
      <c r="J45" s="87">
        <v>8</v>
      </c>
      <c r="K45" s="87" t="s">
        <v>1788</v>
      </c>
      <c r="L45" s="87">
        <v>5</v>
      </c>
      <c r="M45" s="87" t="s">
        <v>309</v>
      </c>
      <c r="N45" s="87">
        <v>4</v>
      </c>
      <c r="O45" s="87" t="s">
        <v>1807</v>
      </c>
      <c r="P45" s="87">
        <v>6</v>
      </c>
      <c r="Q45" s="87" t="s">
        <v>1807</v>
      </c>
      <c r="R45" s="87">
        <v>2</v>
      </c>
      <c r="S45" s="87"/>
      <c r="T45" s="87"/>
    </row>
    <row r="46" spans="1:20" ht="15">
      <c r="A46" s="87" t="s">
        <v>1763</v>
      </c>
      <c r="B46" s="87">
        <v>69</v>
      </c>
      <c r="C46" s="87" t="s">
        <v>1770</v>
      </c>
      <c r="D46" s="87">
        <v>4</v>
      </c>
      <c r="E46" s="87" t="s">
        <v>1774</v>
      </c>
      <c r="F46" s="87">
        <v>3</v>
      </c>
      <c r="G46" s="87" t="s">
        <v>1783</v>
      </c>
      <c r="H46" s="87">
        <v>2</v>
      </c>
      <c r="I46" s="87" t="s">
        <v>1788</v>
      </c>
      <c r="J46" s="87">
        <v>7</v>
      </c>
      <c r="K46" s="87" t="s">
        <v>1732</v>
      </c>
      <c r="L46" s="87">
        <v>4</v>
      </c>
      <c r="M46" s="87" t="s">
        <v>1801</v>
      </c>
      <c r="N46" s="87">
        <v>4</v>
      </c>
      <c r="O46" s="87" t="s">
        <v>1709</v>
      </c>
      <c r="P46" s="87">
        <v>5</v>
      </c>
      <c r="Q46" s="87"/>
      <c r="R46" s="87"/>
      <c r="S46" s="87"/>
      <c r="T46" s="87"/>
    </row>
    <row r="47" spans="1:20" ht="15">
      <c r="A47" s="87" t="s">
        <v>1764</v>
      </c>
      <c r="B47" s="87">
        <v>45</v>
      </c>
      <c r="C47" s="87" t="s">
        <v>287</v>
      </c>
      <c r="D47" s="87">
        <v>4</v>
      </c>
      <c r="E47" s="87" t="s">
        <v>1775</v>
      </c>
      <c r="F47" s="87">
        <v>3</v>
      </c>
      <c r="G47" s="87" t="s">
        <v>1784</v>
      </c>
      <c r="H47" s="87">
        <v>2</v>
      </c>
      <c r="I47" s="87" t="s">
        <v>1789</v>
      </c>
      <c r="J47" s="87">
        <v>7</v>
      </c>
      <c r="K47" s="87" t="s">
        <v>1795</v>
      </c>
      <c r="L47" s="87">
        <v>4</v>
      </c>
      <c r="M47" s="87" t="s">
        <v>1770</v>
      </c>
      <c r="N47" s="87">
        <v>3</v>
      </c>
      <c r="O47" s="87" t="s">
        <v>1808</v>
      </c>
      <c r="P47" s="87">
        <v>5</v>
      </c>
      <c r="Q47" s="87"/>
      <c r="R47" s="87"/>
      <c r="S47" s="87"/>
      <c r="T47" s="87"/>
    </row>
    <row r="48" spans="1:20" ht="15">
      <c r="A48" s="87" t="s">
        <v>287</v>
      </c>
      <c r="B48" s="87">
        <v>41</v>
      </c>
      <c r="C48" s="87" t="s">
        <v>1771</v>
      </c>
      <c r="D48" s="87">
        <v>3</v>
      </c>
      <c r="E48" s="87" t="s">
        <v>1776</v>
      </c>
      <c r="F48" s="87">
        <v>3</v>
      </c>
      <c r="G48" s="87" t="s">
        <v>1718</v>
      </c>
      <c r="H48" s="87">
        <v>2</v>
      </c>
      <c r="I48" s="87" t="s">
        <v>1765</v>
      </c>
      <c r="J48" s="87">
        <v>7</v>
      </c>
      <c r="K48" s="87" t="s">
        <v>1796</v>
      </c>
      <c r="L48" s="87">
        <v>4</v>
      </c>
      <c r="M48" s="87" t="s">
        <v>1802</v>
      </c>
      <c r="N48" s="87">
        <v>3</v>
      </c>
      <c r="O48" s="87" t="s">
        <v>1809</v>
      </c>
      <c r="P48" s="87">
        <v>5</v>
      </c>
      <c r="Q48" s="87"/>
      <c r="R48" s="87"/>
      <c r="S48" s="87"/>
      <c r="T48" s="87"/>
    </row>
    <row r="49" spans="1:20" ht="15">
      <c r="A49" s="87" t="s">
        <v>1765</v>
      </c>
      <c r="B49" s="87">
        <v>23</v>
      </c>
      <c r="C49" s="87" t="s">
        <v>1772</v>
      </c>
      <c r="D49" s="87">
        <v>3</v>
      </c>
      <c r="E49" s="87" t="s">
        <v>1777</v>
      </c>
      <c r="F49" s="87">
        <v>3</v>
      </c>
      <c r="G49" s="87" t="s">
        <v>1785</v>
      </c>
      <c r="H49" s="87">
        <v>2</v>
      </c>
      <c r="I49" s="87" t="s">
        <v>1790</v>
      </c>
      <c r="J49" s="87">
        <v>6</v>
      </c>
      <c r="K49" s="87" t="s">
        <v>1797</v>
      </c>
      <c r="L49" s="87">
        <v>4</v>
      </c>
      <c r="M49" s="87" t="s">
        <v>1776</v>
      </c>
      <c r="N49" s="87">
        <v>3</v>
      </c>
      <c r="O49" s="87" t="s">
        <v>1810</v>
      </c>
      <c r="P49" s="87">
        <v>4</v>
      </c>
      <c r="Q49" s="87"/>
      <c r="R49" s="87"/>
      <c r="S49" s="87"/>
      <c r="T49" s="87"/>
    </row>
    <row r="50" spans="1:20" ht="15">
      <c r="A50" s="87" t="s">
        <v>1766</v>
      </c>
      <c r="B50" s="87">
        <v>21</v>
      </c>
      <c r="C50" s="87" t="s">
        <v>334</v>
      </c>
      <c r="D50" s="87">
        <v>3</v>
      </c>
      <c r="E50" s="87" t="s">
        <v>1778</v>
      </c>
      <c r="F50" s="87">
        <v>3</v>
      </c>
      <c r="G50" s="87"/>
      <c r="H50" s="87"/>
      <c r="I50" s="87" t="s">
        <v>1791</v>
      </c>
      <c r="J50" s="87">
        <v>6</v>
      </c>
      <c r="K50" s="87" t="s">
        <v>287</v>
      </c>
      <c r="L50" s="87">
        <v>4</v>
      </c>
      <c r="M50" s="87" t="s">
        <v>1803</v>
      </c>
      <c r="N50" s="87">
        <v>2</v>
      </c>
      <c r="O50" s="87" t="s">
        <v>1765</v>
      </c>
      <c r="P50" s="87">
        <v>4</v>
      </c>
      <c r="Q50" s="87"/>
      <c r="R50" s="87"/>
      <c r="S50" s="87"/>
      <c r="T50" s="87"/>
    </row>
    <row r="53" spans="1:20" ht="15" customHeight="1">
      <c r="A53" s="13" t="s">
        <v>1824</v>
      </c>
      <c r="B53" s="13" t="s">
        <v>1650</v>
      </c>
      <c r="C53" s="13" t="s">
        <v>1835</v>
      </c>
      <c r="D53" s="13" t="s">
        <v>1655</v>
      </c>
      <c r="E53" s="13" t="s">
        <v>1845</v>
      </c>
      <c r="F53" s="13" t="s">
        <v>1658</v>
      </c>
      <c r="G53" s="13" t="s">
        <v>1854</v>
      </c>
      <c r="H53" s="13" t="s">
        <v>1660</v>
      </c>
      <c r="I53" s="13" t="s">
        <v>1857</v>
      </c>
      <c r="J53" s="13" t="s">
        <v>1663</v>
      </c>
      <c r="K53" s="13" t="s">
        <v>1864</v>
      </c>
      <c r="L53" s="13" t="s">
        <v>1665</v>
      </c>
      <c r="M53" s="13" t="s">
        <v>1873</v>
      </c>
      <c r="N53" s="13" t="s">
        <v>1667</v>
      </c>
      <c r="O53" s="13" t="s">
        <v>1876</v>
      </c>
      <c r="P53" s="13" t="s">
        <v>1669</v>
      </c>
      <c r="Q53" s="79" t="s">
        <v>1883</v>
      </c>
      <c r="R53" s="79" t="s">
        <v>1671</v>
      </c>
      <c r="S53" s="79" t="s">
        <v>1884</v>
      </c>
      <c r="T53" s="79" t="s">
        <v>1672</v>
      </c>
    </row>
    <row r="54" spans="1:20" ht="15">
      <c r="A54" s="87" t="s">
        <v>1825</v>
      </c>
      <c r="B54" s="87">
        <v>43</v>
      </c>
      <c r="C54" s="87" t="s">
        <v>1825</v>
      </c>
      <c r="D54" s="87">
        <v>4</v>
      </c>
      <c r="E54" s="87" t="s">
        <v>1825</v>
      </c>
      <c r="F54" s="87">
        <v>8</v>
      </c>
      <c r="G54" s="87" t="s">
        <v>1855</v>
      </c>
      <c r="H54" s="87">
        <v>2</v>
      </c>
      <c r="I54" s="87" t="s">
        <v>1825</v>
      </c>
      <c r="J54" s="87">
        <v>16</v>
      </c>
      <c r="K54" s="87" t="s">
        <v>1825</v>
      </c>
      <c r="L54" s="87">
        <v>4</v>
      </c>
      <c r="M54" s="87" t="s">
        <v>1874</v>
      </c>
      <c r="N54" s="87">
        <v>2</v>
      </c>
      <c r="O54" s="87" t="s">
        <v>1825</v>
      </c>
      <c r="P54" s="87">
        <v>8</v>
      </c>
      <c r="Q54" s="87"/>
      <c r="R54" s="87"/>
      <c r="S54" s="87"/>
      <c r="T54" s="87"/>
    </row>
    <row r="55" spans="1:20" ht="15">
      <c r="A55" s="87" t="s">
        <v>1826</v>
      </c>
      <c r="B55" s="87">
        <v>11</v>
      </c>
      <c r="C55" s="87" t="s">
        <v>1836</v>
      </c>
      <c r="D55" s="87">
        <v>3</v>
      </c>
      <c r="E55" s="87" t="s">
        <v>1827</v>
      </c>
      <c r="F55" s="87">
        <v>4</v>
      </c>
      <c r="G55" s="87" t="s">
        <v>1856</v>
      </c>
      <c r="H55" s="87">
        <v>2</v>
      </c>
      <c r="I55" s="87" t="s">
        <v>1826</v>
      </c>
      <c r="J55" s="87">
        <v>7</v>
      </c>
      <c r="K55" s="87" t="s">
        <v>1865</v>
      </c>
      <c r="L55" s="87">
        <v>2</v>
      </c>
      <c r="M55" s="87" t="s">
        <v>1827</v>
      </c>
      <c r="N55" s="87">
        <v>2</v>
      </c>
      <c r="O55" s="87" t="s">
        <v>1832</v>
      </c>
      <c r="P55" s="87">
        <v>5</v>
      </c>
      <c r="Q55" s="87"/>
      <c r="R55" s="87"/>
      <c r="S55" s="87"/>
      <c r="T55" s="87"/>
    </row>
    <row r="56" spans="1:20" ht="15">
      <c r="A56" s="87" t="s">
        <v>1827</v>
      </c>
      <c r="B56" s="87">
        <v>8</v>
      </c>
      <c r="C56" s="87" t="s">
        <v>1837</v>
      </c>
      <c r="D56" s="87">
        <v>3</v>
      </c>
      <c r="E56" s="87" t="s">
        <v>1846</v>
      </c>
      <c r="F56" s="87">
        <v>2</v>
      </c>
      <c r="G56" s="87"/>
      <c r="H56" s="87"/>
      <c r="I56" s="87" t="s">
        <v>1829</v>
      </c>
      <c r="J56" s="87">
        <v>6</v>
      </c>
      <c r="K56" s="87" t="s">
        <v>1866</v>
      </c>
      <c r="L56" s="87">
        <v>2</v>
      </c>
      <c r="M56" s="87" t="s">
        <v>1875</v>
      </c>
      <c r="N56" s="87">
        <v>2</v>
      </c>
      <c r="O56" s="87" t="s">
        <v>1828</v>
      </c>
      <c r="P56" s="87">
        <v>4</v>
      </c>
      <c r="Q56" s="87"/>
      <c r="R56" s="87"/>
      <c r="S56" s="87"/>
      <c r="T56" s="87"/>
    </row>
    <row r="57" spans="1:20" ht="15">
      <c r="A57" s="87" t="s">
        <v>1828</v>
      </c>
      <c r="B57" s="87">
        <v>7</v>
      </c>
      <c r="C57" s="87" t="s">
        <v>1838</v>
      </c>
      <c r="D57" s="87">
        <v>2</v>
      </c>
      <c r="E57" s="87" t="s">
        <v>1847</v>
      </c>
      <c r="F57" s="87">
        <v>2</v>
      </c>
      <c r="G57" s="87"/>
      <c r="H57" s="87"/>
      <c r="I57" s="87" t="s">
        <v>1830</v>
      </c>
      <c r="J57" s="87">
        <v>6</v>
      </c>
      <c r="K57" s="87" t="s">
        <v>1867</v>
      </c>
      <c r="L57" s="87">
        <v>2</v>
      </c>
      <c r="M57" s="87"/>
      <c r="N57" s="87"/>
      <c r="O57" s="87" t="s">
        <v>1877</v>
      </c>
      <c r="P57" s="87">
        <v>3</v>
      </c>
      <c r="Q57" s="87"/>
      <c r="R57" s="87"/>
      <c r="S57" s="87"/>
      <c r="T57" s="87"/>
    </row>
    <row r="58" spans="1:20" ht="15">
      <c r="A58" s="87" t="s">
        <v>1829</v>
      </c>
      <c r="B58" s="87">
        <v>6</v>
      </c>
      <c r="C58" s="87" t="s">
        <v>1839</v>
      </c>
      <c r="D58" s="87">
        <v>2</v>
      </c>
      <c r="E58" s="87" t="s">
        <v>1848</v>
      </c>
      <c r="F58" s="87">
        <v>2</v>
      </c>
      <c r="G58" s="87"/>
      <c r="H58" s="87"/>
      <c r="I58" s="87" t="s">
        <v>1858</v>
      </c>
      <c r="J58" s="87">
        <v>4</v>
      </c>
      <c r="K58" s="87" t="s">
        <v>1868</v>
      </c>
      <c r="L58" s="87">
        <v>2</v>
      </c>
      <c r="M58" s="87"/>
      <c r="N58" s="87"/>
      <c r="O58" s="87" t="s">
        <v>1826</v>
      </c>
      <c r="P58" s="87">
        <v>3</v>
      </c>
      <c r="Q58" s="87"/>
      <c r="R58" s="87"/>
      <c r="S58" s="87"/>
      <c r="T58" s="87"/>
    </row>
    <row r="59" spans="1:20" ht="15">
      <c r="A59" s="87" t="s">
        <v>1830</v>
      </c>
      <c r="B59" s="87">
        <v>6</v>
      </c>
      <c r="C59" s="87" t="s">
        <v>1840</v>
      </c>
      <c r="D59" s="87">
        <v>2</v>
      </c>
      <c r="E59" s="87" t="s">
        <v>1849</v>
      </c>
      <c r="F59" s="87">
        <v>2</v>
      </c>
      <c r="G59" s="87"/>
      <c r="H59" s="87"/>
      <c r="I59" s="87" t="s">
        <v>1859</v>
      </c>
      <c r="J59" s="87">
        <v>4</v>
      </c>
      <c r="K59" s="87" t="s">
        <v>1831</v>
      </c>
      <c r="L59" s="87">
        <v>2</v>
      </c>
      <c r="M59" s="87"/>
      <c r="N59" s="87"/>
      <c r="O59" s="87" t="s">
        <v>1878</v>
      </c>
      <c r="P59" s="87">
        <v>3</v>
      </c>
      <c r="Q59" s="87"/>
      <c r="R59" s="87"/>
      <c r="S59" s="87"/>
      <c r="T59" s="87"/>
    </row>
    <row r="60" spans="1:20" ht="15">
      <c r="A60" s="87" t="s">
        <v>1831</v>
      </c>
      <c r="B60" s="87">
        <v>5</v>
      </c>
      <c r="C60" s="87" t="s">
        <v>1841</v>
      </c>
      <c r="D60" s="87">
        <v>2</v>
      </c>
      <c r="E60" s="87" t="s">
        <v>1850</v>
      </c>
      <c r="F60" s="87">
        <v>2</v>
      </c>
      <c r="G60" s="87"/>
      <c r="H60" s="87"/>
      <c r="I60" s="87" t="s">
        <v>1860</v>
      </c>
      <c r="J60" s="87">
        <v>4</v>
      </c>
      <c r="K60" s="87" t="s">
        <v>1869</v>
      </c>
      <c r="L60" s="87">
        <v>2</v>
      </c>
      <c r="M60" s="87"/>
      <c r="N60" s="87"/>
      <c r="O60" s="87" t="s">
        <v>1879</v>
      </c>
      <c r="P60" s="87">
        <v>2</v>
      </c>
      <c r="Q60" s="87"/>
      <c r="R60" s="87"/>
      <c r="S60" s="87"/>
      <c r="T60" s="87"/>
    </row>
    <row r="61" spans="1:20" ht="15">
      <c r="A61" s="87" t="s">
        <v>1832</v>
      </c>
      <c r="B61" s="87">
        <v>5</v>
      </c>
      <c r="C61" s="87" t="s">
        <v>1842</v>
      </c>
      <c r="D61" s="87">
        <v>2</v>
      </c>
      <c r="E61" s="87" t="s">
        <v>1851</v>
      </c>
      <c r="F61" s="87">
        <v>2</v>
      </c>
      <c r="G61" s="87"/>
      <c r="H61" s="87"/>
      <c r="I61" s="87" t="s">
        <v>1861</v>
      </c>
      <c r="J61" s="87">
        <v>3</v>
      </c>
      <c r="K61" s="87" t="s">
        <v>1870</v>
      </c>
      <c r="L61" s="87">
        <v>2</v>
      </c>
      <c r="M61" s="87"/>
      <c r="N61" s="87"/>
      <c r="O61" s="87" t="s">
        <v>1880</v>
      </c>
      <c r="P61" s="87">
        <v>2</v>
      </c>
      <c r="Q61" s="87"/>
      <c r="R61" s="87"/>
      <c r="S61" s="87"/>
      <c r="T61" s="87"/>
    </row>
    <row r="62" spans="1:20" ht="15">
      <c r="A62" s="87" t="s">
        <v>1833</v>
      </c>
      <c r="B62" s="87">
        <v>4</v>
      </c>
      <c r="C62" s="87" t="s">
        <v>1843</v>
      </c>
      <c r="D62" s="87">
        <v>2</v>
      </c>
      <c r="E62" s="87" t="s">
        <v>1852</v>
      </c>
      <c r="F62" s="87">
        <v>2</v>
      </c>
      <c r="G62" s="87"/>
      <c r="H62" s="87"/>
      <c r="I62" s="87" t="s">
        <v>1862</v>
      </c>
      <c r="J62" s="87">
        <v>3</v>
      </c>
      <c r="K62" s="87" t="s">
        <v>1871</v>
      </c>
      <c r="L62" s="87">
        <v>2</v>
      </c>
      <c r="M62" s="87"/>
      <c r="N62" s="87"/>
      <c r="O62" s="87" t="s">
        <v>1881</v>
      </c>
      <c r="P62" s="87">
        <v>2</v>
      </c>
      <c r="Q62" s="87"/>
      <c r="R62" s="87"/>
      <c r="S62" s="87"/>
      <c r="T62" s="87"/>
    </row>
    <row r="63" spans="1:20" ht="15">
      <c r="A63" s="87" t="s">
        <v>1834</v>
      </c>
      <c r="B63" s="87">
        <v>4</v>
      </c>
      <c r="C63" s="87" t="s">
        <v>1844</v>
      </c>
      <c r="D63" s="87">
        <v>2</v>
      </c>
      <c r="E63" s="87" t="s">
        <v>1853</v>
      </c>
      <c r="F63" s="87">
        <v>2</v>
      </c>
      <c r="G63" s="87"/>
      <c r="H63" s="87"/>
      <c r="I63" s="87" t="s">
        <v>1863</v>
      </c>
      <c r="J63" s="87">
        <v>3</v>
      </c>
      <c r="K63" s="87" t="s">
        <v>1872</v>
      </c>
      <c r="L63" s="87">
        <v>2</v>
      </c>
      <c r="M63" s="87"/>
      <c r="N63" s="87"/>
      <c r="O63" s="87" t="s">
        <v>1882</v>
      </c>
      <c r="P63" s="87">
        <v>2</v>
      </c>
      <c r="Q63" s="87"/>
      <c r="R63" s="87"/>
      <c r="S63" s="87"/>
      <c r="T63" s="87"/>
    </row>
    <row r="66" spans="1:20" ht="15" customHeight="1">
      <c r="A66" s="13" t="s">
        <v>1893</v>
      </c>
      <c r="B66" s="13" t="s">
        <v>1650</v>
      </c>
      <c r="C66" s="13" t="s">
        <v>1895</v>
      </c>
      <c r="D66" s="13" t="s">
        <v>1655</v>
      </c>
      <c r="E66" s="79" t="s">
        <v>1896</v>
      </c>
      <c r="F66" s="79" t="s">
        <v>1658</v>
      </c>
      <c r="G66" s="79" t="s">
        <v>1899</v>
      </c>
      <c r="H66" s="79" t="s">
        <v>1660</v>
      </c>
      <c r="I66" s="79" t="s">
        <v>1901</v>
      </c>
      <c r="J66" s="79" t="s">
        <v>1663</v>
      </c>
      <c r="K66" s="79" t="s">
        <v>1903</v>
      </c>
      <c r="L66" s="79" t="s">
        <v>1665</v>
      </c>
      <c r="M66" s="79" t="s">
        <v>1905</v>
      </c>
      <c r="N66" s="79" t="s">
        <v>1667</v>
      </c>
      <c r="O66" s="79" t="s">
        <v>1907</v>
      </c>
      <c r="P66" s="79" t="s">
        <v>1669</v>
      </c>
      <c r="Q66" s="79" t="s">
        <v>1909</v>
      </c>
      <c r="R66" s="79" t="s">
        <v>1671</v>
      </c>
      <c r="S66" s="79" t="s">
        <v>1911</v>
      </c>
      <c r="T66" s="79" t="s">
        <v>1672</v>
      </c>
    </row>
    <row r="67" spans="1:20" ht="15">
      <c r="A67" s="79" t="s">
        <v>287</v>
      </c>
      <c r="B67" s="79">
        <v>1</v>
      </c>
      <c r="C67" s="79" t="s">
        <v>287</v>
      </c>
      <c r="D67" s="79">
        <v>1</v>
      </c>
      <c r="E67" s="79"/>
      <c r="F67" s="79"/>
      <c r="G67" s="79"/>
      <c r="H67" s="79"/>
      <c r="I67" s="79"/>
      <c r="J67" s="79"/>
      <c r="K67" s="79"/>
      <c r="L67" s="79"/>
      <c r="M67" s="79"/>
      <c r="N67" s="79"/>
      <c r="O67" s="79"/>
      <c r="P67" s="79"/>
      <c r="Q67" s="79"/>
      <c r="R67" s="79"/>
      <c r="S67" s="79"/>
      <c r="T67" s="79"/>
    </row>
    <row r="70" spans="1:20" ht="15" customHeight="1">
      <c r="A70" s="13" t="s">
        <v>1894</v>
      </c>
      <c r="B70" s="13" t="s">
        <v>1650</v>
      </c>
      <c r="C70" s="13" t="s">
        <v>1897</v>
      </c>
      <c r="D70" s="13" t="s">
        <v>1655</v>
      </c>
      <c r="E70" s="13" t="s">
        <v>1898</v>
      </c>
      <c r="F70" s="13" t="s">
        <v>1658</v>
      </c>
      <c r="G70" s="13" t="s">
        <v>1900</v>
      </c>
      <c r="H70" s="13" t="s">
        <v>1660</v>
      </c>
      <c r="I70" s="13" t="s">
        <v>1902</v>
      </c>
      <c r="J70" s="13" t="s">
        <v>1663</v>
      </c>
      <c r="K70" s="13" t="s">
        <v>1904</v>
      </c>
      <c r="L70" s="13" t="s">
        <v>1665</v>
      </c>
      <c r="M70" s="13" t="s">
        <v>1906</v>
      </c>
      <c r="N70" s="13" t="s">
        <v>1667</v>
      </c>
      <c r="O70" s="79" t="s">
        <v>1908</v>
      </c>
      <c r="P70" s="79" t="s">
        <v>1669</v>
      </c>
      <c r="Q70" s="13" t="s">
        <v>1910</v>
      </c>
      <c r="R70" s="13" t="s">
        <v>1671</v>
      </c>
      <c r="S70" s="13" t="s">
        <v>1912</v>
      </c>
      <c r="T70" s="13" t="s">
        <v>1672</v>
      </c>
    </row>
    <row r="71" spans="1:20" ht="15">
      <c r="A71" s="79" t="s">
        <v>287</v>
      </c>
      <c r="B71" s="79">
        <v>40</v>
      </c>
      <c r="C71" s="79" t="s">
        <v>334</v>
      </c>
      <c r="D71" s="79">
        <v>3</v>
      </c>
      <c r="E71" s="79" t="s">
        <v>287</v>
      </c>
      <c r="F71" s="79">
        <v>13</v>
      </c>
      <c r="G71" s="79" t="s">
        <v>264</v>
      </c>
      <c r="H71" s="79">
        <v>3</v>
      </c>
      <c r="I71" s="79" t="s">
        <v>287</v>
      </c>
      <c r="J71" s="79">
        <v>9</v>
      </c>
      <c r="K71" s="79" t="s">
        <v>287</v>
      </c>
      <c r="L71" s="79">
        <v>4</v>
      </c>
      <c r="M71" s="79" t="s">
        <v>287</v>
      </c>
      <c r="N71" s="79">
        <v>6</v>
      </c>
      <c r="O71" s="79"/>
      <c r="P71" s="79"/>
      <c r="Q71" s="79" t="s">
        <v>287</v>
      </c>
      <c r="R71" s="79">
        <v>3</v>
      </c>
      <c r="S71" s="79" t="s">
        <v>301</v>
      </c>
      <c r="T71" s="79">
        <v>1</v>
      </c>
    </row>
    <row r="72" spans="1:20" ht="15">
      <c r="A72" s="79" t="s">
        <v>264</v>
      </c>
      <c r="B72" s="79">
        <v>5</v>
      </c>
      <c r="C72" s="79" t="s">
        <v>300</v>
      </c>
      <c r="D72" s="79">
        <v>3</v>
      </c>
      <c r="E72" s="79" t="s">
        <v>311</v>
      </c>
      <c r="F72" s="79">
        <v>2</v>
      </c>
      <c r="G72" s="79" t="s">
        <v>287</v>
      </c>
      <c r="H72" s="79">
        <v>2</v>
      </c>
      <c r="I72" s="79" t="s">
        <v>340</v>
      </c>
      <c r="J72" s="79">
        <v>3</v>
      </c>
      <c r="K72" s="79" t="s">
        <v>344</v>
      </c>
      <c r="L72" s="79">
        <v>2</v>
      </c>
      <c r="M72" s="79" t="s">
        <v>309</v>
      </c>
      <c r="N72" s="79">
        <v>4</v>
      </c>
      <c r="O72" s="79"/>
      <c r="P72" s="79"/>
      <c r="Q72" s="79" t="s">
        <v>292</v>
      </c>
      <c r="R72" s="79">
        <v>1</v>
      </c>
      <c r="S72" s="79"/>
      <c r="T72" s="79"/>
    </row>
    <row r="73" spans="1:20" ht="15">
      <c r="A73" s="79" t="s">
        <v>293</v>
      </c>
      <c r="B73" s="79">
        <v>4</v>
      </c>
      <c r="C73" s="79" t="s">
        <v>287</v>
      </c>
      <c r="D73" s="79">
        <v>3</v>
      </c>
      <c r="E73" s="79" t="s">
        <v>310</v>
      </c>
      <c r="F73" s="79">
        <v>2</v>
      </c>
      <c r="G73" s="79" t="s">
        <v>323</v>
      </c>
      <c r="H73" s="79">
        <v>1</v>
      </c>
      <c r="I73" s="79" t="s">
        <v>281</v>
      </c>
      <c r="J73" s="79">
        <v>2</v>
      </c>
      <c r="K73" s="79" t="s">
        <v>346</v>
      </c>
      <c r="L73" s="79">
        <v>1</v>
      </c>
      <c r="M73" s="79" t="s">
        <v>329</v>
      </c>
      <c r="N73" s="79">
        <v>2</v>
      </c>
      <c r="O73" s="79"/>
      <c r="P73" s="79"/>
      <c r="Q73" s="79" t="s">
        <v>291</v>
      </c>
      <c r="R73" s="79">
        <v>1</v>
      </c>
      <c r="S73" s="79"/>
      <c r="T73" s="79"/>
    </row>
    <row r="74" spans="1:20" ht="15">
      <c r="A74" s="79" t="s">
        <v>309</v>
      </c>
      <c r="B74" s="79">
        <v>4</v>
      </c>
      <c r="C74" s="79" t="s">
        <v>293</v>
      </c>
      <c r="D74" s="79">
        <v>2</v>
      </c>
      <c r="E74" s="79" t="s">
        <v>293</v>
      </c>
      <c r="F74" s="79">
        <v>2</v>
      </c>
      <c r="G74" s="79" t="s">
        <v>322</v>
      </c>
      <c r="H74" s="79">
        <v>1</v>
      </c>
      <c r="I74" s="79" t="s">
        <v>339</v>
      </c>
      <c r="J74" s="79">
        <v>2</v>
      </c>
      <c r="K74" s="79" t="s">
        <v>345</v>
      </c>
      <c r="L74" s="79">
        <v>1</v>
      </c>
      <c r="M74" s="79" t="s">
        <v>328</v>
      </c>
      <c r="N74" s="79">
        <v>2</v>
      </c>
      <c r="O74" s="79"/>
      <c r="P74" s="79"/>
      <c r="Q74" s="79" t="s">
        <v>290</v>
      </c>
      <c r="R74" s="79">
        <v>1</v>
      </c>
      <c r="S74" s="79"/>
      <c r="T74" s="79"/>
    </row>
    <row r="75" spans="1:20" ht="15">
      <c r="A75" s="79" t="s">
        <v>284</v>
      </c>
      <c r="B75" s="79">
        <v>3</v>
      </c>
      <c r="C75" s="79" t="s">
        <v>285</v>
      </c>
      <c r="D75" s="79">
        <v>2</v>
      </c>
      <c r="E75" s="79" t="s">
        <v>279</v>
      </c>
      <c r="F75" s="79">
        <v>1</v>
      </c>
      <c r="G75" s="79" t="s">
        <v>307</v>
      </c>
      <c r="H75" s="79">
        <v>1</v>
      </c>
      <c r="I75" s="79" t="s">
        <v>335</v>
      </c>
      <c r="J75" s="79">
        <v>1</v>
      </c>
      <c r="K75" s="79" t="s">
        <v>283</v>
      </c>
      <c r="L75" s="79">
        <v>1</v>
      </c>
      <c r="M75" s="79" t="s">
        <v>327</v>
      </c>
      <c r="N75" s="79">
        <v>1</v>
      </c>
      <c r="O75" s="79"/>
      <c r="P75" s="79"/>
      <c r="Q75" s="79" t="s">
        <v>289</v>
      </c>
      <c r="R75" s="79">
        <v>1</v>
      </c>
      <c r="S75" s="79"/>
      <c r="T75" s="79"/>
    </row>
    <row r="76" spans="1:20" ht="15">
      <c r="A76" s="79" t="s">
        <v>340</v>
      </c>
      <c r="B76" s="79">
        <v>3</v>
      </c>
      <c r="C76" s="79" t="s">
        <v>326</v>
      </c>
      <c r="D76" s="79">
        <v>2</v>
      </c>
      <c r="E76" s="79" t="s">
        <v>313</v>
      </c>
      <c r="F76" s="79">
        <v>1</v>
      </c>
      <c r="G76" s="79" t="s">
        <v>306</v>
      </c>
      <c r="H76" s="79">
        <v>1</v>
      </c>
      <c r="I76" s="79" t="s">
        <v>336</v>
      </c>
      <c r="J76" s="79">
        <v>1</v>
      </c>
      <c r="K76" s="79" t="s">
        <v>343</v>
      </c>
      <c r="L76" s="79">
        <v>1</v>
      </c>
      <c r="M76" s="79" t="s">
        <v>284</v>
      </c>
      <c r="N76" s="79">
        <v>1</v>
      </c>
      <c r="O76" s="79"/>
      <c r="P76" s="79"/>
      <c r="Q76" s="79" t="s">
        <v>288</v>
      </c>
      <c r="R76" s="79">
        <v>1</v>
      </c>
      <c r="S76" s="79"/>
      <c r="T76" s="79"/>
    </row>
    <row r="77" spans="1:20" ht="15">
      <c r="A77" s="79" t="s">
        <v>334</v>
      </c>
      <c r="B77" s="79">
        <v>3</v>
      </c>
      <c r="C77" s="79" t="s">
        <v>278</v>
      </c>
      <c r="D77" s="79">
        <v>2</v>
      </c>
      <c r="E77" s="79" t="s">
        <v>312</v>
      </c>
      <c r="F77" s="79">
        <v>1</v>
      </c>
      <c r="G77" s="79" t="s">
        <v>305</v>
      </c>
      <c r="H77" s="79">
        <v>1</v>
      </c>
      <c r="I77" s="79" t="s">
        <v>338</v>
      </c>
      <c r="J77" s="79">
        <v>1</v>
      </c>
      <c r="K77" s="79" t="s">
        <v>284</v>
      </c>
      <c r="L77" s="79">
        <v>1</v>
      </c>
      <c r="M77" s="79" t="s">
        <v>308</v>
      </c>
      <c r="N77" s="79">
        <v>1</v>
      </c>
      <c r="O77" s="79"/>
      <c r="P77" s="79"/>
      <c r="Q77" s="79" t="s">
        <v>264</v>
      </c>
      <c r="R77" s="79">
        <v>1</v>
      </c>
      <c r="S77" s="79"/>
      <c r="T77" s="79"/>
    </row>
    <row r="78" spans="1:20" ht="15">
      <c r="A78" s="79" t="s">
        <v>300</v>
      </c>
      <c r="B78" s="79">
        <v>3</v>
      </c>
      <c r="C78" s="79" t="s">
        <v>298</v>
      </c>
      <c r="D78" s="79">
        <v>2</v>
      </c>
      <c r="E78" s="79" t="s">
        <v>286</v>
      </c>
      <c r="F78" s="79">
        <v>1</v>
      </c>
      <c r="G78" s="79" t="s">
        <v>304</v>
      </c>
      <c r="H78" s="79">
        <v>1</v>
      </c>
      <c r="I78" s="79" t="s">
        <v>337</v>
      </c>
      <c r="J78" s="79">
        <v>1</v>
      </c>
      <c r="K78" s="79" t="s">
        <v>342</v>
      </c>
      <c r="L78" s="79">
        <v>1</v>
      </c>
      <c r="M78" s="79" t="s">
        <v>263</v>
      </c>
      <c r="N78" s="79">
        <v>1</v>
      </c>
      <c r="O78" s="79"/>
      <c r="P78" s="79"/>
      <c r="Q78" s="79"/>
      <c r="R78" s="79"/>
      <c r="S78" s="79"/>
      <c r="T78" s="79"/>
    </row>
    <row r="79" spans="1:20" ht="15">
      <c r="A79" s="79" t="s">
        <v>344</v>
      </c>
      <c r="B79" s="79">
        <v>2</v>
      </c>
      <c r="C79" s="79" t="s">
        <v>299</v>
      </c>
      <c r="D79" s="79">
        <v>2</v>
      </c>
      <c r="E79" s="79"/>
      <c r="F79" s="79"/>
      <c r="G79" s="79" t="s">
        <v>303</v>
      </c>
      <c r="H79" s="79">
        <v>1</v>
      </c>
      <c r="I79" s="79" t="s">
        <v>314</v>
      </c>
      <c r="J79" s="79">
        <v>1</v>
      </c>
      <c r="K79" s="79" t="s">
        <v>323</v>
      </c>
      <c r="L79" s="79">
        <v>1</v>
      </c>
      <c r="M79" s="79"/>
      <c r="N79" s="79"/>
      <c r="O79" s="79"/>
      <c r="P79" s="79"/>
      <c r="Q79" s="79"/>
      <c r="R79" s="79"/>
      <c r="S79" s="79"/>
      <c r="T79" s="79"/>
    </row>
    <row r="80" spans="1:20" ht="15">
      <c r="A80" s="79" t="s">
        <v>283</v>
      </c>
      <c r="B80" s="79">
        <v>2</v>
      </c>
      <c r="C80" s="79" t="s">
        <v>315</v>
      </c>
      <c r="D80" s="79">
        <v>2</v>
      </c>
      <c r="E80" s="79"/>
      <c r="F80" s="79"/>
      <c r="G80" s="79" t="s">
        <v>318</v>
      </c>
      <c r="H80" s="79">
        <v>1</v>
      </c>
      <c r="I80" s="79" t="s">
        <v>316</v>
      </c>
      <c r="J80" s="79">
        <v>1</v>
      </c>
      <c r="K80" s="79" t="s">
        <v>322</v>
      </c>
      <c r="L80" s="79">
        <v>1</v>
      </c>
      <c r="M80" s="79"/>
      <c r="N80" s="79"/>
      <c r="O80" s="79"/>
      <c r="P80" s="79"/>
      <c r="Q80" s="79"/>
      <c r="R80" s="79"/>
      <c r="S80" s="79"/>
      <c r="T80" s="79"/>
    </row>
    <row r="83" spans="1:20" ht="15" customHeight="1">
      <c r="A83" s="13" t="s">
        <v>1922</v>
      </c>
      <c r="B83" s="13" t="s">
        <v>1650</v>
      </c>
      <c r="C83" s="13" t="s">
        <v>1923</v>
      </c>
      <c r="D83" s="13" t="s">
        <v>1655</v>
      </c>
      <c r="E83" s="13" t="s">
        <v>1924</v>
      </c>
      <c r="F83" s="13" t="s">
        <v>1658</v>
      </c>
      <c r="G83" s="13" t="s">
        <v>1925</v>
      </c>
      <c r="H83" s="13" t="s">
        <v>1660</v>
      </c>
      <c r="I83" s="13" t="s">
        <v>1926</v>
      </c>
      <c r="J83" s="13" t="s">
        <v>1663</v>
      </c>
      <c r="K83" s="13" t="s">
        <v>1927</v>
      </c>
      <c r="L83" s="13" t="s">
        <v>1665</v>
      </c>
      <c r="M83" s="13" t="s">
        <v>1928</v>
      </c>
      <c r="N83" s="13" t="s">
        <v>1667</v>
      </c>
      <c r="O83" s="13" t="s">
        <v>1929</v>
      </c>
      <c r="P83" s="13" t="s">
        <v>1669</v>
      </c>
      <c r="Q83" s="13" t="s">
        <v>1930</v>
      </c>
      <c r="R83" s="13" t="s">
        <v>1671</v>
      </c>
      <c r="S83" s="13" t="s">
        <v>1931</v>
      </c>
      <c r="T83" s="13" t="s">
        <v>1672</v>
      </c>
    </row>
    <row r="84" spans="1:20" ht="15">
      <c r="A84" s="114" t="s">
        <v>259</v>
      </c>
      <c r="B84" s="79">
        <v>161258</v>
      </c>
      <c r="C84" s="114" t="s">
        <v>297</v>
      </c>
      <c r="D84" s="79">
        <v>95938</v>
      </c>
      <c r="E84" s="114" t="s">
        <v>260</v>
      </c>
      <c r="F84" s="79">
        <v>89469</v>
      </c>
      <c r="G84" s="114" t="s">
        <v>274</v>
      </c>
      <c r="H84" s="79">
        <v>3758</v>
      </c>
      <c r="I84" s="114" t="s">
        <v>336</v>
      </c>
      <c r="J84" s="79">
        <v>73589</v>
      </c>
      <c r="K84" s="114" t="s">
        <v>284</v>
      </c>
      <c r="L84" s="79">
        <v>23481</v>
      </c>
      <c r="M84" s="114" t="s">
        <v>328</v>
      </c>
      <c r="N84" s="79">
        <v>54899</v>
      </c>
      <c r="O84" s="114" t="s">
        <v>258</v>
      </c>
      <c r="P84" s="79">
        <v>2786</v>
      </c>
      <c r="Q84" s="114" t="s">
        <v>289</v>
      </c>
      <c r="R84" s="79">
        <v>929</v>
      </c>
      <c r="S84" s="114" t="s">
        <v>259</v>
      </c>
      <c r="T84" s="79">
        <v>161258</v>
      </c>
    </row>
    <row r="85" spans="1:20" ht="15">
      <c r="A85" s="114" t="s">
        <v>297</v>
      </c>
      <c r="B85" s="79">
        <v>95938</v>
      </c>
      <c r="C85" s="114" t="s">
        <v>283</v>
      </c>
      <c r="D85" s="79">
        <v>44049</v>
      </c>
      <c r="E85" s="114" t="s">
        <v>279</v>
      </c>
      <c r="F85" s="79">
        <v>73326</v>
      </c>
      <c r="G85" s="114" t="s">
        <v>264</v>
      </c>
      <c r="H85" s="79">
        <v>3468</v>
      </c>
      <c r="I85" s="114" t="s">
        <v>317</v>
      </c>
      <c r="J85" s="79">
        <v>18775</v>
      </c>
      <c r="K85" s="114" t="s">
        <v>344</v>
      </c>
      <c r="L85" s="79">
        <v>15845</v>
      </c>
      <c r="M85" s="114" t="s">
        <v>309</v>
      </c>
      <c r="N85" s="79">
        <v>6600</v>
      </c>
      <c r="O85" s="114" t="s">
        <v>252</v>
      </c>
      <c r="P85" s="79">
        <v>308</v>
      </c>
      <c r="Q85" s="114" t="s">
        <v>254</v>
      </c>
      <c r="R85" s="79">
        <v>209</v>
      </c>
      <c r="S85" s="114" t="s">
        <v>301</v>
      </c>
      <c r="T85" s="79">
        <v>33594</v>
      </c>
    </row>
    <row r="86" spans="1:20" ht="15">
      <c r="A86" s="114" t="s">
        <v>260</v>
      </c>
      <c r="B86" s="79">
        <v>89469</v>
      </c>
      <c r="C86" s="114" t="s">
        <v>299</v>
      </c>
      <c r="D86" s="79">
        <v>35458</v>
      </c>
      <c r="E86" s="114" t="s">
        <v>312</v>
      </c>
      <c r="F86" s="79">
        <v>35140</v>
      </c>
      <c r="G86" s="114" t="s">
        <v>319</v>
      </c>
      <c r="H86" s="79">
        <v>1762</v>
      </c>
      <c r="I86" s="114" t="s">
        <v>281</v>
      </c>
      <c r="J86" s="79">
        <v>13306</v>
      </c>
      <c r="K86" s="114" t="s">
        <v>282</v>
      </c>
      <c r="L86" s="79">
        <v>15469</v>
      </c>
      <c r="M86" s="114" t="s">
        <v>265</v>
      </c>
      <c r="N86" s="79">
        <v>725</v>
      </c>
      <c r="O86" s="114" t="s">
        <v>277</v>
      </c>
      <c r="P86" s="79">
        <v>159</v>
      </c>
      <c r="Q86" s="114" t="s">
        <v>292</v>
      </c>
      <c r="R86" s="79">
        <v>195</v>
      </c>
      <c r="S86" s="114"/>
      <c r="T86" s="79"/>
    </row>
    <row r="87" spans="1:20" ht="15">
      <c r="A87" s="114" t="s">
        <v>336</v>
      </c>
      <c r="B87" s="79">
        <v>73589</v>
      </c>
      <c r="C87" s="114" t="s">
        <v>298</v>
      </c>
      <c r="D87" s="79">
        <v>25271</v>
      </c>
      <c r="E87" s="114" t="s">
        <v>287</v>
      </c>
      <c r="F87" s="79">
        <v>25405</v>
      </c>
      <c r="G87" s="114" t="s">
        <v>303</v>
      </c>
      <c r="H87" s="79">
        <v>624</v>
      </c>
      <c r="I87" s="114" t="s">
        <v>339</v>
      </c>
      <c r="J87" s="79">
        <v>7578</v>
      </c>
      <c r="K87" s="114" t="s">
        <v>346</v>
      </c>
      <c r="L87" s="79">
        <v>11967</v>
      </c>
      <c r="M87" s="114" t="s">
        <v>329</v>
      </c>
      <c r="N87" s="79">
        <v>473</v>
      </c>
      <c r="O87" s="114" t="s">
        <v>251</v>
      </c>
      <c r="P87" s="79">
        <v>31</v>
      </c>
      <c r="Q87" s="114" t="s">
        <v>291</v>
      </c>
      <c r="R87" s="79">
        <v>118</v>
      </c>
      <c r="S87" s="114"/>
      <c r="T87" s="79"/>
    </row>
    <row r="88" spans="1:20" ht="15">
      <c r="A88" s="114" t="s">
        <v>279</v>
      </c>
      <c r="B88" s="79">
        <v>73326</v>
      </c>
      <c r="C88" s="114" t="s">
        <v>325</v>
      </c>
      <c r="D88" s="79">
        <v>15287</v>
      </c>
      <c r="E88" s="114" t="s">
        <v>313</v>
      </c>
      <c r="F88" s="79">
        <v>21221</v>
      </c>
      <c r="G88" s="114" t="s">
        <v>307</v>
      </c>
      <c r="H88" s="79">
        <v>517</v>
      </c>
      <c r="I88" s="114" t="s">
        <v>335</v>
      </c>
      <c r="J88" s="79">
        <v>4675</v>
      </c>
      <c r="K88" s="114" t="s">
        <v>341</v>
      </c>
      <c r="L88" s="79">
        <v>6241</v>
      </c>
      <c r="M88" s="114" t="s">
        <v>327</v>
      </c>
      <c r="N88" s="79">
        <v>371</v>
      </c>
      <c r="O88" s="114" t="s">
        <v>272</v>
      </c>
      <c r="P88" s="79">
        <v>27</v>
      </c>
      <c r="Q88" s="114" t="s">
        <v>290</v>
      </c>
      <c r="R88" s="79">
        <v>79</v>
      </c>
      <c r="S88" s="114"/>
      <c r="T88" s="79"/>
    </row>
    <row r="89" spans="1:20" ht="15">
      <c r="A89" s="114" t="s">
        <v>328</v>
      </c>
      <c r="B89" s="79">
        <v>54899</v>
      </c>
      <c r="C89" s="114" t="s">
        <v>294</v>
      </c>
      <c r="D89" s="79">
        <v>9263</v>
      </c>
      <c r="E89" s="114" t="s">
        <v>310</v>
      </c>
      <c r="F89" s="79">
        <v>14474</v>
      </c>
      <c r="G89" s="114" t="s">
        <v>323</v>
      </c>
      <c r="H89" s="79">
        <v>438</v>
      </c>
      <c r="I89" s="114" t="s">
        <v>337</v>
      </c>
      <c r="J89" s="79">
        <v>459</v>
      </c>
      <c r="K89" s="114" t="s">
        <v>345</v>
      </c>
      <c r="L89" s="79">
        <v>2922</v>
      </c>
      <c r="M89" s="114" t="s">
        <v>276</v>
      </c>
      <c r="N89" s="79">
        <v>258</v>
      </c>
      <c r="O89" s="114" t="s">
        <v>261</v>
      </c>
      <c r="P89" s="79">
        <v>25</v>
      </c>
      <c r="Q89" s="114" t="s">
        <v>288</v>
      </c>
      <c r="R89" s="79">
        <v>56</v>
      </c>
      <c r="S89" s="114"/>
      <c r="T89" s="79"/>
    </row>
    <row r="90" spans="1:20" ht="15">
      <c r="A90" s="114" t="s">
        <v>283</v>
      </c>
      <c r="B90" s="79">
        <v>44049</v>
      </c>
      <c r="C90" s="114" t="s">
        <v>278</v>
      </c>
      <c r="D90" s="79">
        <v>8574</v>
      </c>
      <c r="E90" s="114" t="s">
        <v>293</v>
      </c>
      <c r="F90" s="79">
        <v>11103</v>
      </c>
      <c r="G90" s="114" t="s">
        <v>306</v>
      </c>
      <c r="H90" s="79">
        <v>414</v>
      </c>
      <c r="I90" s="114" t="s">
        <v>270</v>
      </c>
      <c r="J90" s="79">
        <v>396</v>
      </c>
      <c r="K90" s="114" t="s">
        <v>343</v>
      </c>
      <c r="L90" s="79">
        <v>1017</v>
      </c>
      <c r="M90" s="114" t="s">
        <v>308</v>
      </c>
      <c r="N90" s="79">
        <v>16</v>
      </c>
      <c r="O90" s="114" t="s">
        <v>273</v>
      </c>
      <c r="P90" s="79">
        <v>2</v>
      </c>
      <c r="Q90" s="114"/>
      <c r="R90" s="79"/>
      <c r="S90" s="114"/>
      <c r="T90" s="79"/>
    </row>
    <row r="91" spans="1:20" ht="15">
      <c r="A91" s="114" t="s">
        <v>299</v>
      </c>
      <c r="B91" s="79">
        <v>35458</v>
      </c>
      <c r="C91" s="114" t="s">
        <v>263</v>
      </c>
      <c r="D91" s="79">
        <v>8249</v>
      </c>
      <c r="E91" s="114" t="s">
        <v>262</v>
      </c>
      <c r="F91" s="79">
        <v>9342</v>
      </c>
      <c r="G91" s="114" t="s">
        <v>271</v>
      </c>
      <c r="H91" s="79">
        <v>289</v>
      </c>
      <c r="I91" s="114" t="s">
        <v>314</v>
      </c>
      <c r="J91" s="79">
        <v>157</v>
      </c>
      <c r="K91" s="114" t="s">
        <v>342</v>
      </c>
      <c r="L91" s="79">
        <v>64</v>
      </c>
      <c r="M91" s="114"/>
      <c r="N91" s="79"/>
      <c r="O91" s="114"/>
      <c r="P91" s="79"/>
      <c r="Q91" s="114"/>
      <c r="R91" s="79"/>
      <c r="S91" s="114"/>
      <c r="T91" s="79"/>
    </row>
    <row r="92" spans="1:20" ht="15">
      <c r="A92" s="114" t="s">
        <v>312</v>
      </c>
      <c r="B92" s="79">
        <v>35140</v>
      </c>
      <c r="C92" s="114" t="s">
        <v>315</v>
      </c>
      <c r="D92" s="79">
        <v>8003</v>
      </c>
      <c r="E92" s="114" t="s">
        <v>311</v>
      </c>
      <c r="F92" s="79">
        <v>7858</v>
      </c>
      <c r="G92" s="114" t="s">
        <v>305</v>
      </c>
      <c r="H92" s="79">
        <v>219</v>
      </c>
      <c r="I92" s="114" t="s">
        <v>338</v>
      </c>
      <c r="J92" s="79">
        <v>150</v>
      </c>
      <c r="K92" s="114"/>
      <c r="L92" s="79"/>
      <c r="M92" s="114"/>
      <c r="N92" s="79"/>
      <c r="O92" s="114"/>
      <c r="P92" s="79"/>
      <c r="Q92" s="114"/>
      <c r="R92" s="79"/>
      <c r="S92" s="114"/>
      <c r="T92" s="79"/>
    </row>
    <row r="93" spans="1:20" ht="15">
      <c r="A93" s="114" t="s">
        <v>301</v>
      </c>
      <c r="B93" s="79">
        <v>33594</v>
      </c>
      <c r="C93" s="114" t="s">
        <v>296</v>
      </c>
      <c r="D93" s="79">
        <v>7592</v>
      </c>
      <c r="E93" s="114" t="s">
        <v>269</v>
      </c>
      <c r="F93" s="79">
        <v>3633</v>
      </c>
      <c r="G93" s="114" t="s">
        <v>322</v>
      </c>
      <c r="H93" s="79">
        <v>184</v>
      </c>
      <c r="I93" s="114" t="s">
        <v>340</v>
      </c>
      <c r="J93" s="79">
        <v>8</v>
      </c>
      <c r="K93" s="114"/>
      <c r="L93" s="79"/>
      <c r="M93" s="114"/>
      <c r="N93" s="79"/>
      <c r="O93" s="114"/>
      <c r="P93" s="79"/>
      <c r="Q93" s="114"/>
      <c r="R93" s="79"/>
      <c r="S93" s="114"/>
      <c r="T93" s="79"/>
    </row>
  </sheetData>
  <hyperlinks>
    <hyperlink ref="A2" r:id="rId1" display="https://virtual.acc.org/"/>
    <hyperlink ref="A3" r:id="rId2" display="https://virtual.acc.org/"/>
    <hyperlink ref="A4" r:id="rId3" display="https://www.webcastregister.live/accanywhere20livestream/register.php"/>
    <hyperlink ref="A5" r:id="rId4" display="https://www.youtube.com/watch?v=01Lmr3LMU5U&amp;feature=youtu.be"/>
    <hyperlink ref="A6" r:id="rId5" display="https://www.world-heart-federation.org/cvd-roadmaps"/>
    <hyperlink ref="A7" r:id="rId6" display="https://www.acc.org/latest-in-cardiology/articles/2019/12/01/24/42/global-health-cover-feature-global-partnerships-for-a-global-agenda-against-cvd"/>
    <hyperlink ref="A8" r:id="rId7" display="https://twitter.com/CardioSmart/status/1244263309584580611"/>
    <hyperlink ref="A9" r:id="rId8" display="https://twitter.com/drmkmittal/status/1244293193996423169"/>
    <hyperlink ref="A10" r:id="rId9" display="https://twitter.com/Cardioinfo_it/status/1243909562400477191"/>
    <hyperlink ref="A11" r:id="rId10" display="https://twitter.com/avolgman/status/1244667566817230848"/>
    <hyperlink ref="C2" r:id="rId11" display="https://twitter.com/avolgman/status/1244667566817230848"/>
    <hyperlink ref="C3" r:id="rId12" display="https://twitter.com/drmarthagulati/status/1244618549743636481"/>
    <hyperlink ref="C4" r:id="rId13" display="https://twitter.com/DrMarthaGulati/status/1243892579231399936"/>
    <hyperlink ref="C5" r:id="rId14" display="https://virtual.acc.org/?utm_medium=social&amp;utm_source=twitter_post&amp;utm_campaign=acc20"/>
    <hyperlink ref="C6" r:id="rId15" display="http://www.onlinejacc.org/content/75/11_Supplement_1/2297?utm_medium=social&amp;utm_source=twitter_post&amp;utm_campaign=acc20"/>
    <hyperlink ref="C7" r:id="rId16" display="https://www.nejm.org/doi/pdf/10.1056/NEJMoa1915928"/>
    <hyperlink ref="C8" r:id="rId17" display="https://twitter.com/lucreciamburgos/status/1243907530805448704"/>
    <hyperlink ref="E2" r:id="rId18" display="https://virtual.acc.org/"/>
    <hyperlink ref="E3" r:id="rId19" display="https://twitter.com/hadleywilsonmd/status/1243904332216631296"/>
    <hyperlink ref="E4" r:id="rId20" display="https://www.acc.org/~/media/Non-Clinical/Files-PDFs-Excel-MS-Word-etc/ACC20/2020/03/20/A20325-ACC20WCC-Virtual-Dynamic-Program-Chart-3-UPDATED-March-23-2020.pdf?_ga=2.126485573.93406546.1584966671-22640883.1567506812"/>
    <hyperlink ref="E5" r:id="rId21" display="https://virtual.acc.org/"/>
    <hyperlink ref="G2" r:id="rId22" display="https://twitter.com/linrsantamaria/status/1243919411666391040"/>
    <hyperlink ref="I2" r:id="rId23" display="https://virtual.acc.org/"/>
    <hyperlink ref="I3" r:id="rId24" display="https://www.webcastregister.live/accanywhere20livestream/register.php"/>
    <hyperlink ref="I4" r:id="rId25" display="https://www.youtube.com/watch?v=01Lmr3LMU5U&amp;feature=youtu.be"/>
    <hyperlink ref="I5" r:id="rId26" display="https://www.world-heart-federation.org/cvd-roadmaps/chagas"/>
    <hyperlink ref="I6" r:id="rId27" display="https://www.acc.org/latest-in-cardiology/articles/2019/12/01/24/42/global-health-cover-feature-global-partnerships-for-a-global-agenda-against-cvd"/>
    <hyperlink ref="I7" r:id="rId28" display="https://www.world-heart-federation.org/cvd-roadmaps"/>
    <hyperlink ref="K2" r:id="rId29" display="https://twitter.com/Lross246/status/1243911458657898502"/>
    <hyperlink ref="K3" r:id="rId30" display="https://twitter.com/fischman_david/status/1243919921534447616"/>
    <hyperlink ref="K4" r:id="rId31" display="https://twitter.com/alex_mischie/status/1243906449941639169"/>
    <hyperlink ref="M2" r:id="rId32" display="https://twitter.com/CardioSmart/status/1244263309584580611"/>
    <hyperlink ref="M3" r:id="rId33" display="https://twitter.com/Cardioinfo_it/status/1243909562400477191"/>
    <hyperlink ref="M4" r:id="rId34" display="https://twitter.com/drmkmittal/status/1244293193996423169"/>
    <hyperlink ref="M5" r:id="rId35" display="https://cslide-us.ctimeetingtech.com/acc2020_eposte"/>
    <hyperlink ref="O2" r:id="rId36" display="https://www.medaxiom.com/news/2020/03/18/partner-news/rxvantage-provides-insights-on-covid-19-service-protocols/"/>
    <hyperlink ref="O3" r:id="rId37" display="https://register.gotowebinar.com/register/3136189098622301451"/>
    <hyperlink ref="Q2" r:id="rId38" display="https://accscientificsession.acc.org/Plan-Your-Program"/>
    <hyperlink ref="Q3" r:id="rId39" display="https://www.nejm.org/doi/pdf/10.1056/NEJMoa1915928?cookieSet=1"/>
    <hyperlink ref="Q4" r:id="rId40" display="https://virtual.acc.org/"/>
  </hyperlinks>
  <printOptions/>
  <pageMargins left="0.7" right="0.7" top="0.75" bottom="0.75" header="0.3" footer="0.3"/>
  <pageSetup orientation="portrait" paperSize="9"/>
  <tableParts>
    <tablePart r:id="rId41"/>
    <tablePart r:id="rId42"/>
    <tablePart r:id="rId44"/>
    <tablePart r:id="rId47"/>
    <tablePart r:id="rId46"/>
    <tablePart r:id="rId45"/>
    <tablePart r:id="rId48"/>
    <tablePart r:id="rId4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357C9-B1BE-4BCD-B42B-C45C0DA38822}">
  <dimension ref="A1:G715"/>
  <sheetViews>
    <sheetView workbookViewId="0" topLeftCell="A1"/>
  </sheetViews>
  <sheetFormatPr defaultColWidth="9.140625" defaultRowHeight="15"/>
  <cols>
    <col min="1" max="1" width="7.140625" style="0" bestFit="1" customWidth="1"/>
    <col min="2" max="2" width="7.421875" style="0" bestFit="1" customWidth="1"/>
    <col min="3" max="3" width="8.8515625" style="0" bestFit="1" customWidth="1"/>
    <col min="4" max="4" width="7.57421875" style="0" bestFit="1" customWidth="1"/>
    <col min="5" max="5" width="30.00390625" style="0" bestFit="1" customWidth="1"/>
    <col min="6" max="6" width="30.7109375" style="0" bestFit="1" customWidth="1"/>
    <col min="7" max="7" width="34.8515625" style="0" bestFit="1" customWidth="1"/>
  </cols>
  <sheetData>
    <row r="1" spans="1:7" ht="15" customHeight="1">
      <c r="A1" s="13" t="s">
        <v>2085</v>
      </c>
      <c r="B1" s="13" t="s">
        <v>2382</v>
      </c>
      <c r="C1" s="13" t="s">
        <v>2383</v>
      </c>
      <c r="D1" s="13" t="s">
        <v>144</v>
      </c>
      <c r="E1" s="13" t="s">
        <v>2385</v>
      </c>
      <c r="F1" s="13" t="s">
        <v>2386</v>
      </c>
      <c r="G1" s="13" t="s">
        <v>2387</v>
      </c>
    </row>
    <row r="2" spans="1:7" ht="15">
      <c r="A2" s="79" t="s">
        <v>1758</v>
      </c>
      <c r="B2" s="79">
        <v>98</v>
      </c>
      <c r="C2" s="117">
        <v>0.033119297059817504</v>
      </c>
      <c r="D2" s="79" t="s">
        <v>2384</v>
      </c>
      <c r="E2" s="79"/>
      <c r="F2" s="79"/>
      <c r="G2" s="79"/>
    </row>
    <row r="3" spans="1:7" ht="15">
      <c r="A3" s="79" t="s">
        <v>1759</v>
      </c>
      <c r="B3" s="79">
        <v>68</v>
      </c>
      <c r="C3" s="117">
        <v>0.022980736735383575</v>
      </c>
      <c r="D3" s="79" t="s">
        <v>2384</v>
      </c>
      <c r="E3" s="79"/>
      <c r="F3" s="79"/>
      <c r="G3" s="79"/>
    </row>
    <row r="4" spans="1:7" ht="15">
      <c r="A4" s="79" t="s">
        <v>1760</v>
      </c>
      <c r="B4" s="79">
        <v>0</v>
      </c>
      <c r="C4" s="117">
        <v>0</v>
      </c>
      <c r="D4" s="79" t="s">
        <v>2384</v>
      </c>
      <c r="E4" s="79"/>
      <c r="F4" s="79"/>
      <c r="G4" s="79"/>
    </row>
    <row r="5" spans="1:7" ht="15">
      <c r="A5" s="79" t="s">
        <v>1761</v>
      </c>
      <c r="B5" s="79">
        <v>2793</v>
      </c>
      <c r="C5" s="117">
        <v>0.9438999662047989</v>
      </c>
      <c r="D5" s="79" t="s">
        <v>2384</v>
      </c>
      <c r="E5" s="79"/>
      <c r="F5" s="79"/>
      <c r="G5" s="79"/>
    </row>
    <row r="6" spans="1:7" ht="15">
      <c r="A6" s="79" t="s">
        <v>1762</v>
      </c>
      <c r="B6" s="79">
        <v>2959</v>
      </c>
      <c r="C6" s="117">
        <v>1</v>
      </c>
      <c r="D6" s="79" t="s">
        <v>2384</v>
      </c>
      <c r="E6" s="79"/>
      <c r="F6" s="79"/>
      <c r="G6" s="79"/>
    </row>
    <row r="7" spans="1:7" ht="15">
      <c r="A7" s="87" t="s">
        <v>1763</v>
      </c>
      <c r="B7" s="87">
        <v>69</v>
      </c>
      <c r="C7" s="118">
        <v>0.004121998243940509</v>
      </c>
      <c r="D7" s="87" t="s">
        <v>2384</v>
      </c>
      <c r="E7" s="87" t="b">
        <v>0</v>
      </c>
      <c r="F7" s="87" t="b">
        <v>0</v>
      </c>
      <c r="G7" s="87" t="b">
        <v>0</v>
      </c>
    </row>
    <row r="8" spans="1:7" ht="15">
      <c r="A8" s="87" t="s">
        <v>1764</v>
      </c>
      <c r="B8" s="87">
        <v>45</v>
      </c>
      <c r="C8" s="118">
        <v>0.006537866159003048</v>
      </c>
      <c r="D8" s="87" t="s">
        <v>2384</v>
      </c>
      <c r="E8" s="87" t="b">
        <v>0</v>
      </c>
      <c r="F8" s="87" t="b">
        <v>0</v>
      </c>
      <c r="G8" s="87" t="b">
        <v>0</v>
      </c>
    </row>
    <row r="9" spans="1:7" ht="15">
      <c r="A9" s="87" t="s">
        <v>287</v>
      </c>
      <c r="B9" s="87">
        <v>41</v>
      </c>
      <c r="C9" s="118">
        <v>0.00672058191944801</v>
      </c>
      <c r="D9" s="87" t="s">
        <v>2384</v>
      </c>
      <c r="E9" s="87" t="b">
        <v>0</v>
      </c>
      <c r="F9" s="87" t="b">
        <v>0</v>
      </c>
      <c r="G9" s="87" t="b">
        <v>0</v>
      </c>
    </row>
    <row r="10" spans="1:7" ht="15">
      <c r="A10" s="87" t="s">
        <v>1765</v>
      </c>
      <c r="B10" s="87">
        <v>23</v>
      </c>
      <c r="C10" s="118">
        <v>0.007074386136621632</v>
      </c>
      <c r="D10" s="87" t="s">
        <v>2384</v>
      </c>
      <c r="E10" s="87" t="b">
        <v>0</v>
      </c>
      <c r="F10" s="87" t="b">
        <v>0</v>
      </c>
      <c r="G10" s="87" t="b">
        <v>0</v>
      </c>
    </row>
    <row r="11" spans="1:7" ht="15">
      <c r="A11" s="87" t="s">
        <v>1766</v>
      </c>
      <c r="B11" s="87">
        <v>21</v>
      </c>
      <c r="C11" s="118">
        <v>0.007958273350409972</v>
      </c>
      <c r="D11" s="87" t="s">
        <v>2384</v>
      </c>
      <c r="E11" s="87" t="b">
        <v>0</v>
      </c>
      <c r="F11" s="87" t="b">
        <v>0</v>
      </c>
      <c r="G11" s="87" t="b">
        <v>0</v>
      </c>
    </row>
    <row r="12" spans="1:7" ht="15">
      <c r="A12" s="87" t="s">
        <v>1709</v>
      </c>
      <c r="B12" s="87">
        <v>18</v>
      </c>
      <c r="C12" s="118">
        <v>0.006121941239245117</v>
      </c>
      <c r="D12" s="87" t="s">
        <v>2384</v>
      </c>
      <c r="E12" s="87" t="b">
        <v>0</v>
      </c>
      <c r="F12" s="87" t="b">
        <v>0</v>
      </c>
      <c r="G12" s="87" t="b">
        <v>0</v>
      </c>
    </row>
    <row r="13" spans="1:7" ht="15">
      <c r="A13" s="87" t="s">
        <v>1807</v>
      </c>
      <c r="B13" s="87">
        <v>17</v>
      </c>
      <c r="C13" s="118">
        <v>0.006207676830170653</v>
      </c>
      <c r="D13" s="87" t="s">
        <v>2384</v>
      </c>
      <c r="E13" s="87" t="b">
        <v>0</v>
      </c>
      <c r="F13" s="87" t="b">
        <v>0</v>
      </c>
      <c r="G13" s="87" t="b">
        <v>0</v>
      </c>
    </row>
    <row r="14" spans="1:7" ht="15">
      <c r="A14" s="87" t="s">
        <v>1788</v>
      </c>
      <c r="B14" s="87">
        <v>17</v>
      </c>
      <c r="C14" s="118">
        <v>0.0072629191141599415</v>
      </c>
      <c r="D14" s="87" t="s">
        <v>2384</v>
      </c>
      <c r="E14" s="87" t="b">
        <v>0</v>
      </c>
      <c r="F14" s="87" t="b">
        <v>0</v>
      </c>
      <c r="G14" s="87" t="b">
        <v>0</v>
      </c>
    </row>
    <row r="15" spans="1:7" ht="15">
      <c r="A15" s="87" t="s">
        <v>1805</v>
      </c>
      <c r="B15" s="87">
        <v>15</v>
      </c>
      <c r="C15" s="118">
        <v>0.005906955734426948</v>
      </c>
      <c r="D15" s="87" t="s">
        <v>2384</v>
      </c>
      <c r="E15" s="87" t="b">
        <v>0</v>
      </c>
      <c r="F15" s="87" t="b">
        <v>0</v>
      </c>
      <c r="G15" s="87" t="b">
        <v>0</v>
      </c>
    </row>
    <row r="16" spans="1:7" ht="15">
      <c r="A16" s="87" t="s">
        <v>1784</v>
      </c>
      <c r="B16" s="87">
        <v>12</v>
      </c>
      <c r="C16" s="118">
        <v>0.0049177974332146185</v>
      </c>
      <c r="D16" s="87" t="s">
        <v>2384</v>
      </c>
      <c r="E16" s="87" t="b">
        <v>0</v>
      </c>
      <c r="F16" s="87" t="b">
        <v>1</v>
      </c>
      <c r="G16" s="87" t="b">
        <v>0</v>
      </c>
    </row>
    <row r="17" spans="1:7" ht="15">
      <c r="A17" s="87" t="s">
        <v>1803</v>
      </c>
      <c r="B17" s="87">
        <v>11</v>
      </c>
      <c r="C17" s="118">
        <v>0.004699535897397609</v>
      </c>
      <c r="D17" s="87" t="s">
        <v>2384</v>
      </c>
      <c r="E17" s="87" t="b">
        <v>0</v>
      </c>
      <c r="F17" s="87" t="b">
        <v>0</v>
      </c>
      <c r="G17" s="87" t="b">
        <v>0</v>
      </c>
    </row>
    <row r="18" spans="1:7" ht="15">
      <c r="A18" s="87" t="s">
        <v>1793</v>
      </c>
      <c r="B18" s="87">
        <v>10</v>
      </c>
      <c r="C18" s="118">
        <v>0.00548539953073867</v>
      </c>
      <c r="D18" s="87" t="s">
        <v>2384</v>
      </c>
      <c r="E18" s="87" t="b">
        <v>0</v>
      </c>
      <c r="F18" s="87" t="b">
        <v>0</v>
      </c>
      <c r="G18" s="87" t="b">
        <v>0</v>
      </c>
    </row>
    <row r="19" spans="1:7" ht="15">
      <c r="A19" s="87" t="s">
        <v>1795</v>
      </c>
      <c r="B19" s="87">
        <v>10</v>
      </c>
      <c r="C19" s="118">
        <v>0.004673919074260876</v>
      </c>
      <c r="D19" s="87" t="s">
        <v>2384</v>
      </c>
      <c r="E19" s="87" t="b">
        <v>0</v>
      </c>
      <c r="F19" s="87" t="b">
        <v>0</v>
      </c>
      <c r="G19" s="87" t="b">
        <v>0</v>
      </c>
    </row>
    <row r="20" spans="1:7" ht="15">
      <c r="A20" s="87" t="s">
        <v>1809</v>
      </c>
      <c r="B20" s="87">
        <v>10</v>
      </c>
      <c r="C20" s="118">
        <v>0.004673919074260876</v>
      </c>
      <c r="D20" s="87" t="s">
        <v>2384</v>
      </c>
      <c r="E20" s="87" t="b">
        <v>0</v>
      </c>
      <c r="F20" s="87" t="b">
        <v>0</v>
      </c>
      <c r="G20" s="87" t="b">
        <v>0</v>
      </c>
    </row>
    <row r="21" spans="1:7" ht="15">
      <c r="A21" s="87" t="s">
        <v>2086</v>
      </c>
      <c r="B21" s="87">
        <v>10</v>
      </c>
      <c r="C21" s="118">
        <v>0.00446305506246053</v>
      </c>
      <c r="D21" s="87" t="s">
        <v>2384</v>
      </c>
      <c r="E21" s="87" t="b">
        <v>0</v>
      </c>
      <c r="F21" s="87" t="b">
        <v>0</v>
      </c>
      <c r="G21" s="87" t="b">
        <v>0</v>
      </c>
    </row>
    <row r="22" spans="1:7" ht="15">
      <c r="A22" s="87" t="s">
        <v>310</v>
      </c>
      <c r="B22" s="87">
        <v>9</v>
      </c>
      <c r="C22" s="118">
        <v>0.004418680485740979</v>
      </c>
      <c r="D22" s="87" t="s">
        <v>2384</v>
      </c>
      <c r="E22" s="87" t="b">
        <v>0</v>
      </c>
      <c r="F22" s="87" t="b">
        <v>0</v>
      </c>
      <c r="G22" s="87" t="b">
        <v>0</v>
      </c>
    </row>
    <row r="23" spans="1:7" ht="15">
      <c r="A23" s="87" t="s">
        <v>2087</v>
      </c>
      <c r="B23" s="87">
        <v>9</v>
      </c>
      <c r="C23" s="118">
        <v>0.004418680485740979</v>
      </c>
      <c r="D23" s="87" t="s">
        <v>2384</v>
      </c>
      <c r="E23" s="87" t="b">
        <v>0</v>
      </c>
      <c r="F23" s="87" t="b">
        <v>0</v>
      </c>
      <c r="G23" s="87" t="b">
        <v>0</v>
      </c>
    </row>
    <row r="24" spans="1:7" ht="15">
      <c r="A24" s="87" t="s">
        <v>1770</v>
      </c>
      <c r="B24" s="87">
        <v>9</v>
      </c>
      <c r="C24" s="118">
        <v>0.00420652716683479</v>
      </c>
      <c r="D24" s="87" t="s">
        <v>2384</v>
      </c>
      <c r="E24" s="87" t="b">
        <v>1</v>
      </c>
      <c r="F24" s="87" t="b">
        <v>0</v>
      </c>
      <c r="G24" s="87" t="b">
        <v>0</v>
      </c>
    </row>
    <row r="25" spans="1:7" ht="15">
      <c r="A25" s="87" t="s">
        <v>1768</v>
      </c>
      <c r="B25" s="87">
        <v>9</v>
      </c>
      <c r="C25" s="118">
        <v>0.00420652716683479</v>
      </c>
      <c r="D25" s="87" t="s">
        <v>2384</v>
      </c>
      <c r="E25" s="87" t="b">
        <v>0</v>
      </c>
      <c r="F25" s="87" t="b">
        <v>0</v>
      </c>
      <c r="G25" s="87" t="b">
        <v>0</v>
      </c>
    </row>
    <row r="26" spans="1:7" ht="15">
      <c r="A26" s="87" t="s">
        <v>1769</v>
      </c>
      <c r="B26" s="87">
        <v>9</v>
      </c>
      <c r="C26" s="118">
        <v>0.004936859577664803</v>
      </c>
      <c r="D26" s="87" t="s">
        <v>2384</v>
      </c>
      <c r="E26" s="87" t="b">
        <v>0</v>
      </c>
      <c r="F26" s="87" t="b">
        <v>0</v>
      </c>
      <c r="G26" s="87" t="b">
        <v>0</v>
      </c>
    </row>
    <row r="27" spans="1:7" ht="15">
      <c r="A27" s="87" t="s">
        <v>2088</v>
      </c>
      <c r="B27" s="87">
        <v>8</v>
      </c>
      <c r="C27" s="118">
        <v>0.004141511183556418</v>
      </c>
      <c r="D27" s="87" t="s">
        <v>2384</v>
      </c>
      <c r="E27" s="87" t="b">
        <v>0</v>
      </c>
      <c r="F27" s="87" t="b">
        <v>0</v>
      </c>
      <c r="G27" s="87" t="b">
        <v>0</v>
      </c>
    </row>
    <row r="28" spans="1:7" ht="15">
      <c r="A28" s="87" t="s">
        <v>1732</v>
      </c>
      <c r="B28" s="87">
        <v>8</v>
      </c>
      <c r="C28" s="118">
        <v>0.004388319624590936</v>
      </c>
      <c r="D28" s="87" t="s">
        <v>2384</v>
      </c>
      <c r="E28" s="87" t="b">
        <v>0</v>
      </c>
      <c r="F28" s="87" t="b">
        <v>1</v>
      </c>
      <c r="G28" s="87" t="b">
        <v>0</v>
      </c>
    </row>
    <row r="29" spans="1:7" ht="15">
      <c r="A29" s="87" t="s">
        <v>2089</v>
      </c>
      <c r="B29" s="87">
        <v>8</v>
      </c>
      <c r="C29" s="118">
        <v>0.004141511183556418</v>
      </c>
      <c r="D29" s="87" t="s">
        <v>2384</v>
      </c>
      <c r="E29" s="87" t="b">
        <v>0</v>
      </c>
      <c r="F29" s="87" t="b">
        <v>0</v>
      </c>
      <c r="G29" s="87" t="b">
        <v>0</v>
      </c>
    </row>
    <row r="30" spans="1:7" ht="15">
      <c r="A30" s="87" t="s">
        <v>2090</v>
      </c>
      <c r="B30" s="87">
        <v>8</v>
      </c>
      <c r="C30" s="118">
        <v>0.004388319624590936</v>
      </c>
      <c r="D30" s="87" t="s">
        <v>2384</v>
      </c>
      <c r="E30" s="87" t="b">
        <v>0</v>
      </c>
      <c r="F30" s="87" t="b">
        <v>0</v>
      </c>
      <c r="G30" s="87" t="b">
        <v>0</v>
      </c>
    </row>
    <row r="31" spans="1:7" ht="15">
      <c r="A31" s="87" t="s">
        <v>2091</v>
      </c>
      <c r="B31" s="87">
        <v>8</v>
      </c>
      <c r="C31" s="118">
        <v>0.003927715987325314</v>
      </c>
      <c r="D31" s="87" t="s">
        <v>2384</v>
      </c>
      <c r="E31" s="87" t="b">
        <v>0</v>
      </c>
      <c r="F31" s="87" t="b">
        <v>0</v>
      </c>
      <c r="G31" s="87" t="b">
        <v>0</v>
      </c>
    </row>
    <row r="32" spans="1:7" ht="15">
      <c r="A32" s="87" t="s">
        <v>1797</v>
      </c>
      <c r="B32" s="87">
        <v>8</v>
      </c>
      <c r="C32" s="118">
        <v>0.004141511183556418</v>
      </c>
      <c r="D32" s="87" t="s">
        <v>2384</v>
      </c>
      <c r="E32" s="87" t="b">
        <v>0</v>
      </c>
      <c r="F32" s="87" t="b">
        <v>1</v>
      </c>
      <c r="G32" s="87" t="b">
        <v>0</v>
      </c>
    </row>
    <row r="33" spans="1:7" ht="15">
      <c r="A33" s="87" t="s">
        <v>2092</v>
      </c>
      <c r="B33" s="87">
        <v>8</v>
      </c>
      <c r="C33" s="118">
        <v>0.004388319624590936</v>
      </c>
      <c r="D33" s="87" t="s">
        <v>2384</v>
      </c>
      <c r="E33" s="87" t="b">
        <v>0</v>
      </c>
      <c r="F33" s="87" t="b">
        <v>0</v>
      </c>
      <c r="G33" s="87" t="b">
        <v>0</v>
      </c>
    </row>
    <row r="34" spans="1:7" ht="15">
      <c r="A34" s="87" t="s">
        <v>1802</v>
      </c>
      <c r="B34" s="87">
        <v>8</v>
      </c>
      <c r="C34" s="118">
        <v>0.003927715987325314</v>
      </c>
      <c r="D34" s="87" t="s">
        <v>2384</v>
      </c>
      <c r="E34" s="87" t="b">
        <v>0</v>
      </c>
      <c r="F34" s="87" t="b">
        <v>0</v>
      </c>
      <c r="G34" s="87" t="b">
        <v>0</v>
      </c>
    </row>
    <row r="35" spans="1:7" ht="15">
      <c r="A35" s="87" t="s">
        <v>1787</v>
      </c>
      <c r="B35" s="87">
        <v>8</v>
      </c>
      <c r="C35" s="118">
        <v>0.004680232052416281</v>
      </c>
      <c r="D35" s="87" t="s">
        <v>2384</v>
      </c>
      <c r="E35" s="87" t="b">
        <v>0</v>
      </c>
      <c r="F35" s="87" t="b">
        <v>0</v>
      </c>
      <c r="G35" s="87" t="b">
        <v>0</v>
      </c>
    </row>
    <row r="36" spans="1:7" ht="15">
      <c r="A36" s="87" t="s">
        <v>1790</v>
      </c>
      <c r="B36" s="87">
        <v>8</v>
      </c>
      <c r="C36" s="118">
        <v>0.003927715987325314</v>
      </c>
      <c r="D36" s="87" t="s">
        <v>2384</v>
      </c>
      <c r="E36" s="87" t="b">
        <v>0</v>
      </c>
      <c r="F36" s="87" t="b">
        <v>0</v>
      </c>
      <c r="G36" s="87" t="b">
        <v>0</v>
      </c>
    </row>
    <row r="37" spans="1:7" ht="15">
      <c r="A37" s="87" t="s">
        <v>2093</v>
      </c>
      <c r="B37" s="87">
        <v>8</v>
      </c>
      <c r="C37" s="118">
        <v>0.003927715987325314</v>
      </c>
      <c r="D37" s="87" t="s">
        <v>2384</v>
      </c>
      <c r="E37" s="87" t="b">
        <v>0</v>
      </c>
      <c r="F37" s="87" t="b">
        <v>0</v>
      </c>
      <c r="G37" s="87" t="b">
        <v>0</v>
      </c>
    </row>
    <row r="38" spans="1:7" ht="15">
      <c r="A38" s="87" t="s">
        <v>2094</v>
      </c>
      <c r="B38" s="87">
        <v>7</v>
      </c>
      <c r="C38" s="118">
        <v>0.003839779671517069</v>
      </c>
      <c r="D38" s="87" t="s">
        <v>2384</v>
      </c>
      <c r="E38" s="87" t="b">
        <v>1</v>
      </c>
      <c r="F38" s="87" t="b">
        <v>0</v>
      </c>
      <c r="G38" s="87" t="b">
        <v>0</v>
      </c>
    </row>
    <row r="39" spans="1:7" ht="15">
      <c r="A39" s="87" t="s">
        <v>2095</v>
      </c>
      <c r="B39" s="87">
        <v>7</v>
      </c>
      <c r="C39" s="118">
        <v>0.003839779671517069</v>
      </c>
      <c r="D39" s="87" t="s">
        <v>2384</v>
      </c>
      <c r="E39" s="87" t="b">
        <v>0</v>
      </c>
      <c r="F39" s="87" t="b">
        <v>0</v>
      </c>
      <c r="G39" s="87" t="b">
        <v>0</v>
      </c>
    </row>
    <row r="40" spans="1:7" ht="15">
      <c r="A40" s="87" t="s">
        <v>1789</v>
      </c>
      <c r="B40" s="87">
        <v>7</v>
      </c>
      <c r="C40" s="118">
        <v>0.0036238222856118654</v>
      </c>
      <c r="D40" s="87" t="s">
        <v>2384</v>
      </c>
      <c r="E40" s="87" t="b">
        <v>0</v>
      </c>
      <c r="F40" s="87" t="b">
        <v>0</v>
      </c>
      <c r="G40" s="87" t="b">
        <v>0</v>
      </c>
    </row>
    <row r="41" spans="1:7" ht="15">
      <c r="A41" s="87" t="s">
        <v>1777</v>
      </c>
      <c r="B41" s="87">
        <v>7</v>
      </c>
      <c r="C41" s="118">
        <v>0.0036238222856118654</v>
      </c>
      <c r="D41" s="87" t="s">
        <v>2384</v>
      </c>
      <c r="E41" s="87" t="b">
        <v>0</v>
      </c>
      <c r="F41" s="87" t="b">
        <v>0</v>
      </c>
      <c r="G41" s="87" t="b">
        <v>0</v>
      </c>
    </row>
    <row r="42" spans="1:7" ht="15">
      <c r="A42" s="87" t="s">
        <v>1775</v>
      </c>
      <c r="B42" s="87">
        <v>7</v>
      </c>
      <c r="C42" s="118">
        <v>0.0036238222856118654</v>
      </c>
      <c r="D42" s="87" t="s">
        <v>2384</v>
      </c>
      <c r="E42" s="87" t="b">
        <v>0</v>
      </c>
      <c r="F42" s="87" t="b">
        <v>0</v>
      </c>
      <c r="G42" s="87" t="b">
        <v>0</v>
      </c>
    </row>
    <row r="43" spans="1:7" ht="15">
      <c r="A43" s="87" t="s">
        <v>2096</v>
      </c>
      <c r="B43" s="87">
        <v>7</v>
      </c>
      <c r="C43" s="118">
        <v>0.0036238222856118654</v>
      </c>
      <c r="D43" s="87" t="s">
        <v>2384</v>
      </c>
      <c r="E43" s="87" t="b">
        <v>0</v>
      </c>
      <c r="F43" s="87" t="b">
        <v>0</v>
      </c>
      <c r="G43" s="87" t="b">
        <v>0</v>
      </c>
    </row>
    <row r="44" spans="1:7" ht="15">
      <c r="A44" s="87" t="s">
        <v>1810</v>
      </c>
      <c r="B44" s="87">
        <v>7</v>
      </c>
      <c r="C44" s="118">
        <v>0.0036238222856118654</v>
      </c>
      <c r="D44" s="87" t="s">
        <v>2384</v>
      </c>
      <c r="E44" s="87" t="b">
        <v>0</v>
      </c>
      <c r="F44" s="87" t="b">
        <v>0</v>
      </c>
      <c r="G44" s="87" t="b">
        <v>0</v>
      </c>
    </row>
    <row r="45" spans="1:7" ht="15">
      <c r="A45" s="87" t="s">
        <v>2097</v>
      </c>
      <c r="B45" s="87">
        <v>7</v>
      </c>
      <c r="C45" s="118">
        <v>0.0044078159910515245</v>
      </c>
      <c r="D45" s="87" t="s">
        <v>2384</v>
      </c>
      <c r="E45" s="87" t="b">
        <v>0</v>
      </c>
      <c r="F45" s="87" t="b">
        <v>0</v>
      </c>
      <c r="G45" s="87" t="b">
        <v>0</v>
      </c>
    </row>
    <row r="46" spans="1:7" ht="15">
      <c r="A46" s="87" t="s">
        <v>2098</v>
      </c>
      <c r="B46" s="87">
        <v>7</v>
      </c>
      <c r="C46" s="118">
        <v>0.003839779671517069</v>
      </c>
      <c r="D46" s="87" t="s">
        <v>2384</v>
      </c>
      <c r="E46" s="87" t="b">
        <v>0</v>
      </c>
      <c r="F46" s="87" t="b">
        <v>0</v>
      </c>
      <c r="G46" s="87" t="b">
        <v>0</v>
      </c>
    </row>
    <row r="47" spans="1:7" ht="15">
      <c r="A47" s="87" t="s">
        <v>1774</v>
      </c>
      <c r="B47" s="87">
        <v>7</v>
      </c>
      <c r="C47" s="118">
        <v>0.003839779671517069</v>
      </c>
      <c r="D47" s="87" t="s">
        <v>2384</v>
      </c>
      <c r="E47" s="87" t="b">
        <v>0</v>
      </c>
      <c r="F47" s="87" t="b">
        <v>0</v>
      </c>
      <c r="G47" s="87" t="b">
        <v>0</v>
      </c>
    </row>
    <row r="48" spans="1:7" ht="15">
      <c r="A48" s="87" t="s">
        <v>2099</v>
      </c>
      <c r="B48" s="87">
        <v>7</v>
      </c>
      <c r="C48" s="118">
        <v>0.0036238222856118654</v>
      </c>
      <c r="D48" s="87" t="s">
        <v>2384</v>
      </c>
      <c r="E48" s="87" t="b">
        <v>0</v>
      </c>
      <c r="F48" s="87" t="b">
        <v>0</v>
      </c>
      <c r="G48" s="87" t="b">
        <v>0</v>
      </c>
    </row>
    <row r="49" spans="1:7" ht="15">
      <c r="A49" s="87" t="s">
        <v>2100</v>
      </c>
      <c r="B49" s="87">
        <v>7</v>
      </c>
      <c r="C49" s="118">
        <v>0.0036238222856118654</v>
      </c>
      <c r="D49" s="87" t="s">
        <v>2384</v>
      </c>
      <c r="E49" s="87" t="b">
        <v>0</v>
      </c>
      <c r="F49" s="87" t="b">
        <v>0</v>
      </c>
      <c r="G49" s="87" t="b">
        <v>0</v>
      </c>
    </row>
    <row r="50" spans="1:7" ht="15">
      <c r="A50" s="87" t="s">
        <v>2101</v>
      </c>
      <c r="B50" s="87">
        <v>7</v>
      </c>
      <c r="C50" s="118">
        <v>0.0036238222856118654</v>
      </c>
      <c r="D50" s="87" t="s">
        <v>2384</v>
      </c>
      <c r="E50" s="87" t="b">
        <v>0</v>
      </c>
      <c r="F50" s="87" t="b">
        <v>1</v>
      </c>
      <c r="G50" s="87" t="b">
        <v>0</v>
      </c>
    </row>
    <row r="51" spans="1:7" ht="15">
      <c r="A51" s="87" t="s">
        <v>1806</v>
      </c>
      <c r="B51" s="87">
        <v>7</v>
      </c>
      <c r="C51" s="118">
        <v>0.0036238222856118654</v>
      </c>
      <c r="D51" s="87" t="s">
        <v>2384</v>
      </c>
      <c r="E51" s="87" t="b">
        <v>0</v>
      </c>
      <c r="F51" s="87" t="b">
        <v>0</v>
      </c>
      <c r="G51" s="87" t="b">
        <v>0</v>
      </c>
    </row>
    <row r="52" spans="1:7" ht="15">
      <c r="A52" s="87" t="s">
        <v>1794</v>
      </c>
      <c r="B52" s="87">
        <v>6</v>
      </c>
      <c r="C52" s="118">
        <v>0.003510174039312211</v>
      </c>
      <c r="D52" s="87" t="s">
        <v>2384</v>
      </c>
      <c r="E52" s="87" t="b">
        <v>0</v>
      </c>
      <c r="F52" s="87" t="b">
        <v>0</v>
      </c>
      <c r="G52" s="87" t="b">
        <v>0</v>
      </c>
    </row>
    <row r="53" spans="1:7" ht="15">
      <c r="A53" s="87" t="s">
        <v>2102</v>
      </c>
      <c r="B53" s="87">
        <v>6</v>
      </c>
      <c r="C53" s="118">
        <v>0.003291239718443202</v>
      </c>
      <c r="D53" s="87" t="s">
        <v>2384</v>
      </c>
      <c r="E53" s="87" t="b">
        <v>0</v>
      </c>
      <c r="F53" s="87" t="b">
        <v>0</v>
      </c>
      <c r="G53" s="87" t="b">
        <v>0</v>
      </c>
    </row>
    <row r="54" spans="1:7" ht="15">
      <c r="A54" s="87" t="s">
        <v>2103</v>
      </c>
      <c r="B54" s="87">
        <v>6</v>
      </c>
      <c r="C54" s="118">
        <v>0.0037781279923298785</v>
      </c>
      <c r="D54" s="87" t="s">
        <v>2384</v>
      </c>
      <c r="E54" s="87" t="b">
        <v>0</v>
      </c>
      <c r="F54" s="87" t="b">
        <v>0</v>
      </c>
      <c r="G54" s="87" t="b">
        <v>0</v>
      </c>
    </row>
    <row r="55" spans="1:7" ht="15">
      <c r="A55" s="87" t="s">
        <v>2104</v>
      </c>
      <c r="B55" s="87">
        <v>6</v>
      </c>
      <c r="C55" s="118">
        <v>0.003510174039312211</v>
      </c>
      <c r="D55" s="87" t="s">
        <v>2384</v>
      </c>
      <c r="E55" s="87" t="b">
        <v>0</v>
      </c>
      <c r="F55" s="87" t="b">
        <v>0</v>
      </c>
      <c r="G55" s="87" t="b">
        <v>0</v>
      </c>
    </row>
    <row r="56" spans="1:7" ht="15">
      <c r="A56" s="87" t="s">
        <v>2105</v>
      </c>
      <c r="B56" s="87">
        <v>6</v>
      </c>
      <c r="C56" s="118">
        <v>0.003291239718443202</v>
      </c>
      <c r="D56" s="87" t="s">
        <v>2384</v>
      </c>
      <c r="E56" s="87" t="b">
        <v>0</v>
      </c>
      <c r="F56" s="87" t="b">
        <v>0</v>
      </c>
      <c r="G56" s="87" t="b">
        <v>0</v>
      </c>
    </row>
    <row r="57" spans="1:7" ht="15">
      <c r="A57" s="87" t="s">
        <v>2106</v>
      </c>
      <c r="B57" s="87">
        <v>6</v>
      </c>
      <c r="C57" s="118">
        <v>0.003291239718443202</v>
      </c>
      <c r="D57" s="87" t="s">
        <v>2384</v>
      </c>
      <c r="E57" s="87" t="b">
        <v>0</v>
      </c>
      <c r="F57" s="87" t="b">
        <v>0</v>
      </c>
      <c r="G57" s="87" t="b">
        <v>0</v>
      </c>
    </row>
    <row r="58" spans="1:7" ht="15">
      <c r="A58" s="87" t="s">
        <v>2107</v>
      </c>
      <c r="B58" s="87">
        <v>6</v>
      </c>
      <c r="C58" s="118">
        <v>0.003510174039312211</v>
      </c>
      <c r="D58" s="87" t="s">
        <v>2384</v>
      </c>
      <c r="E58" s="87" t="b">
        <v>0</v>
      </c>
      <c r="F58" s="87" t="b">
        <v>0</v>
      </c>
      <c r="G58" s="87" t="b">
        <v>0</v>
      </c>
    </row>
    <row r="59" spans="1:7" ht="15">
      <c r="A59" s="87" t="s">
        <v>1791</v>
      </c>
      <c r="B59" s="87">
        <v>6</v>
      </c>
      <c r="C59" s="118">
        <v>0.003291239718443202</v>
      </c>
      <c r="D59" s="87" t="s">
        <v>2384</v>
      </c>
      <c r="E59" s="87" t="b">
        <v>0</v>
      </c>
      <c r="F59" s="87" t="b">
        <v>0</v>
      </c>
      <c r="G59" s="87" t="b">
        <v>0</v>
      </c>
    </row>
    <row r="60" spans="1:7" ht="15">
      <c r="A60" s="87" t="s">
        <v>2108</v>
      </c>
      <c r="B60" s="87">
        <v>6</v>
      </c>
      <c r="C60" s="118">
        <v>0.003291239718443202</v>
      </c>
      <c r="D60" s="87" t="s">
        <v>2384</v>
      </c>
      <c r="E60" s="87" t="b">
        <v>0</v>
      </c>
      <c r="F60" s="87" t="b">
        <v>0</v>
      </c>
      <c r="G60" s="87" t="b">
        <v>0</v>
      </c>
    </row>
    <row r="61" spans="1:7" ht="15">
      <c r="A61" s="87" t="s">
        <v>2109</v>
      </c>
      <c r="B61" s="87">
        <v>6</v>
      </c>
      <c r="C61" s="118">
        <v>0.003291239718443202</v>
      </c>
      <c r="D61" s="87" t="s">
        <v>2384</v>
      </c>
      <c r="E61" s="87" t="b">
        <v>0</v>
      </c>
      <c r="F61" s="87" t="b">
        <v>0</v>
      </c>
      <c r="G61" s="87" t="b">
        <v>0</v>
      </c>
    </row>
    <row r="62" spans="1:7" ht="15">
      <c r="A62" s="87" t="s">
        <v>1814</v>
      </c>
      <c r="B62" s="87">
        <v>6</v>
      </c>
      <c r="C62" s="118">
        <v>0.003510174039312211</v>
      </c>
      <c r="D62" s="87" t="s">
        <v>2384</v>
      </c>
      <c r="E62" s="87" t="b">
        <v>1</v>
      </c>
      <c r="F62" s="87" t="b">
        <v>0</v>
      </c>
      <c r="G62" s="87" t="b">
        <v>0</v>
      </c>
    </row>
    <row r="63" spans="1:7" ht="15">
      <c r="A63" s="87" t="s">
        <v>2110</v>
      </c>
      <c r="B63" s="87">
        <v>6</v>
      </c>
      <c r="C63" s="118">
        <v>0.003291239718443202</v>
      </c>
      <c r="D63" s="87" t="s">
        <v>2384</v>
      </c>
      <c r="E63" s="87" t="b">
        <v>0</v>
      </c>
      <c r="F63" s="87" t="b">
        <v>0</v>
      </c>
      <c r="G63" s="87" t="b">
        <v>0</v>
      </c>
    </row>
    <row r="64" spans="1:7" ht="15">
      <c r="A64" s="87" t="s">
        <v>2111</v>
      </c>
      <c r="B64" s="87">
        <v>6</v>
      </c>
      <c r="C64" s="118">
        <v>0.003510174039312211</v>
      </c>
      <c r="D64" s="87" t="s">
        <v>2384</v>
      </c>
      <c r="E64" s="87" t="b">
        <v>0</v>
      </c>
      <c r="F64" s="87" t="b">
        <v>0</v>
      </c>
      <c r="G64" s="87" t="b">
        <v>0</v>
      </c>
    </row>
    <row r="65" spans="1:7" ht="15">
      <c r="A65" s="87" t="s">
        <v>1800</v>
      </c>
      <c r="B65" s="87">
        <v>6</v>
      </c>
      <c r="C65" s="118">
        <v>0.003291239718443202</v>
      </c>
      <c r="D65" s="87" t="s">
        <v>2384</v>
      </c>
      <c r="E65" s="87" t="b">
        <v>0</v>
      </c>
      <c r="F65" s="87" t="b">
        <v>0</v>
      </c>
      <c r="G65" s="87" t="b">
        <v>0</v>
      </c>
    </row>
    <row r="66" spans="1:7" ht="15">
      <c r="A66" s="87" t="s">
        <v>2112</v>
      </c>
      <c r="B66" s="87">
        <v>6</v>
      </c>
      <c r="C66" s="118">
        <v>0.003291239718443202</v>
      </c>
      <c r="D66" s="87" t="s">
        <v>2384</v>
      </c>
      <c r="E66" s="87" t="b">
        <v>0</v>
      </c>
      <c r="F66" s="87" t="b">
        <v>0</v>
      </c>
      <c r="G66" s="87" t="b">
        <v>0</v>
      </c>
    </row>
    <row r="67" spans="1:7" ht="15">
      <c r="A67" s="87" t="s">
        <v>1776</v>
      </c>
      <c r="B67" s="87">
        <v>6</v>
      </c>
      <c r="C67" s="118">
        <v>0.003291239718443202</v>
      </c>
      <c r="D67" s="87" t="s">
        <v>2384</v>
      </c>
      <c r="E67" s="87" t="b">
        <v>0</v>
      </c>
      <c r="F67" s="87" t="b">
        <v>0</v>
      </c>
      <c r="G67" s="87" t="b">
        <v>0</v>
      </c>
    </row>
    <row r="68" spans="1:7" ht="15">
      <c r="A68" s="87" t="s">
        <v>1801</v>
      </c>
      <c r="B68" s="87">
        <v>6</v>
      </c>
      <c r="C68" s="118">
        <v>0.003510174039312211</v>
      </c>
      <c r="D68" s="87" t="s">
        <v>2384</v>
      </c>
      <c r="E68" s="87" t="b">
        <v>0</v>
      </c>
      <c r="F68" s="87" t="b">
        <v>0</v>
      </c>
      <c r="G68" s="87" t="b">
        <v>0</v>
      </c>
    </row>
    <row r="69" spans="1:7" ht="15">
      <c r="A69" s="87" t="s">
        <v>2113</v>
      </c>
      <c r="B69" s="87">
        <v>5</v>
      </c>
      <c r="C69" s="118">
        <v>0.0029251450327601757</v>
      </c>
      <c r="D69" s="87" t="s">
        <v>2384</v>
      </c>
      <c r="E69" s="87" t="b">
        <v>0</v>
      </c>
      <c r="F69" s="87" t="b">
        <v>0</v>
      </c>
      <c r="G69" s="87" t="b">
        <v>0</v>
      </c>
    </row>
    <row r="70" spans="1:7" ht="15">
      <c r="A70" s="87" t="s">
        <v>1796</v>
      </c>
      <c r="B70" s="87">
        <v>5</v>
      </c>
      <c r="C70" s="118">
        <v>0.003148439993608232</v>
      </c>
      <c r="D70" s="87" t="s">
        <v>2384</v>
      </c>
      <c r="E70" s="87" t="b">
        <v>0</v>
      </c>
      <c r="F70" s="87" t="b">
        <v>0</v>
      </c>
      <c r="G70" s="87" t="b">
        <v>0</v>
      </c>
    </row>
    <row r="71" spans="1:7" ht="15">
      <c r="A71" s="87" t="s">
        <v>2114</v>
      </c>
      <c r="B71" s="87">
        <v>5</v>
      </c>
      <c r="C71" s="118">
        <v>0.003148439993608232</v>
      </c>
      <c r="D71" s="87" t="s">
        <v>2384</v>
      </c>
      <c r="E71" s="87" t="b">
        <v>0</v>
      </c>
      <c r="F71" s="87" t="b">
        <v>0</v>
      </c>
      <c r="G71" s="87" t="b">
        <v>0</v>
      </c>
    </row>
    <row r="72" spans="1:7" ht="15">
      <c r="A72" s="87" t="s">
        <v>2115</v>
      </c>
      <c r="B72" s="87">
        <v>5</v>
      </c>
      <c r="C72" s="118">
        <v>0.003148439993608232</v>
      </c>
      <c r="D72" s="87" t="s">
        <v>2384</v>
      </c>
      <c r="E72" s="87" t="b">
        <v>0</v>
      </c>
      <c r="F72" s="87" t="b">
        <v>1</v>
      </c>
      <c r="G72" s="87" t="b">
        <v>0</v>
      </c>
    </row>
    <row r="73" spans="1:7" ht="15">
      <c r="A73" s="87" t="s">
        <v>2116</v>
      </c>
      <c r="B73" s="87">
        <v>5</v>
      </c>
      <c r="C73" s="118">
        <v>0.0029251450327601757</v>
      </c>
      <c r="D73" s="87" t="s">
        <v>2384</v>
      </c>
      <c r="E73" s="87" t="b">
        <v>0</v>
      </c>
      <c r="F73" s="87" t="b">
        <v>0</v>
      </c>
      <c r="G73" s="87" t="b">
        <v>0</v>
      </c>
    </row>
    <row r="74" spans="1:7" ht="15">
      <c r="A74" s="87" t="s">
        <v>2117</v>
      </c>
      <c r="B74" s="87">
        <v>5</v>
      </c>
      <c r="C74" s="118">
        <v>0.0029251450327601757</v>
      </c>
      <c r="D74" s="87" t="s">
        <v>2384</v>
      </c>
      <c r="E74" s="87" t="b">
        <v>0</v>
      </c>
      <c r="F74" s="87" t="b">
        <v>0</v>
      </c>
      <c r="G74" s="87" t="b">
        <v>0</v>
      </c>
    </row>
    <row r="75" spans="1:7" ht="15">
      <c r="A75" s="87" t="s">
        <v>2118</v>
      </c>
      <c r="B75" s="87">
        <v>5</v>
      </c>
      <c r="C75" s="118">
        <v>0.003148439993608232</v>
      </c>
      <c r="D75" s="87" t="s">
        <v>2384</v>
      </c>
      <c r="E75" s="87" t="b">
        <v>0</v>
      </c>
      <c r="F75" s="87" t="b">
        <v>0</v>
      </c>
      <c r="G75" s="87" t="b">
        <v>0</v>
      </c>
    </row>
    <row r="76" spans="1:7" ht="15">
      <c r="A76" s="87" t="s">
        <v>2119</v>
      </c>
      <c r="B76" s="87">
        <v>5</v>
      </c>
      <c r="C76" s="118">
        <v>0.0029251450327601757</v>
      </c>
      <c r="D76" s="87" t="s">
        <v>2384</v>
      </c>
      <c r="E76" s="87" t="b">
        <v>0</v>
      </c>
      <c r="F76" s="87" t="b">
        <v>0</v>
      </c>
      <c r="G76" s="87" t="b">
        <v>0</v>
      </c>
    </row>
    <row r="77" spans="1:7" ht="15">
      <c r="A77" s="87" t="s">
        <v>2120</v>
      </c>
      <c r="B77" s="87">
        <v>5</v>
      </c>
      <c r="C77" s="118">
        <v>0.003148439993608232</v>
      </c>
      <c r="D77" s="87" t="s">
        <v>2384</v>
      </c>
      <c r="E77" s="87" t="b">
        <v>0</v>
      </c>
      <c r="F77" s="87" t="b">
        <v>0</v>
      </c>
      <c r="G77" s="87" t="b">
        <v>0</v>
      </c>
    </row>
    <row r="78" spans="1:7" ht="15">
      <c r="A78" s="87" t="s">
        <v>2121</v>
      </c>
      <c r="B78" s="87">
        <v>5</v>
      </c>
      <c r="C78" s="118">
        <v>0.0029251450327601757</v>
      </c>
      <c r="D78" s="87" t="s">
        <v>2384</v>
      </c>
      <c r="E78" s="87" t="b">
        <v>0</v>
      </c>
      <c r="F78" s="87" t="b">
        <v>0</v>
      </c>
      <c r="G78" s="87" t="b">
        <v>0</v>
      </c>
    </row>
    <row r="79" spans="1:7" ht="15">
      <c r="A79" s="87" t="s">
        <v>1799</v>
      </c>
      <c r="B79" s="87">
        <v>5</v>
      </c>
      <c r="C79" s="118">
        <v>0.0029251450327601757</v>
      </c>
      <c r="D79" s="87" t="s">
        <v>2384</v>
      </c>
      <c r="E79" s="87" t="b">
        <v>0</v>
      </c>
      <c r="F79" s="87" t="b">
        <v>0</v>
      </c>
      <c r="G79" s="87" t="b">
        <v>0</v>
      </c>
    </row>
    <row r="80" spans="1:7" ht="15">
      <c r="A80" s="87" t="s">
        <v>2122</v>
      </c>
      <c r="B80" s="87">
        <v>5</v>
      </c>
      <c r="C80" s="118">
        <v>0.003148439993608232</v>
      </c>
      <c r="D80" s="87" t="s">
        <v>2384</v>
      </c>
      <c r="E80" s="87" t="b">
        <v>0</v>
      </c>
      <c r="F80" s="87" t="b">
        <v>0</v>
      </c>
      <c r="G80" s="87" t="b">
        <v>0</v>
      </c>
    </row>
    <row r="81" spans="1:7" ht="15">
      <c r="A81" s="87" t="s">
        <v>264</v>
      </c>
      <c r="B81" s="87">
        <v>5</v>
      </c>
      <c r="C81" s="118">
        <v>0.0029251450327601757</v>
      </c>
      <c r="D81" s="87" t="s">
        <v>2384</v>
      </c>
      <c r="E81" s="87" t="b">
        <v>0</v>
      </c>
      <c r="F81" s="87" t="b">
        <v>0</v>
      </c>
      <c r="G81" s="87" t="b">
        <v>0</v>
      </c>
    </row>
    <row r="82" spans="1:7" ht="15">
      <c r="A82" s="87" t="s">
        <v>2123</v>
      </c>
      <c r="B82" s="87">
        <v>5</v>
      </c>
      <c r="C82" s="118">
        <v>0.0029251450327601757</v>
      </c>
      <c r="D82" s="87" t="s">
        <v>2384</v>
      </c>
      <c r="E82" s="87" t="b">
        <v>0</v>
      </c>
      <c r="F82" s="87" t="b">
        <v>0</v>
      </c>
      <c r="G82" s="87" t="b">
        <v>0</v>
      </c>
    </row>
    <row r="83" spans="1:7" ht="15">
      <c r="A83" s="87" t="s">
        <v>2124</v>
      </c>
      <c r="B83" s="87">
        <v>5</v>
      </c>
      <c r="C83" s="118">
        <v>0.0029251450327601757</v>
      </c>
      <c r="D83" s="87" t="s">
        <v>2384</v>
      </c>
      <c r="E83" s="87" t="b">
        <v>0</v>
      </c>
      <c r="F83" s="87" t="b">
        <v>0</v>
      </c>
      <c r="G83" s="87" t="b">
        <v>0</v>
      </c>
    </row>
    <row r="84" spans="1:7" ht="15">
      <c r="A84" s="87" t="s">
        <v>2125</v>
      </c>
      <c r="B84" s="87">
        <v>5</v>
      </c>
      <c r="C84" s="118">
        <v>0.0029251450327601757</v>
      </c>
      <c r="D84" s="87" t="s">
        <v>2384</v>
      </c>
      <c r="E84" s="87" t="b">
        <v>1</v>
      </c>
      <c r="F84" s="87" t="b">
        <v>0</v>
      </c>
      <c r="G84" s="87" t="b">
        <v>0</v>
      </c>
    </row>
    <row r="85" spans="1:7" ht="15">
      <c r="A85" s="87" t="s">
        <v>2126</v>
      </c>
      <c r="B85" s="87">
        <v>5</v>
      </c>
      <c r="C85" s="118">
        <v>0.003148439993608232</v>
      </c>
      <c r="D85" s="87" t="s">
        <v>2384</v>
      </c>
      <c r="E85" s="87" t="b">
        <v>0</v>
      </c>
      <c r="F85" s="87" t="b">
        <v>0</v>
      </c>
      <c r="G85" s="87" t="b">
        <v>0</v>
      </c>
    </row>
    <row r="86" spans="1:7" ht="15">
      <c r="A86" s="87" t="s">
        <v>1808</v>
      </c>
      <c r="B86" s="87">
        <v>5</v>
      </c>
      <c r="C86" s="118">
        <v>0.003148439993608232</v>
      </c>
      <c r="D86" s="87" t="s">
        <v>2384</v>
      </c>
      <c r="E86" s="87" t="b">
        <v>0</v>
      </c>
      <c r="F86" s="87" t="b">
        <v>0</v>
      </c>
      <c r="G86" s="87" t="b">
        <v>0</v>
      </c>
    </row>
    <row r="87" spans="1:7" ht="15">
      <c r="A87" s="87" t="s">
        <v>2127</v>
      </c>
      <c r="B87" s="87">
        <v>4</v>
      </c>
      <c r="C87" s="118">
        <v>0.0025187519948865855</v>
      </c>
      <c r="D87" s="87" t="s">
        <v>2384</v>
      </c>
      <c r="E87" s="87" t="b">
        <v>0</v>
      </c>
      <c r="F87" s="87" t="b">
        <v>0</v>
      </c>
      <c r="G87" s="87" t="b">
        <v>0</v>
      </c>
    </row>
    <row r="88" spans="1:7" ht="15">
      <c r="A88" s="87" t="s">
        <v>2128</v>
      </c>
      <c r="B88" s="87">
        <v>4</v>
      </c>
      <c r="C88" s="118">
        <v>0.0025187519948865855</v>
      </c>
      <c r="D88" s="87" t="s">
        <v>2384</v>
      </c>
      <c r="E88" s="87" t="b">
        <v>0</v>
      </c>
      <c r="F88" s="87" t="b">
        <v>0</v>
      </c>
      <c r="G88" s="87" t="b">
        <v>0</v>
      </c>
    </row>
    <row r="89" spans="1:7" ht="15">
      <c r="A89" s="87" t="s">
        <v>2129</v>
      </c>
      <c r="B89" s="87">
        <v>4</v>
      </c>
      <c r="C89" s="118">
        <v>0.0025187519948865855</v>
      </c>
      <c r="D89" s="87" t="s">
        <v>2384</v>
      </c>
      <c r="E89" s="87" t="b">
        <v>0</v>
      </c>
      <c r="F89" s="87" t="b">
        <v>0</v>
      </c>
      <c r="G89" s="87" t="b">
        <v>0</v>
      </c>
    </row>
    <row r="90" spans="1:7" ht="15">
      <c r="A90" s="87" t="s">
        <v>2130</v>
      </c>
      <c r="B90" s="87">
        <v>4</v>
      </c>
      <c r="C90" s="118">
        <v>0.0025187519948865855</v>
      </c>
      <c r="D90" s="87" t="s">
        <v>2384</v>
      </c>
      <c r="E90" s="87" t="b">
        <v>0</v>
      </c>
      <c r="F90" s="87" t="b">
        <v>0</v>
      </c>
      <c r="G90" s="87" t="b">
        <v>0</v>
      </c>
    </row>
    <row r="91" spans="1:7" ht="15">
      <c r="A91" s="87" t="s">
        <v>2131</v>
      </c>
      <c r="B91" s="87">
        <v>4</v>
      </c>
      <c r="C91" s="118">
        <v>0.0025187519948865855</v>
      </c>
      <c r="D91" s="87" t="s">
        <v>2384</v>
      </c>
      <c r="E91" s="87" t="b">
        <v>0</v>
      </c>
      <c r="F91" s="87" t="b">
        <v>0</v>
      </c>
      <c r="G91" s="87" t="b">
        <v>0</v>
      </c>
    </row>
    <row r="92" spans="1:7" ht="15">
      <c r="A92" s="87" t="s">
        <v>2132</v>
      </c>
      <c r="B92" s="87">
        <v>4</v>
      </c>
      <c r="C92" s="118">
        <v>0.0025187519948865855</v>
      </c>
      <c r="D92" s="87" t="s">
        <v>2384</v>
      </c>
      <c r="E92" s="87" t="b">
        <v>0</v>
      </c>
      <c r="F92" s="87" t="b">
        <v>0</v>
      </c>
      <c r="G92" s="87" t="b">
        <v>0</v>
      </c>
    </row>
    <row r="93" spans="1:7" ht="15">
      <c r="A93" s="87" t="s">
        <v>2133</v>
      </c>
      <c r="B93" s="87">
        <v>4</v>
      </c>
      <c r="C93" s="118">
        <v>0.0025187519948865855</v>
      </c>
      <c r="D93" s="87" t="s">
        <v>2384</v>
      </c>
      <c r="E93" s="87" t="b">
        <v>0</v>
      </c>
      <c r="F93" s="87" t="b">
        <v>0</v>
      </c>
      <c r="G93" s="87" t="b">
        <v>0</v>
      </c>
    </row>
    <row r="94" spans="1:7" ht="15">
      <c r="A94" s="87" t="s">
        <v>2134</v>
      </c>
      <c r="B94" s="87">
        <v>4</v>
      </c>
      <c r="C94" s="118">
        <v>0.0025187519948865855</v>
      </c>
      <c r="D94" s="87" t="s">
        <v>2384</v>
      </c>
      <c r="E94" s="87" t="b">
        <v>0</v>
      </c>
      <c r="F94" s="87" t="b">
        <v>0</v>
      </c>
      <c r="G94" s="87" t="b">
        <v>0</v>
      </c>
    </row>
    <row r="95" spans="1:7" ht="15">
      <c r="A95" s="87" t="s">
        <v>2135</v>
      </c>
      <c r="B95" s="87">
        <v>4</v>
      </c>
      <c r="C95" s="118">
        <v>0.0025187519948865855</v>
      </c>
      <c r="D95" s="87" t="s">
        <v>2384</v>
      </c>
      <c r="E95" s="87" t="b">
        <v>0</v>
      </c>
      <c r="F95" s="87" t="b">
        <v>0</v>
      </c>
      <c r="G95" s="87" t="b">
        <v>0</v>
      </c>
    </row>
    <row r="96" spans="1:7" ht="15">
      <c r="A96" s="87" t="s">
        <v>2136</v>
      </c>
      <c r="B96" s="87">
        <v>4</v>
      </c>
      <c r="C96" s="118">
        <v>0.0025187519948865855</v>
      </c>
      <c r="D96" s="87" t="s">
        <v>2384</v>
      </c>
      <c r="E96" s="87" t="b">
        <v>0</v>
      </c>
      <c r="F96" s="87" t="b">
        <v>0</v>
      </c>
      <c r="G96" s="87" t="b">
        <v>0</v>
      </c>
    </row>
    <row r="97" spans="1:7" ht="15">
      <c r="A97" s="87" t="s">
        <v>2137</v>
      </c>
      <c r="B97" s="87">
        <v>4</v>
      </c>
      <c r="C97" s="118">
        <v>0.0025187519948865855</v>
      </c>
      <c r="D97" s="87" t="s">
        <v>2384</v>
      </c>
      <c r="E97" s="87" t="b">
        <v>0</v>
      </c>
      <c r="F97" s="87" t="b">
        <v>0</v>
      </c>
      <c r="G97" s="87" t="b">
        <v>0</v>
      </c>
    </row>
    <row r="98" spans="1:7" ht="15">
      <c r="A98" s="87" t="s">
        <v>2138</v>
      </c>
      <c r="B98" s="87">
        <v>4</v>
      </c>
      <c r="C98" s="118">
        <v>0.0025187519948865855</v>
      </c>
      <c r="D98" s="87" t="s">
        <v>2384</v>
      </c>
      <c r="E98" s="87" t="b">
        <v>1</v>
      </c>
      <c r="F98" s="87" t="b">
        <v>0</v>
      </c>
      <c r="G98" s="87" t="b">
        <v>0</v>
      </c>
    </row>
    <row r="99" spans="1:7" ht="15">
      <c r="A99" s="87" t="s">
        <v>2139</v>
      </c>
      <c r="B99" s="87">
        <v>4</v>
      </c>
      <c r="C99" s="118">
        <v>0.0025187519948865855</v>
      </c>
      <c r="D99" s="87" t="s">
        <v>2384</v>
      </c>
      <c r="E99" s="87" t="b">
        <v>0</v>
      </c>
      <c r="F99" s="87" t="b">
        <v>0</v>
      </c>
      <c r="G99" s="87" t="b">
        <v>0</v>
      </c>
    </row>
    <row r="100" spans="1:7" ht="15">
      <c r="A100" s="87" t="s">
        <v>1721</v>
      </c>
      <c r="B100" s="87">
        <v>4</v>
      </c>
      <c r="C100" s="118">
        <v>0.0025187519948865855</v>
      </c>
      <c r="D100" s="87" t="s">
        <v>2384</v>
      </c>
      <c r="E100" s="87" t="b">
        <v>0</v>
      </c>
      <c r="F100" s="87" t="b">
        <v>0</v>
      </c>
      <c r="G100" s="87" t="b">
        <v>0</v>
      </c>
    </row>
    <row r="101" spans="1:7" ht="15">
      <c r="A101" s="87" t="s">
        <v>2140</v>
      </c>
      <c r="B101" s="87">
        <v>4</v>
      </c>
      <c r="C101" s="118">
        <v>0.0027490538135193964</v>
      </c>
      <c r="D101" s="87" t="s">
        <v>2384</v>
      </c>
      <c r="E101" s="87" t="b">
        <v>0</v>
      </c>
      <c r="F101" s="87" t="b">
        <v>0</v>
      </c>
      <c r="G101" s="87" t="b">
        <v>0</v>
      </c>
    </row>
    <row r="102" spans="1:7" ht="15">
      <c r="A102" s="87" t="s">
        <v>293</v>
      </c>
      <c r="B102" s="87">
        <v>4</v>
      </c>
      <c r="C102" s="118">
        <v>0.0025187519948865855</v>
      </c>
      <c r="D102" s="87" t="s">
        <v>2384</v>
      </c>
      <c r="E102" s="87" t="b">
        <v>0</v>
      </c>
      <c r="F102" s="87" t="b">
        <v>0</v>
      </c>
      <c r="G102" s="87" t="b">
        <v>0</v>
      </c>
    </row>
    <row r="103" spans="1:7" ht="15">
      <c r="A103" s="87" t="s">
        <v>2141</v>
      </c>
      <c r="B103" s="87">
        <v>4</v>
      </c>
      <c r="C103" s="118">
        <v>0.0025187519948865855</v>
      </c>
      <c r="D103" s="87" t="s">
        <v>2384</v>
      </c>
      <c r="E103" s="87" t="b">
        <v>0</v>
      </c>
      <c r="F103" s="87" t="b">
        <v>0</v>
      </c>
      <c r="G103" s="87" t="b">
        <v>0</v>
      </c>
    </row>
    <row r="104" spans="1:7" ht="15">
      <c r="A104" s="87" t="s">
        <v>2142</v>
      </c>
      <c r="B104" s="87">
        <v>4</v>
      </c>
      <c r="C104" s="118">
        <v>0.0025187519948865855</v>
      </c>
      <c r="D104" s="87" t="s">
        <v>2384</v>
      </c>
      <c r="E104" s="87" t="b">
        <v>0</v>
      </c>
      <c r="F104" s="87" t="b">
        <v>0</v>
      </c>
      <c r="G104" s="87" t="b">
        <v>0</v>
      </c>
    </row>
    <row r="105" spans="1:7" ht="15">
      <c r="A105" s="87" t="s">
        <v>2143</v>
      </c>
      <c r="B105" s="87">
        <v>4</v>
      </c>
      <c r="C105" s="118">
        <v>0.0030736459961105142</v>
      </c>
      <c r="D105" s="87" t="s">
        <v>2384</v>
      </c>
      <c r="E105" s="87" t="b">
        <v>0</v>
      </c>
      <c r="F105" s="87" t="b">
        <v>0</v>
      </c>
      <c r="G105" s="87" t="b">
        <v>0</v>
      </c>
    </row>
    <row r="106" spans="1:7" ht="15">
      <c r="A106" s="87" t="s">
        <v>2144</v>
      </c>
      <c r="B106" s="87">
        <v>4</v>
      </c>
      <c r="C106" s="118">
        <v>0.0025187519948865855</v>
      </c>
      <c r="D106" s="87" t="s">
        <v>2384</v>
      </c>
      <c r="E106" s="87" t="b">
        <v>0</v>
      </c>
      <c r="F106" s="87" t="b">
        <v>0</v>
      </c>
      <c r="G106" s="87" t="b">
        <v>0</v>
      </c>
    </row>
    <row r="107" spans="1:7" ht="15">
      <c r="A107" s="87" t="s">
        <v>309</v>
      </c>
      <c r="B107" s="87">
        <v>4</v>
      </c>
      <c r="C107" s="118">
        <v>0.0025187519948865855</v>
      </c>
      <c r="D107" s="87" t="s">
        <v>2384</v>
      </c>
      <c r="E107" s="87" t="b">
        <v>0</v>
      </c>
      <c r="F107" s="87" t="b">
        <v>0</v>
      </c>
      <c r="G107" s="87" t="b">
        <v>0</v>
      </c>
    </row>
    <row r="108" spans="1:7" ht="15">
      <c r="A108" s="87" t="s">
        <v>2145</v>
      </c>
      <c r="B108" s="87">
        <v>4</v>
      </c>
      <c r="C108" s="118">
        <v>0.0025187519948865855</v>
      </c>
      <c r="D108" s="87" t="s">
        <v>2384</v>
      </c>
      <c r="E108" s="87" t="b">
        <v>0</v>
      </c>
      <c r="F108" s="87" t="b">
        <v>0</v>
      </c>
      <c r="G108" s="87" t="b">
        <v>0</v>
      </c>
    </row>
    <row r="109" spans="1:7" ht="15">
      <c r="A109" s="87" t="s">
        <v>2146</v>
      </c>
      <c r="B109" s="87">
        <v>4</v>
      </c>
      <c r="C109" s="118">
        <v>0.0030736459961105142</v>
      </c>
      <c r="D109" s="87" t="s">
        <v>2384</v>
      </c>
      <c r="E109" s="87" t="b">
        <v>0</v>
      </c>
      <c r="F109" s="87" t="b">
        <v>0</v>
      </c>
      <c r="G109" s="87" t="b">
        <v>0</v>
      </c>
    </row>
    <row r="110" spans="1:7" ht="15">
      <c r="A110" s="87" t="s">
        <v>2147</v>
      </c>
      <c r="B110" s="87">
        <v>4</v>
      </c>
      <c r="C110" s="118">
        <v>0.0025187519948865855</v>
      </c>
      <c r="D110" s="87" t="s">
        <v>2384</v>
      </c>
      <c r="E110" s="87" t="b">
        <v>0</v>
      </c>
      <c r="F110" s="87" t="b">
        <v>0</v>
      </c>
      <c r="G110" s="87" t="b">
        <v>0</v>
      </c>
    </row>
    <row r="111" spans="1:7" ht="15">
      <c r="A111" s="87" t="s">
        <v>2148</v>
      </c>
      <c r="B111" s="87">
        <v>4</v>
      </c>
      <c r="C111" s="118">
        <v>0.0025187519948865855</v>
      </c>
      <c r="D111" s="87" t="s">
        <v>2384</v>
      </c>
      <c r="E111" s="87" t="b">
        <v>0</v>
      </c>
      <c r="F111" s="87" t="b">
        <v>0</v>
      </c>
      <c r="G111" s="87" t="b">
        <v>0</v>
      </c>
    </row>
    <row r="112" spans="1:7" ht="15">
      <c r="A112" s="87" t="s">
        <v>2149</v>
      </c>
      <c r="B112" s="87">
        <v>4</v>
      </c>
      <c r="C112" s="118">
        <v>0.0025187519948865855</v>
      </c>
      <c r="D112" s="87" t="s">
        <v>2384</v>
      </c>
      <c r="E112" s="87" t="b">
        <v>0</v>
      </c>
      <c r="F112" s="87" t="b">
        <v>0</v>
      </c>
      <c r="G112" s="87" t="b">
        <v>0</v>
      </c>
    </row>
    <row r="113" spans="1:7" ht="15">
      <c r="A113" s="87" t="s">
        <v>1778</v>
      </c>
      <c r="B113" s="87">
        <v>4</v>
      </c>
      <c r="C113" s="118">
        <v>0.0025187519948865855</v>
      </c>
      <c r="D113" s="87" t="s">
        <v>2384</v>
      </c>
      <c r="E113" s="87" t="b">
        <v>0</v>
      </c>
      <c r="F113" s="87" t="b">
        <v>0</v>
      </c>
      <c r="G113" s="87" t="b">
        <v>0</v>
      </c>
    </row>
    <row r="114" spans="1:7" ht="15">
      <c r="A114" s="87" t="s">
        <v>2150</v>
      </c>
      <c r="B114" s="87">
        <v>4</v>
      </c>
      <c r="C114" s="118">
        <v>0.0027490538135193964</v>
      </c>
      <c r="D114" s="87" t="s">
        <v>2384</v>
      </c>
      <c r="E114" s="87" t="b">
        <v>0</v>
      </c>
      <c r="F114" s="87" t="b">
        <v>0</v>
      </c>
      <c r="G114" s="87" t="b">
        <v>0</v>
      </c>
    </row>
    <row r="115" spans="1:7" ht="15">
      <c r="A115" s="87" t="s">
        <v>2151</v>
      </c>
      <c r="B115" s="87">
        <v>3</v>
      </c>
      <c r="C115" s="118">
        <v>0.0020617903601395475</v>
      </c>
      <c r="D115" s="87" t="s">
        <v>2384</v>
      </c>
      <c r="E115" s="87" t="b">
        <v>0</v>
      </c>
      <c r="F115" s="87" t="b">
        <v>0</v>
      </c>
      <c r="G115" s="87" t="b">
        <v>0</v>
      </c>
    </row>
    <row r="116" spans="1:7" ht="15">
      <c r="A116" s="87" t="s">
        <v>2152</v>
      </c>
      <c r="B116" s="87">
        <v>3</v>
      </c>
      <c r="C116" s="118">
        <v>0.002305234497082886</v>
      </c>
      <c r="D116" s="87" t="s">
        <v>2384</v>
      </c>
      <c r="E116" s="87" t="b">
        <v>0</v>
      </c>
      <c r="F116" s="87" t="b">
        <v>0</v>
      </c>
      <c r="G116" s="87" t="b">
        <v>0</v>
      </c>
    </row>
    <row r="117" spans="1:7" ht="15">
      <c r="A117" s="87" t="s">
        <v>2153</v>
      </c>
      <c r="B117" s="87">
        <v>3</v>
      </c>
      <c r="C117" s="118">
        <v>0.002305234497082886</v>
      </c>
      <c r="D117" s="87" t="s">
        <v>2384</v>
      </c>
      <c r="E117" s="87" t="b">
        <v>0</v>
      </c>
      <c r="F117" s="87" t="b">
        <v>0</v>
      </c>
      <c r="G117" s="87" t="b">
        <v>0</v>
      </c>
    </row>
    <row r="118" spans="1:7" ht="15">
      <c r="A118" s="87" t="s">
        <v>2154</v>
      </c>
      <c r="B118" s="87">
        <v>3</v>
      </c>
      <c r="C118" s="118">
        <v>0.0020617903601395475</v>
      </c>
      <c r="D118" s="87" t="s">
        <v>2384</v>
      </c>
      <c r="E118" s="87" t="b">
        <v>1</v>
      </c>
      <c r="F118" s="87" t="b">
        <v>0</v>
      </c>
      <c r="G118" s="87" t="b">
        <v>0</v>
      </c>
    </row>
    <row r="119" spans="1:7" ht="15">
      <c r="A119" s="87" t="s">
        <v>2155</v>
      </c>
      <c r="B119" s="87">
        <v>3</v>
      </c>
      <c r="C119" s="118">
        <v>0.0020617903601395475</v>
      </c>
      <c r="D119" s="87" t="s">
        <v>2384</v>
      </c>
      <c r="E119" s="87" t="b">
        <v>0</v>
      </c>
      <c r="F119" s="87" t="b">
        <v>0</v>
      </c>
      <c r="G119" s="87" t="b">
        <v>0</v>
      </c>
    </row>
    <row r="120" spans="1:7" ht="15">
      <c r="A120" s="87" t="s">
        <v>2156</v>
      </c>
      <c r="B120" s="87">
        <v>3</v>
      </c>
      <c r="C120" s="118">
        <v>0.002305234497082886</v>
      </c>
      <c r="D120" s="87" t="s">
        <v>2384</v>
      </c>
      <c r="E120" s="87" t="b">
        <v>0</v>
      </c>
      <c r="F120" s="87" t="b">
        <v>0</v>
      </c>
      <c r="G120" s="87" t="b">
        <v>0</v>
      </c>
    </row>
    <row r="121" spans="1:7" ht="15">
      <c r="A121" s="87" t="s">
        <v>2157</v>
      </c>
      <c r="B121" s="87">
        <v>3</v>
      </c>
      <c r="C121" s="118">
        <v>0.0020617903601395475</v>
      </c>
      <c r="D121" s="87" t="s">
        <v>2384</v>
      </c>
      <c r="E121" s="87" t="b">
        <v>0</v>
      </c>
      <c r="F121" s="87" t="b">
        <v>0</v>
      </c>
      <c r="G121" s="87" t="b">
        <v>0</v>
      </c>
    </row>
    <row r="122" spans="1:7" ht="15">
      <c r="A122" s="87" t="s">
        <v>284</v>
      </c>
      <c r="B122" s="87">
        <v>3</v>
      </c>
      <c r="C122" s="118">
        <v>0.0020617903601395475</v>
      </c>
      <c r="D122" s="87" t="s">
        <v>2384</v>
      </c>
      <c r="E122" s="87" t="b">
        <v>0</v>
      </c>
      <c r="F122" s="87" t="b">
        <v>0</v>
      </c>
      <c r="G122" s="87" t="b">
        <v>0</v>
      </c>
    </row>
    <row r="123" spans="1:7" ht="15">
      <c r="A123" s="87" t="s">
        <v>2158</v>
      </c>
      <c r="B123" s="87">
        <v>3</v>
      </c>
      <c r="C123" s="118">
        <v>0.002305234497082886</v>
      </c>
      <c r="D123" s="87" t="s">
        <v>2384</v>
      </c>
      <c r="E123" s="87" t="b">
        <v>0</v>
      </c>
      <c r="F123" s="87" t="b">
        <v>0</v>
      </c>
      <c r="G123" s="87" t="b">
        <v>0</v>
      </c>
    </row>
    <row r="124" spans="1:7" ht="15">
      <c r="A124" s="87" t="s">
        <v>2159</v>
      </c>
      <c r="B124" s="87">
        <v>3</v>
      </c>
      <c r="C124" s="118">
        <v>0.0020617903601395475</v>
      </c>
      <c r="D124" s="87" t="s">
        <v>2384</v>
      </c>
      <c r="E124" s="87" t="b">
        <v>0</v>
      </c>
      <c r="F124" s="87" t="b">
        <v>0</v>
      </c>
      <c r="G124" s="87" t="b">
        <v>0</v>
      </c>
    </row>
    <row r="125" spans="1:7" ht="15">
      <c r="A125" s="87" t="s">
        <v>2160</v>
      </c>
      <c r="B125" s="87">
        <v>3</v>
      </c>
      <c r="C125" s="118">
        <v>0.0020617903601395475</v>
      </c>
      <c r="D125" s="87" t="s">
        <v>2384</v>
      </c>
      <c r="E125" s="87" t="b">
        <v>0</v>
      </c>
      <c r="F125" s="87" t="b">
        <v>0</v>
      </c>
      <c r="G125" s="87" t="b">
        <v>0</v>
      </c>
    </row>
    <row r="126" spans="1:7" ht="15">
      <c r="A126" s="87" t="s">
        <v>2161</v>
      </c>
      <c r="B126" s="87">
        <v>3</v>
      </c>
      <c r="C126" s="118">
        <v>0.002305234497082886</v>
      </c>
      <c r="D126" s="87" t="s">
        <v>2384</v>
      </c>
      <c r="E126" s="87" t="b">
        <v>0</v>
      </c>
      <c r="F126" s="87" t="b">
        <v>0</v>
      </c>
      <c r="G126" s="87" t="b">
        <v>0</v>
      </c>
    </row>
    <row r="127" spans="1:7" ht="15">
      <c r="A127" s="87" t="s">
        <v>2162</v>
      </c>
      <c r="B127" s="87">
        <v>3</v>
      </c>
      <c r="C127" s="118">
        <v>0.002305234497082886</v>
      </c>
      <c r="D127" s="87" t="s">
        <v>2384</v>
      </c>
      <c r="E127" s="87" t="b">
        <v>0</v>
      </c>
      <c r="F127" s="87" t="b">
        <v>0</v>
      </c>
      <c r="G127" s="87" t="b">
        <v>0</v>
      </c>
    </row>
    <row r="128" spans="1:7" ht="15">
      <c r="A128" s="87" t="s">
        <v>2163</v>
      </c>
      <c r="B128" s="87">
        <v>3</v>
      </c>
      <c r="C128" s="118">
        <v>0.0020617903601395475</v>
      </c>
      <c r="D128" s="87" t="s">
        <v>2384</v>
      </c>
      <c r="E128" s="87" t="b">
        <v>0</v>
      </c>
      <c r="F128" s="87" t="b">
        <v>0</v>
      </c>
      <c r="G128" s="87" t="b">
        <v>0</v>
      </c>
    </row>
    <row r="129" spans="1:7" ht="15">
      <c r="A129" s="87" t="s">
        <v>2164</v>
      </c>
      <c r="B129" s="87">
        <v>3</v>
      </c>
      <c r="C129" s="118">
        <v>0.0020617903601395475</v>
      </c>
      <c r="D129" s="87" t="s">
        <v>2384</v>
      </c>
      <c r="E129" s="87" t="b">
        <v>0</v>
      </c>
      <c r="F129" s="87" t="b">
        <v>0</v>
      </c>
      <c r="G129" s="87" t="b">
        <v>0</v>
      </c>
    </row>
    <row r="130" spans="1:7" ht="15">
      <c r="A130" s="87" t="s">
        <v>2165</v>
      </c>
      <c r="B130" s="87">
        <v>3</v>
      </c>
      <c r="C130" s="118">
        <v>0.0020617903601395475</v>
      </c>
      <c r="D130" s="87" t="s">
        <v>2384</v>
      </c>
      <c r="E130" s="87" t="b">
        <v>0</v>
      </c>
      <c r="F130" s="87" t="b">
        <v>0</v>
      </c>
      <c r="G130" s="87" t="b">
        <v>0</v>
      </c>
    </row>
    <row r="131" spans="1:7" ht="15">
      <c r="A131" s="87" t="s">
        <v>2166</v>
      </c>
      <c r="B131" s="87">
        <v>3</v>
      </c>
      <c r="C131" s="118">
        <v>0.0020617903601395475</v>
      </c>
      <c r="D131" s="87" t="s">
        <v>2384</v>
      </c>
      <c r="E131" s="87" t="b">
        <v>0</v>
      </c>
      <c r="F131" s="87" t="b">
        <v>0</v>
      </c>
      <c r="G131" s="87" t="b">
        <v>0</v>
      </c>
    </row>
    <row r="132" spans="1:7" ht="15">
      <c r="A132" s="87" t="s">
        <v>340</v>
      </c>
      <c r="B132" s="87">
        <v>3</v>
      </c>
      <c r="C132" s="118">
        <v>0.0020617903601395475</v>
      </c>
      <c r="D132" s="87" t="s">
        <v>2384</v>
      </c>
      <c r="E132" s="87" t="b">
        <v>0</v>
      </c>
      <c r="F132" s="87" t="b">
        <v>0</v>
      </c>
      <c r="G132" s="87" t="b">
        <v>0</v>
      </c>
    </row>
    <row r="133" spans="1:7" ht="15">
      <c r="A133" s="87" t="s">
        <v>2167</v>
      </c>
      <c r="B133" s="87">
        <v>3</v>
      </c>
      <c r="C133" s="118">
        <v>0.0020617903601395475</v>
      </c>
      <c r="D133" s="87" t="s">
        <v>2384</v>
      </c>
      <c r="E133" s="87" t="b">
        <v>0</v>
      </c>
      <c r="F133" s="87" t="b">
        <v>0</v>
      </c>
      <c r="G133" s="87" t="b">
        <v>0</v>
      </c>
    </row>
    <row r="134" spans="1:7" ht="15">
      <c r="A134" s="87" t="s">
        <v>2168</v>
      </c>
      <c r="B134" s="87">
        <v>3</v>
      </c>
      <c r="C134" s="118">
        <v>0.0020617903601395475</v>
      </c>
      <c r="D134" s="87" t="s">
        <v>2384</v>
      </c>
      <c r="E134" s="87" t="b">
        <v>0</v>
      </c>
      <c r="F134" s="87" t="b">
        <v>0</v>
      </c>
      <c r="G134" s="87" t="b">
        <v>0</v>
      </c>
    </row>
    <row r="135" spans="1:7" ht="15">
      <c r="A135" s="87" t="s">
        <v>2169</v>
      </c>
      <c r="B135" s="87">
        <v>3</v>
      </c>
      <c r="C135" s="118">
        <v>0.0020617903601395475</v>
      </c>
      <c r="D135" s="87" t="s">
        <v>2384</v>
      </c>
      <c r="E135" s="87" t="b">
        <v>0</v>
      </c>
      <c r="F135" s="87" t="b">
        <v>0</v>
      </c>
      <c r="G135" s="87" t="b">
        <v>0</v>
      </c>
    </row>
    <row r="136" spans="1:7" ht="15">
      <c r="A136" s="87" t="s">
        <v>2170</v>
      </c>
      <c r="B136" s="87">
        <v>3</v>
      </c>
      <c r="C136" s="118">
        <v>0.0020617903601395475</v>
      </c>
      <c r="D136" s="87" t="s">
        <v>2384</v>
      </c>
      <c r="E136" s="87" t="b">
        <v>0</v>
      </c>
      <c r="F136" s="87" t="b">
        <v>0</v>
      </c>
      <c r="G136" s="87" t="b">
        <v>0</v>
      </c>
    </row>
    <row r="137" spans="1:7" ht="15">
      <c r="A137" s="87" t="s">
        <v>2171</v>
      </c>
      <c r="B137" s="87">
        <v>3</v>
      </c>
      <c r="C137" s="118">
        <v>0.0020617903601395475</v>
      </c>
      <c r="D137" s="87" t="s">
        <v>2384</v>
      </c>
      <c r="E137" s="87" t="b">
        <v>0</v>
      </c>
      <c r="F137" s="87" t="b">
        <v>0</v>
      </c>
      <c r="G137" s="87" t="b">
        <v>0</v>
      </c>
    </row>
    <row r="138" spans="1:7" ht="15">
      <c r="A138" s="87" t="s">
        <v>2172</v>
      </c>
      <c r="B138" s="87">
        <v>3</v>
      </c>
      <c r="C138" s="118">
        <v>0.0020617903601395475</v>
      </c>
      <c r="D138" s="87" t="s">
        <v>2384</v>
      </c>
      <c r="E138" s="87" t="b">
        <v>0</v>
      </c>
      <c r="F138" s="87" t="b">
        <v>0</v>
      </c>
      <c r="G138" s="87" t="b">
        <v>0</v>
      </c>
    </row>
    <row r="139" spans="1:7" ht="15">
      <c r="A139" s="87" t="s">
        <v>2173</v>
      </c>
      <c r="B139" s="87">
        <v>3</v>
      </c>
      <c r="C139" s="118">
        <v>0.0020617903601395475</v>
      </c>
      <c r="D139" s="87" t="s">
        <v>2384</v>
      </c>
      <c r="E139" s="87" t="b">
        <v>0</v>
      </c>
      <c r="F139" s="87" t="b">
        <v>0</v>
      </c>
      <c r="G139" s="87" t="b">
        <v>0</v>
      </c>
    </row>
    <row r="140" spans="1:7" ht="15">
      <c r="A140" s="87" t="s">
        <v>2174</v>
      </c>
      <c r="B140" s="87">
        <v>3</v>
      </c>
      <c r="C140" s="118">
        <v>0.0020617903601395475</v>
      </c>
      <c r="D140" s="87" t="s">
        <v>2384</v>
      </c>
      <c r="E140" s="87" t="b">
        <v>0</v>
      </c>
      <c r="F140" s="87" t="b">
        <v>0</v>
      </c>
      <c r="G140" s="87" t="b">
        <v>0</v>
      </c>
    </row>
    <row r="141" spans="1:7" ht="15">
      <c r="A141" s="87" t="s">
        <v>2175</v>
      </c>
      <c r="B141" s="87">
        <v>3</v>
      </c>
      <c r="C141" s="118">
        <v>0.0020617903601395475</v>
      </c>
      <c r="D141" s="87" t="s">
        <v>2384</v>
      </c>
      <c r="E141" s="87" t="b">
        <v>0</v>
      </c>
      <c r="F141" s="87" t="b">
        <v>0</v>
      </c>
      <c r="G141" s="87" t="b">
        <v>0</v>
      </c>
    </row>
    <row r="142" spans="1:7" ht="15">
      <c r="A142" s="87" t="s">
        <v>2176</v>
      </c>
      <c r="B142" s="87">
        <v>3</v>
      </c>
      <c r="C142" s="118">
        <v>0.0020617903601395475</v>
      </c>
      <c r="D142" s="87" t="s">
        <v>2384</v>
      </c>
      <c r="E142" s="87" t="b">
        <v>0</v>
      </c>
      <c r="F142" s="87" t="b">
        <v>0</v>
      </c>
      <c r="G142" s="87" t="b">
        <v>0</v>
      </c>
    </row>
    <row r="143" spans="1:7" ht="15">
      <c r="A143" s="87" t="s">
        <v>2177</v>
      </c>
      <c r="B143" s="87">
        <v>3</v>
      </c>
      <c r="C143" s="118">
        <v>0.002305234497082886</v>
      </c>
      <c r="D143" s="87" t="s">
        <v>2384</v>
      </c>
      <c r="E143" s="87" t="b">
        <v>0</v>
      </c>
      <c r="F143" s="87" t="b">
        <v>0</v>
      </c>
      <c r="G143" s="87" t="b">
        <v>0</v>
      </c>
    </row>
    <row r="144" spans="1:7" ht="15">
      <c r="A144" s="87" t="s">
        <v>1771</v>
      </c>
      <c r="B144" s="87">
        <v>3</v>
      </c>
      <c r="C144" s="118">
        <v>0.0020617903601395475</v>
      </c>
      <c r="D144" s="87" t="s">
        <v>2384</v>
      </c>
      <c r="E144" s="87" t="b">
        <v>0</v>
      </c>
      <c r="F144" s="87" t="b">
        <v>0</v>
      </c>
      <c r="G144" s="87" t="b">
        <v>0</v>
      </c>
    </row>
    <row r="145" spans="1:7" ht="15">
      <c r="A145" s="87" t="s">
        <v>1772</v>
      </c>
      <c r="B145" s="87">
        <v>3</v>
      </c>
      <c r="C145" s="118">
        <v>0.0020617903601395475</v>
      </c>
      <c r="D145" s="87" t="s">
        <v>2384</v>
      </c>
      <c r="E145" s="87" t="b">
        <v>0</v>
      </c>
      <c r="F145" s="87" t="b">
        <v>0</v>
      </c>
      <c r="G145" s="87" t="b">
        <v>0</v>
      </c>
    </row>
    <row r="146" spans="1:7" ht="15">
      <c r="A146" s="87" t="s">
        <v>334</v>
      </c>
      <c r="B146" s="87">
        <v>3</v>
      </c>
      <c r="C146" s="118">
        <v>0.0020617903601395475</v>
      </c>
      <c r="D146" s="87" t="s">
        <v>2384</v>
      </c>
      <c r="E146" s="87" t="b">
        <v>0</v>
      </c>
      <c r="F146" s="87" t="b">
        <v>0</v>
      </c>
      <c r="G146" s="87" t="b">
        <v>0</v>
      </c>
    </row>
    <row r="147" spans="1:7" ht="15">
      <c r="A147" s="87" t="s">
        <v>2178</v>
      </c>
      <c r="B147" s="87">
        <v>3</v>
      </c>
      <c r="C147" s="118">
        <v>0.0020617903601395475</v>
      </c>
      <c r="D147" s="87" t="s">
        <v>2384</v>
      </c>
      <c r="E147" s="87" t="b">
        <v>0</v>
      </c>
      <c r="F147" s="87" t="b">
        <v>0</v>
      </c>
      <c r="G147" s="87" t="b">
        <v>0</v>
      </c>
    </row>
    <row r="148" spans="1:7" ht="15">
      <c r="A148" s="87" t="s">
        <v>1785</v>
      </c>
      <c r="B148" s="87">
        <v>3</v>
      </c>
      <c r="C148" s="118">
        <v>0.002305234497082886</v>
      </c>
      <c r="D148" s="87" t="s">
        <v>2384</v>
      </c>
      <c r="E148" s="87" t="b">
        <v>1</v>
      </c>
      <c r="F148" s="87" t="b">
        <v>0</v>
      </c>
      <c r="G148" s="87" t="b">
        <v>0</v>
      </c>
    </row>
    <row r="149" spans="1:7" ht="15">
      <c r="A149" s="87" t="s">
        <v>300</v>
      </c>
      <c r="B149" s="87">
        <v>3</v>
      </c>
      <c r="C149" s="118">
        <v>0.0020617903601395475</v>
      </c>
      <c r="D149" s="87" t="s">
        <v>2384</v>
      </c>
      <c r="E149" s="87" t="b">
        <v>0</v>
      </c>
      <c r="F149" s="87" t="b">
        <v>0</v>
      </c>
      <c r="G149" s="87" t="b">
        <v>0</v>
      </c>
    </row>
    <row r="150" spans="1:7" ht="15">
      <c r="A150" s="87" t="s">
        <v>2179</v>
      </c>
      <c r="B150" s="87">
        <v>3</v>
      </c>
      <c r="C150" s="118">
        <v>0.0020617903601395475</v>
      </c>
      <c r="D150" s="87" t="s">
        <v>2384</v>
      </c>
      <c r="E150" s="87" t="b">
        <v>0</v>
      </c>
      <c r="F150" s="87" t="b">
        <v>0</v>
      </c>
      <c r="G150" s="87" t="b">
        <v>0</v>
      </c>
    </row>
    <row r="151" spans="1:7" ht="15">
      <c r="A151" s="87" t="s">
        <v>1742</v>
      </c>
      <c r="B151" s="87">
        <v>3</v>
      </c>
      <c r="C151" s="118">
        <v>0.0020617903601395475</v>
      </c>
      <c r="D151" s="87" t="s">
        <v>2384</v>
      </c>
      <c r="E151" s="87" t="b">
        <v>0</v>
      </c>
      <c r="F151" s="87" t="b">
        <v>0</v>
      </c>
      <c r="G151" s="87" t="b">
        <v>0</v>
      </c>
    </row>
    <row r="152" spans="1:7" ht="15">
      <c r="A152" s="87" t="s">
        <v>2180</v>
      </c>
      <c r="B152" s="87">
        <v>3</v>
      </c>
      <c r="C152" s="118">
        <v>0.0020617903601395475</v>
      </c>
      <c r="D152" s="87" t="s">
        <v>2384</v>
      </c>
      <c r="E152" s="87" t="b">
        <v>0</v>
      </c>
      <c r="F152" s="87" t="b">
        <v>0</v>
      </c>
      <c r="G152" s="87" t="b">
        <v>0</v>
      </c>
    </row>
    <row r="153" spans="1:7" ht="15">
      <c r="A153" s="87" t="s">
        <v>2181</v>
      </c>
      <c r="B153" s="87">
        <v>3</v>
      </c>
      <c r="C153" s="118">
        <v>0.0020617903601395475</v>
      </c>
      <c r="D153" s="87" t="s">
        <v>2384</v>
      </c>
      <c r="E153" s="87" t="b">
        <v>0</v>
      </c>
      <c r="F153" s="87" t="b">
        <v>0</v>
      </c>
      <c r="G153" s="87" t="b">
        <v>0</v>
      </c>
    </row>
    <row r="154" spans="1:7" ht="15">
      <c r="A154" s="87" t="s">
        <v>2182</v>
      </c>
      <c r="B154" s="87">
        <v>3</v>
      </c>
      <c r="C154" s="118">
        <v>0.0020617903601395475</v>
      </c>
      <c r="D154" s="87" t="s">
        <v>2384</v>
      </c>
      <c r="E154" s="87" t="b">
        <v>0</v>
      </c>
      <c r="F154" s="87" t="b">
        <v>0</v>
      </c>
      <c r="G154" s="87" t="b">
        <v>0</v>
      </c>
    </row>
    <row r="155" spans="1:7" ht="15">
      <c r="A155" s="87" t="s">
        <v>2183</v>
      </c>
      <c r="B155" s="87">
        <v>3</v>
      </c>
      <c r="C155" s="118">
        <v>0.002305234497082886</v>
      </c>
      <c r="D155" s="87" t="s">
        <v>2384</v>
      </c>
      <c r="E155" s="87" t="b">
        <v>0</v>
      </c>
      <c r="F155" s="87" t="b">
        <v>0</v>
      </c>
      <c r="G155" s="87" t="b">
        <v>0</v>
      </c>
    </row>
    <row r="156" spans="1:7" ht="15">
      <c r="A156" s="87" t="s">
        <v>2184</v>
      </c>
      <c r="B156" s="87">
        <v>3</v>
      </c>
      <c r="C156" s="118">
        <v>0.0020617903601395475</v>
      </c>
      <c r="D156" s="87" t="s">
        <v>2384</v>
      </c>
      <c r="E156" s="87" t="b">
        <v>1</v>
      </c>
      <c r="F156" s="87" t="b">
        <v>0</v>
      </c>
      <c r="G156" s="87" t="b">
        <v>0</v>
      </c>
    </row>
    <row r="157" spans="1:7" ht="15">
      <c r="A157" s="87" t="s">
        <v>2185</v>
      </c>
      <c r="B157" s="87">
        <v>3</v>
      </c>
      <c r="C157" s="118">
        <v>0.0020617903601395475</v>
      </c>
      <c r="D157" s="87" t="s">
        <v>2384</v>
      </c>
      <c r="E157" s="87" t="b">
        <v>0</v>
      </c>
      <c r="F157" s="87" t="b">
        <v>0</v>
      </c>
      <c r="G157" s="87" t="b">
        <v>0</v>
      </c>
    </row>
    <row r="158" spans="1:7" ht="15">
      <c r="A158" s="87" t="s">
        <v>2186</v>
      </c>
      <c r="B158" s="87">
        <v>3</v>
      </c>
      <c r="C158" s="118">
        <v>0.0020617903601395475</v>
      </c>
      <c r="D158" s="87" t="s">
        <v>2384</v>
      </c>
      <c r="E158" s="87" t="b">
        <v>0</v>
      </c>
      <c r="F158" s="87" t="b">
        <v>0</v>
      </c>
      <c r="G158" s="87" t="b">
        <v>0</v>
      </c>
    </row>
    <row r="159" spans="1:7" ht="15">
      <c r="A159" s="87" t="s">
        <v>2187</v>
      </c>
      <c r="B159" s="87">
        <v>3</v>
      </c>
      <c r="C159" s="118">
        <v>0.0020617903601395475</v>
      </c>
      <c r="D159" s="87" t="s">
        <v>2384</v>
      </c>
      <c r="E159" s="87" t="b">
        <v>0</v>
      </c>
      <c r="F159" s="87" t="b">
        <v>0</v>
      </c>
      <c r="G159" s="87" t="b">
        <v>0</v>
      </c>
    </row>
    <row r="160" spans="1:7" ht="15">
      <c r="A160" s="87" t="s">
        <v>2188</v>
      </c>
      <c r="B160" s="87">
        <v>3</v>
      </c>
      <c r="C160" s="118">
        <v>0.002305234497082886</v>
      </c>
      <c r="D160" s="87" t="s">
        <v>2384</v>
      </c>
      <c r="E160" s="87" t="b">
        <v>0</v>
      </c>
      <c r="F160" s="87" t="b">
        <v>0</v>
      </c>
      <c r="G160" s="87" t="b">
        <v>0</v>
      </c>
    </row>
    <row r="161" spans="1:7" ht="15">
      <c r="A161" s="87" t="s">
        <v>2189</v>
      </c>
      <c r="B161" s="87">
        <v>3</v>
      </c>
      <c r="C161" s="118">
        <v>0.002305234497082886</v>
      </c>
      <c r="D161" s="87" t="s">
        <v>2384</v>
      </c>
      <c r="E161" s="87" t="b">
        <v>0</v>
      </c>
      <c r="F161" s="87" t="b">
        <v>0</v>
      </c>
      <c r="G161" s="87" t="b">
        <v>0</v>
      </c>
    </row>
    <row r="162" spans="1:7" ht="15">
      <c r="A162" s="87" t="s">
        <v>2190</v>
      </c>
      <c r="B162" s="87">
        <v>3</v>
      </c>
      <c r="C162" s="118">
        <v>0.0020617903601395475</v>
      </c>
      <c r="D162" s="87" t="s">
        <v>2384</v>
      </c>
      <c r="E162" s="87" t="b">
        <v>0</v>
      </c>
      <c r="F162" s="87" t="b">
        <v>0</v>
      </c>
      <c r="G162" s="87" t="b">
        <v>0</v>
      </c>
    </row>
    <row r="163" spans="1:7" ht="15">
      <c r="A163" s="87" t="s">
        <v>2191</v>
      </c>
      <c r="B163" s="87">
        <v>3</v>
      </c>
      <c r="C163" s="118">
        <v>0.002305234497082886</v>
      </c>
      <c r="D163" s="87" t="s">
        <v>2384</v>
      </c>
      <c r="E163" s="87" t="b">
        <v>0</v>
      </c>
      <c r="F163" s="87" t="b">
        <v>0</v>
      </c>
      <c r="G163" s="87" t="b">
        <v>0</v>
      </c>
    </row>
    <row r="164" spans="1:7" ht="15">
      <c r="A164" s="87" t="s">
        <v>2192</v>
      </c>
      <c r="B164" s="87">
        <v>3</v>
      </c>
      <c r="C164" s="118">
        <v>0.0020617903601395475</v>
      </c>
      <c r="D164" s="87" t="s">
        <v>2384</v>
      </c>
      <c r="E164" s="87" t="b">
        <v>0</v>
      </c>
      <c r="F164" s="87" t="b">
        <v>0</v>
      </c>
      <c r="G164" s="87" t="b">
        <v>0</v>
      </c>
    </row>
    <row r="165" spans="1:7" ht="15">
      <c r="A165" s="87" t="s">
        <v>2193</v>
      </c>
      <c r="B165" s="87">
        <v>3</v>
      </c>
      <c r="C165" s="118">
        <v>0.0020617903601395475</v>
      </c>
      <c r="D165" s="87" t="s">
        <v>2384</v>
      </c>
      <c r="E165" s="87" t="b">
        <v>0</v>
      </c>
      <c r="F165" s="87" t="b">
        <v>0</v>
      </c>
      <c r="G165" s="87" t="b">
        <v>0</v>
      </c>
    </row>
    <row r="166" spans="1:7" ht="15">
      <c r="A166" s="87" t="s">
        <v>2194</v>
      </c>
      <c r="B166" s="87">
        <v>3</v>
      </c>
      <c r="C166" s="118">
        <v>0.0020617903601395475</v>
      </c>
      <c r="D166" s="87" t="s">
        <v>2384</v>
      </c>
      <c r="E166" s="87" t="b">
        <v>1</v>
      </c>
      <c r="F166" s="87" t="b">
        <v>0</v>
      </c>
      <c r="G166" s="87" t="b">
        <v>0</v>
      </c>
    </row>
    <row r="167" spans="1:7" ht="15">
      <c r="A167" s="87" t="s">
        <v>2195</v>
      </c>
      <c r="B167" s="87">
        <v>3</v>
      </c>
      <c r="C167" s="118">
        <v>0.0020617903601395475</v>
      </c>
      <c r="D167" s="87" t="s">
        <v>2384</v>
      </c>
      <c r="E167" s="87" t="b">
        <v>0</v>
      </c>
      <c r="F167" s="87" t="b">
        <v>0</v>
      </c>
      <c r="G167" s="87" t="b">
        <v>0</v>
      </c>
    </row>
    <row r="168" spans="1:7" ht="15">
      <c r="A168" s="87" t="s">
        <v>2196</v>
      </c>
      <c r="B168" s="87">
        <v>3</v>
      </c>
      <c r="C168" s="118">
        <v>0.002305234497082886</v>
      </c>
      <c r="D168" s="87" t="s">
        <v>2384</v>
      </c>
      <c r="E168" s="87" t="b">
        <v>1</v>
      </c>
      <c r="F168" s="87" t="b">
        <v>0</v>
      </c>
      <c r="G168" s="87" t="b">
        <v>0</v>
      </c>
    </row>
    <row r="169" spans="1:7" ht="15">
      <c r="A169" s="87" t="s">
        <v>2197</v>
      </c>
      <c r="B169" s="87">
        <v>3</v>
      </c>
      <c r="C169" s="118">
        <v>0.002305234497082886</v>
      </c>
      <c r="D169" s="87" t="s">
        <v>2384</v>
      </c>
      <c r="E169" s="87" t="b">
        <v>0</v>
      </c>
      <c r="F169" s="87" t="b">
        <v>0</v>
      </c>
      <c r="G169" s="87" t="b">
        <v>0</v>
      </c>
    </row>
    <row r="170" spans="1:7" ht="15">
      <c r="A170" s="87" t="s">
        <v>2198</v>
      </c>
      <c r="B170" s="87">
        <v>3</v>
      </c>
      <c r="C170" s="118">
        <v>0.002305234497082886</v>
      </c>
      <c r="D170" s="87" t="s">
        <v>2384</v>
      </c>
      <c r="E170" s="87" t="b">
        <v>0</v>
      </c>
      <c r="F170" s="87" t="b">
        <v>0</v>
      </c>
      <c r="G170" s="87" t="b">
        <v>0</v>
      </c>
    </row>
    <row r="171" spans="1:7" ht="15">
      <c r="A171" s="87" t="s">
        <v>2199</v>
      </c>
      <c r="B171" s="87">
        <v>3</v>
      </c>
      <c r="C171" s="118">
        <v>0.0020617903601395475</v>
      </c>
      <c r="D171" s="87" t="s">
        <v>2384</v>
      </c>
      <c r="E171" s="87" t="b">
        <v>0</v>
      </c>
      <c r="F171" s="87" t="b">
        <v>0</v>
      </c>
      <c r="G171" s="87" t="b">
        <v>0</v>
      </c>
    </row>
    <row r="172" spans="1:7" ht="15">
      <c r="A172" s="87" t="s">
        <v>2200</v>
      </c>
      <c r="B172" s="87">
        <v>3</v>
      </c>
      <c r="C172" s="118">
        <v>0.0020617903601395475</v>
      </c>
      <c r="D172" s="87" t="s">
        <v>2384</v>
      </c>
      <c r="E172" s="87" t="b">
        <v>1</v>
      </c>
      <c r="F172" s="87" t="b">
        <v>0</v>
      </c>
      <c r="G172" s="87" t="b">
        <v>0</v>
      </c>
    </row>
    <row r="173" spans="1:7" ht="15">
      <c r="A173" s="87" t="s">
        <v>2201</v>
      </c>
      <c r="B173" s="87">
        <v>3</v>
      </c>
      <c r="C173" s="118">
        <v>0.0020617903601395475</v>
      </c>
      <c r="D173" s="87" t="s">
        <v>2384</v>
      </c>
      <c r="E173" s="87" t="b">
        <v>1</v>
      </c>
      <c r="F173" s="87" t="b">
        <v>0</v>
      </c>
      <c r="G173" s="87" t="b">
        <v>0</v>
      </c>
    </row>
    <row r="174" spans="1:7" ht="15">
      <c r="A174" s="87" t="s">
        <v>2202</v>
      </c>
      <c r="B174" s="87">
        <v>3</v>
      </c>
      <c r="C174" s="118">
        <v>0.0020617903601395475</v>
      </c>
      <c r="D174" s="87" t="s">
        <v>2384</v>
      </c>
      <c r="E174" s="87" t="b">
        <v>0</v>
      </c>
      <c r="F174" s="87" t="b">
        <v>0</v>
      </c>
      <c r="G174" s="87" t="b">
        <v>0</v>
      </c>
    </row>
    <row r="175" spans="1:7" ht="15">
      <c r="A175" s="87" t="s">
        <v>2203</v>
      </c>
      <c r="B175" s="87">
        <v>3</v>
      </c>
      <c r="C175" s="118">
        <v>0.0020617903601395475</v>
      </c>
      <c r="D175" s="87" t="s">
        <v>2384</v>
      </c>
      <c r="E175" s="87" t="b">
        <v>0</v>
      </c>
      <c r="F175" s="87" t="b">
        <v>0</v>
      </c>
      <c r="G175" s="87" t="b">
        <v>0</v>
      </c>
    </row>
    <row r="176" spans="1:7" ht="15">
      <c r="A176" s="87" t="s">
        <v>2204</v>
      </c>
      <c r="B176" s="87">
        <v>3</v>
      </c>
      <c r="C176" s="118">
        <v>0.0020617903601395475</v>
      </c>
      <c r="D176" s="87" t="s">
        <v>2384</v>
      </c>
      <c r="E176" s="87" t="b">
        <v>0</v>
      </c>
      <c r="F176" s="87" t="b">
        <v>0</v>
      </c>
      <c r="G176" s="87" t="b">
        <v>0</v>
      </c>
    </row>
    <row r="177" spans="1:7" ht="15">
      <c r="A177" s="87" t="s">
        <v>2205</v>
      </c>
      <c r="B177" s="87">
        <v>3</v>
      </c>
      <c r="C177" s="118">
        <v>0.002305234497082886</v>
      </c>
      <c r="D177" s="87" t="s">
        <v>2384</v>
      </c>
      <c r="E177" s="87" t="b">
        <v>0</v>
      </c>
      <c r="F177" s="87" t="b">
        <v>0</v>
      </c>
      <c r="G177" s="87" t="b">
        <v>0</v>
      </c>
    </row>
    <row r="178" spans="1:7" ht="15">
      <c r="A178" s="87" t="s">
        <v>2206</v>
      </c>
      <c r="B178" s="87">
        <v>3</v>
      </c>
      <c r="C178" s="118">
        <v>0.0020617903601395475</v>
      </c>
      <c r="D178" s="87" t="s">
        <v>2384</v>
      </c>
      <c r="E178" s="87" t="b">
        <v>0</v>
      </c>
      <c r="F178" s="87" t="b">
        <v>0</v>
      </c>
      <c r="G178" s="87" t="b">
        <v>0</v>
      </c>
    </row>
    <row r="179" spans="1:7" ht="15">
      <c r="A179" s="87" t="s">
        <v>2207</v>
      </c>
      <c r="B179" s="87">
        <v>3</v>
      </c>
      <c r="C179" s="118">
        <v>0.002721404998000832</v>
      </c>
      <c r="D179" s="87" t="s">
        <v>2384</v>
      </c>
      <c r="E179" s="87" t="b">
        <v>0</v>
      </c>
      <c r="F179" s="87" t="b">
        <v>0</v>
      </c>
      <c r="G179" s="87" t="b">
        <v>0</v>
      </c>
    </row>
    <row r="180" spans="1:7" ht="15">
      <c r="A180" s="87" t="s">
        <v>2208</v>
      </c>
      <c r="B180" s="87">
        <v>3</v>
      </c>
      <c r="C180" s="118">
        <v>0.0020617903601395475</v>
      </c>
      <c r="D180" s="87" t="s">
        <v>2384</v>
      </c>
      <c r="E180" s="87" t="b">
        <v>0</v>
      </c>
      <c r="F180" s="87" t="b">
        <v>0</v>
      </c>
      <c r="G180" s="87" t="b">
        <v>0</v>
      </c>
    </row>
    <row r="181" spans="1:7" ht="15">
      <c r="A181" s="87" t="s">
        <v>1734</v>
      </c>
      <c r="B181" s="87">
        <v>3</v>
      </c>
      <c r="C181" s="118">
        <v>0.0020617903601395475</v>
      </c>
      <c r="D181" s="87" t="s">
        <v>2384</v>
      </c>
      <c r="E181" s="87" t="b">
        <v>0</v>
      </c>
      <c r="F181" s="87" t="b">
        <v>0</v>
      </c>
      <c r="G181" s="87" t="b">
        <v>0</v>
      </c>
    </row>
    <row r="182" spans="1:7" ht="15">
      <c r="A182" s="87" t="s">
        <v>2209</v>
      </c>
      <c r="B182" s="87">
        <v>3</v>
      </c>
      <c r="C182" s="118">
        <v>0.0020617903601395475</v>
      </c>
      <c r="D182" s="87" t="s">
        <v>2384</v>
      </c>
      <c r="E182" s="87" t="b">
        <v>0</v>
      </c>
      <c r="F182" s="87" t="b">
        <v>0</v>
      </c>
      <c r="G182" s="87" t="b">
        <v>0</v>
      </c>
    </row>
    <row r="183" spans="1:7" ht="15">
      <c r="A183" s="87" t="s">
        <v>2210</v>
      </c>
      <c r="B183" s="87">
        <v>3</v>
      </c>
      <c r="C183" s="118">
        <v>0.0020617903601395475</v>
      </c>
      <c r="D183" s="87" t="s">
        <v>2384</v>
      </c>
      <c r="E183" s="87" t="b">
        <v>0</v>
      </c>
      <c r="F183" s="87" t="b">
        <v>0</v>
      </c>
      <c r="G183" s="87" t="b">
        <v>0</v>
      </c>
    </row>
    <row r="184" spans="1:7" ht="15">
      <c r="A184" s="87" t="s">
        <v>2211</v>
      </c>
      <c r="B184" s="87">
        <v>3</v>
      </c>
      <c r="C184" s="118">
        <v>0.0020617903601395475</v>
      </c>
      <c r="D184" s="87" t="s">
        <v>2384</v>
      </c>
      <c r="E184" s="87" t="b">
        <v>0</v>
      </c>
      <c r="F184" s="87" t="b">
        <v>0</v>
      </c>
      <c r="G184" s="87" t="b">
        <v>0</v>
      </c>
    </row>
    <row r="185" spans="1:7" ht="15">
      <c r="A185" s="87" t="s">
        <v>2212</v>
      </c>
      <c r="B185" s="87">
        <v>3</v>
      </c>
      <c r="C185" s="118">
        <v>0.0020617903601395475</v>
      </c>
      <c r="D185" s="87" t="s">
        <v>2384</v>
      </c>
      <c r="E185" s="87" t="b">
        <v>0</v>
      </c>
      <c r="F185" s="87" t="b">
        <v>0</v>
      </c>
      <c r="G185" s="87" t="b">
        <v>0</v>
      </c>
    </row>
    <row r="186" spans="1:7" ht="15">
      <c r="A186" s="87" t="s">
        <v>2213</v>
      </c>
      <c r="B186" s="87">
        <v>3</v>
      </c>
      <c r="C186" s="118">
        <v>0.002305234497082886</v>
      </c>
      <c r="D186" s="87" t="s">
        <v>2384</v>
      </c>
      <c r="E186" s="87" t="b">
        <v>0</v>
      </c>
      <c r="F186" s="87" t="b">
        <v>0</v>
      </c>
      <c r="G186" s="87" t="b">
        <v>0</v>
      </c>
    </row>
    <row r="187" spans="1:7" ht="15">
      <c r="A187" s="87" t="s">
        <v>2214</v>
      </c>
      <c r="B187" s="87">
        <v>3</v>
      </c>
      <c r="C187" s="118">
        <v>0.0020617903601395475</v>
      </c>
      <c r="D187" s="87" t="s">
        <v>2384</v>
      </c>
      <c r="E187" s="87" t="b">
        <v>0</v>
      </c>
      <c r="F187" s="87" t="b">
        <v>0</v>
      </c>
      <c r="G187" s="87" t="b">
        <v>0</v>
      </c>
    </row>
    <row r="188" spans="1:7" ht="15">
      <c r="A188" s="87" t="s">
        <v>2215</v>
      </c>
      <c r="B188" s="87">
        <v>3</v>
      </c>
      <c r="C188" s="118">
        <v>0.0020617903601395475</v>
      </c>
      <c r="D188" s="87" t="s">
        <v>2384</v>
      </c>
      <c r="E188" s="87" t="b">
        <v>0</v>
      </c>
      <c r="F188" s="87" t="b">
        <v>0</v>
      </c>
      <c r="G188" s="87" t="b">
        <v>0</v>
      </c>
    </row>
    <row r="189" spans="1:7" ht="15">
      <c r="A189" s="87" t="s">
        <v>2216</v>
      </c>
      <c r="B189" s="87">
        <v>3</v>
      </c>
      <c r="C189" s="118">
        <v>0.0020617903601395475</v>
      </c>
      <c r="D189" s="87" t="s">
        <v>2384</v>
      </c>
      <c r="E189" s="87" t="b">
        <v>0</v>
      </c>
      <c r="F189" s="87" t="b">
        <v>0</v>
      </c>
      <c r="G189" s="87" t="b">
        <v>0</v>
      </c>
    </row>
    <row r="190" spans="1:7" ht="15">
      <c r="A190" s="87" t="s">
        <v>2217</v>
      </c>
      <c r="B190" s="87">
        <v>3</v>
      </c>
      <c r="C190" s="118">
        <v>0.0020617903601395475</v>
      </c>
      <c r="D190" s="87" t="s">
        <v>2384</v>
      </c>
      <c r="E190" s="87" t="b">
        <v>0</v>
      </c>
      <c r="F190" s="87" t="b">
        <v>0</v>
      </c>
      <c r="G190" s="87" t="b">
        <v>0</v>
      </c>
    </row>
    <row r="191" spans="1:7" ht="15">
      <c r="A191" s="87" t="s">
        <v>2218</v>
      </c>
      <c r="B191" s="87">
        <v>3</v>
      </c>
      <c r="C191" s="118">
        <v>0.0020617903601395475</v>
      </c>
      <c r="D191" s="87" t="s">
        <v>2384</v>
      </c>
      <c r="E191" s="87" t="b">
        <v>0</v>
      </c>
      <c r="F191" s="87" t="b">
        <v>0</v>
      </c>
      <c r="G191" s="87" t="b">
        <v>0</v>
      </c>
    </row>
    <row r="192" spans="1:7" ht="15">
      <c r="A192" s="87" t="s">
        <v>2219</v>
      </c>
      <c r="B192" s="87">
        <v>3</v>
      </c>
      <c r="C192" s="118">
        <v>0.0020617903601395475</v>
      </c>
      <c r="D192" s="87" t="s">
        <v>2384</v>
      </c>
      <c r="E192" s="87" t="b">
        <v>0</v>
      </c>
      <c r="F192" s="87" t="b">
        <v>0</v>
      </c>
      <c r="G192" s="87" t="b">
        <v>0</v>
      </c>
    </row>
    <row r="193" spans="1:7" ht="15">
      <c r="A193" s="87" t="s">
        <v>2220</v>
      </c>
      <c r="B193" s="87">
        <v>3</v>
      </c>
      <c r="C193" s="118">
        <v>0.0020617903601395475</v>
      </c>
      <c r="D193" s="87" t="s">
        <v>2384</v>
      </c>
      <c r="E193" s="87" t="b">
        <v>0</v>
      </c>
      <c r="F193" s="87" t="b">
        <v>0</v>
      </c>
      <c r="G193" s="87" t="b">
        <v>0</v>
      </c>
    </row>
    <row r="194" spans="1:7" ht="15">
      <c r="A194" s="87" t="s">
        <v>2221</v>
      </c>
      <c r="B194" s="87">
        <v>3</v>
      </c>
      <c r="C194" s="118">
        <v>0.0020617903601395475</v>
      </c>
      <c r="D194" s="87" t="s">
        <v>2384</v>
      </c>
      <c r="E194" s="87" t="b">
        <v>0</v>
      </c>
      <c r="F194" s="87" t="b">
        <v>0</v>
      </c>
      <c r="G194" s="87" t="b">
        <v>0</v>
      </c>
    </row>
    <row r="195" spans="1:7" ht="15">
      <c r="A195" s="87" t="s">
        <v>2222</v>
      </c>
      <c r="B195" s="87">
        <v>3</v>
      </c>
      <c r="C195" s="118">
        <v>0.0020617903601395475</v>
      </c>
      <c r="D195" s="87" t="s">
        <v>2384</v>
      </c>
      <c r="E195" s="87" t="b">
        <v>0</v>
      </c>
      <c r="F195" s="87" t="b">
        <v>1</v>
      </c>
      <c r="G195" s="87" t="b">
        <v>0</v>
      </c>
    </row>
    <row r="196" spans="1:7" ht="15">
      <c r="A196" s="87" t="s">
        <v>2223</v>
      </c>
      <c r="B196" s="87">
        <v>3</v>
      </c>
      <c r="C196" s="118">
        <v>0.0020617903601395475</v>
      </c>
      <c r="D196" s="87" t="s">
        <v>2384</v>
      </c>
      <c r="E196" s="87" t="b">
        <v>0</v>
      </c>
      <c r="F196" s="87" t="b">
        <v>0</v>
      </c>
      <c r="G196" s="87" t="b">
        <v>0</v>
      </c>
    </row>
    <row r="197" spans="1:7" ht="15">
      <c r="A197" s="87" t="s">
        <v>2224</v>
      </c>
      <c r="B197" s="87">
        <v>3</v>
      </c>
      <c r="C197" s="118">
        <v>0.0020617903601395475</v>
      </c>
      <c r="D197" s="87" t="s">
        <v>2384</v>
      </c>
      <c r="E197" s="87" t="b">
        <v>0</v>
      </c>
      <c r="F197" s="87" t="b">
        <v>0</v>
      </c>
      <c r="G197" s="87" t="b">
        <v>0</v>
      </c>
    </row>
    <row r="198" spans="1:7" ht="15">
      <c r="A198" s="87" t="s">
        <v>2225</v>
      </c>
      <c r="B198" s="87">
        <v>3</v>
      </c>
      <c r="C198" s="118">
        <v>0.0020617903601395475</v>
      </c>
      <c r="D198" s="87" t="s">
        <v>2384</v>
      </c>
      <c r="E198" s="87" t="b">
        <v>0</v>
      </c>
      <c r="F198" s="87" t="b">
        <v>0</v>
      </c>
      <c r="G198" s="87" t="b">
        <v>0</v>
      </c>
    </row>
    <row r="199" spans="1:7" ht="15">
      <c r="A199" s="87" t="s">
        <v>2226</v>
      </c>
      <c r="B199" s="87">
        <v>3</v>
      </c>
      <c r="C199" s="118">
        <v>0.0020617903601395475</v>
      </c>
      <c r="D199" s="87" t="s">
        <v>2384</v>
      </c>
      <c r="E199" s="87" t="b">
        <v>0</v>
      </c>
      <c r="F199" s="87" t="b">
        <v>0</v>
      </c>
      <c r="G199" s="87" t="b">
        <v>0</v>
      </c>
    </row>
    <row r="200" spans="1:7" ht="15">
      <c r="A200" s="87" t="s">
        <v>2227</v>
      </c>
      <c r="B200" s="87">
        <v>3</v>
      </c>
      <c r="C200" s="118">
        <v>0.002305234497082886</v>
      </c>
      <c r="D200" s="87" t="s">
        <v>2384</v>
      </c>
      <c r="E200" s="87" t="b">
        <v>0</v>
      </c>
      <c r="F200" s="87" t="b">
        <v>0</v>
      </c>
      <c r="G200" s="87" t="b">
        <v>0</v>
      </c>
    </row>
    <row r="201" spans="1:7" ht="15">
      <c r="A201" s="87" t="s">
        <v>2228</v>
      </c>
      <c r="B201" s="87">
        <v>3</v>
      </c>
      <c r="C201" s="118">
        <v>0.002305234497082886</v>
      </c>
      <c r="D201" s="87" t="s">
        <v>2384</v>
      </c>
      <c r="E201" s="87" t="b">
        <v>0</v>
      </c>
      <c r="F201" s="87" t="b">
        <v>0</v>
      </c>
      <c r="G201" s="87" t="b">
        <v>0</v>
      </c>
    </row>
    <row r="202" spans="1:7" ht="15">
      <c r="A202" s="87" t="s">
        <v>2229</v>
      </c>
      <c r="B202" s="87">
        <v>2</v>
      </c>
      <c r="C202" s="118">
        <v>0.0015368229980552571</v>
      </c>
      <c r="D202" s="87" t="s">
        <v>2384</v>
      </c>
      <c r="E202" s="87" t="b">
        <v>0</v>
      </c>
      <c r="F202" s="87" t="b">
        <v>0</v>
      </c>
      <c r="G202" s="87" t="b">
        <v>0</v>
      </c>
    </row>
    <row r="203" spans="1:7" ht="15">
      <c r="A203" s="87" t="s">
        <v>2230</v>
      </c>
      <c r="B203" s="87">
        <v>2</v>
      </c>
      <c r="C203" s="118">
        <v>0.0015368229980552571</v>
      </c>
      <c r="D203" s="87" t="s">
        <v>2384</v>
      </c>
      <c r="E203" s="87" t="b">
        <v>0</v>
      </c>
      <c r="F203" s="87" t="b">
        <v>0</v>
      </c>
      <c r="G203" s="87" t="b">
        <v>0</v>
      </c>
    </row>
    <row r="204" spans="1:7" ht="15">
      <c r="A204" s="87" t="s">
        <v>2231</v>
      </c>
      <c r="B204" s="87">
        <v>2</v>
      </c>
      <c r="C204" s="118">
        <v>0.0015368229980552571</v>
      </c>
      <c r="D204" s="87" t="s">
        <v>2384</v>
      </c>
      <c r="E204" s="87" t="b">
        <v>0</v>
      </c>
      <c r="F204" s="87" t="b">
        <v>0</v>
      </c>
      <c r="G204" s="87" t="b">
        <v>0</v>
      </c>
    </row>
    <row r="205" spans="1:7" ht="15">
      <c r="A205" s="87" t="s">
        <v>2232</v>
      </c>
      <c r="B205" s="87">
        <v>2</v>
      </c>
      <c r="C205" s="118">
        <v>0.0015368229980552571</v>
      </c>
      <c r="D205" s="87" t="s">
        <v>2384</v>
      </c>
      <c r="E205" s="87" t="b">
        <v>0</v>
      </c>
      <c r="F205" s="87" t="b">
        <v>0</v>
      </c>
      <c r="G205" s="87" t="b">
        <v>0</v>
      </c>
    </row>
    <row r="206" spans="1:7" ht="15">
      <c r="A206" s="87" t="s">
        <v>2233</v>
      </c>
      <c r="B206" s="87">
        <v>2</v>
      </c>
      <c r="C206" s="118">
        <v>0.0015368229980552571</v>
      </c>
      <c r="D206" s="87" t="s">
        <v>2384</v>
      </c>
      <c r="E206" s="87" t="b">
        <v>0</v>
      </c>
      <c r="F206" s="87" t="b">
        <v>0</v>
      </c>
      <c r="G206" s="87" t="b">
        <v>0</v>
      </c>
    </row>
    <row r="207" spans="1:7" ht="15">
      <c r="A207" s="87" t="s">
        <v>344</v>
      </c>
      <c r="B207" s="87">
        <v>2</v>
      </c>
      <c r="C207" s="118">
        <v>0.0015368229980552571</v>
      </c>
      <c r="D207" s="87" t="s">
        <v>2384</v>
      </c>
      <c r="E207" s="87" t="b">
        <v>0</v>
      </c>
      <c r="F207" s="87" t="b">
        <v>0</v>
      </c>
      <c r="G207" s="87" t="b">
        <v>0</v>
      </c>
    </row>
    <row r="208" spans="1:7" ht="15">
      <c r="A208" s="87" t="s">
        <v>283</v>
      </c>
      <c r="B208" s="87">
        <v>2</v>
      </c>
      <c r="C208" s="118">
        <v>0.0015368229980552571</v>
      </c>
      <c r="D208" s="87" t="s">
        <v>2384</v>
      </c>
      <c r="E208" s="87" t="b">
        <v>0</v>
      </c>
      <c r="F208" s="87" t="b">
        <v>0</v>
      </c>
      <c r="G208" s="87" t="b">
        <v>0</v>
      </c>
    </row>
    <row r="209" spans="1:7" ht="15">
      <c r="A209" s="87" t="s">
        <v>2234</v>
      </c>
      <c r="B209" s="87">
        <v>2</v>
      </c>
      <c r="C209" s="118">
        <v>0.0015368229980552571</v>
      </c>
      <c r="D209" s="87" t="s">
        <v>2384</v>
      </c>
      <c r="E209" s="87" t="b">
        <v>0</v>
      </c>
      <c r="F209" s="87" t="b">
        <v>0</v>
      </c>
      <c r="G209" s="87" t="b">
        <v>0</v>
      </c>
    </row>
    <row r="210" spans="1:7" ht="15">
      <c r="A210" s="87" t="s">
        <v>2235</v>
      </c>
      <c r="B210" s="87">
        <v>2</v>
      </c>
      <c r="C210" s="118">
        <v>0.0015368229980552571</v>
      </c>
      <c r="D210" s="87" t="s">
        <v>2384</v>
      </c>
      <c r="E210" s="87" t="b">
        <v>0</v>
      </c>
      <c r="F210" s="87" t="b">
        <v>0</v>
      </c>
      <c r="G210" s="87" t="b">
        <v>0</v>
      </c>
    </row>
    <row r="211" spans="1:7" ht="15">
      <c r="A211" s="87" t="s">
        <v>2236</v>
      </c>
      <c r="B211" s="87">
        <v>2</v>
      </c>
      <c r="C211" s="118">
        <v>0.0015368229980552571</v>
      </c>
      <c r="D211" s="87" t="s">
        <v>2384</v>
      </c>
      <c r="E211" s="87" t="b">
        <v>0</v>
      </c>
      <c r="F211" s="87" t="b">
        <v>0</v>
      </c>
      <c r="G211" s="87" t="b">
        <v>0</v>
      </c>
    </row>
    <row r="212" spans="1:7" ht="15">
      <c r="A212" s="87" t="s">
        <v>323</v>
      </c>
      <c r="B212" s="87">
        <v>2</v>
      </c>
      <c r="C212" s="118">
        <v>0.0015368229980552571</v>
      </c>
      <c r="D212" s="87" t="s">
        <v>2384</v>
      </c>
      <c r="E212" s="87" t="b">
        <v>0</v>
      </c>
      <c r="F212" s="87" t="b">
        <v>0</v>
      </c>
      <c r="G212" s="87" t="b">
        <v>0</v>
      </c>
    </row>
    <row r="213" spans="1:7" ht="15">
      <c r="A213" s="87" t="s">
        <v>322</v>
      </c>
      <c r="B213" s="87">
        <v>2</v>
      </c>
      <c r="C213" s="118">
        <v>0.0015368229980552571</v>
      </c>
      <c r="D213" s="87" t="s">
        <v>2384</v>
      </c>
      <c r="E213" s="87" t="b">
        <v>0</v>
      </c>
      <c r="F213" s="87" t="b">
        <v>0</v>
      </c>
      <c r="G213" s="87" t="b">
        <v>0</v>
      </c>
    </row>
    <row r="214" spans="1:7" ht="15">
      <c r="A214" s="87" t="s">
        <v>2237</v>
      </c>
      <c r="B214" s="87">
        <v>2</v>
      </c>
      <c r="C214" s="118">
        <v>0.0015368229980552571</v>
      </c>
      <c r="D214" s="87" t="s">
        <v>2384</v>
      </c>
      <c r="E214" s="87" t="b">
        <v>1</v>
      </c>
      <c r="F214" s="87" t="b">
        <v>0</v>
      </c>
      <c r="G214" s="87" t="b">
        <v>0</v>
      </c>
    </row>
    <row r="215" spans="1:7" ht="15">
      <c r="A215" s="87" t="s">
        <v>2238</v>
      </c>
      <c r="B215" s="87">
        <v>2</v>
      </c>
      <c r="C215" s="118">
        <v>0.0015368229980552571</v>
      </c>
      <c r="D215" s="87" t="s">
        <v>2384</v>
      </c>
      <c r="E215" s="87" t="b">
        <v>0</v>
      </c>
      <c r="F215" s="87" t="b">
        <v>0</v>
      </c>
      <c r="G215" s="87" t="b">
        <v>0</v>
      </c>
    </row>
    <row r="216" spans="1:7" ht="15">
      <c r="A216" s="87" t="s">
        <v>2239</v>
      </c>
      <c r="B216" s="87">
        <v>2</v>
      </c>
      <c r="C216" s="118">
        <v>0.0015368229980552571</v>
      </c>
      <c r="D216" s="87" t="s">
        <v>2384</v>
      </c>
      <c r="E216" s="87" t="b">
        <v>0</v>
      </c>
      <c r="F216" s="87" t="b">
        <v>0</v>
      </c>
      <c r="G216" s="87" t="b">
        <v>0</v>
      </c>
    </row>
    <row r="217" spans="1:7" ht="15">
      <c r="A217" s="87" t="s">
        <v>2240</v>
      </c>
      <c r="B217" s="87">
        <v>2</v>
      </c>
      <c r="C217" s="118">
        <v>0.0018142699986672213</v>
      </c>
      <c r="D217" s="87" t="s">
        <v>2384</v>
      </c>
      <c r="E217" s="87" t="b">
        <v>0</v>
      </c>
      <c r="F217" s="87" t="b">
        <v>0</v>
      </c>
      <c r="G217" s="87" t="b">
        <v>0</v>
      </c>
    </row>
    <row r="218" spans="1:7" ht="15">
      <c r="A218" s="87" t="s">
        <v>2241</v>
      </c>
      <c r="B218" s="87">
        <v>2</v>
      </c>
      <c r="C218" s="118">
        <v>0.0015368229980552571</v>
      </c>
      <c r="D218" s="87" t="s">
        <v>2384</v>
      </c>
      <c r="E218" s="87" t="b">
        <v>0</v>
      </c>
      <c r="F218" s="87" t="b">
        <v>0</v>
      </c>
      <c r="G218" s="87" t="b">
        <v>0</v>
      </c>
    </row>
    <row r="219" spans="1:7" ht="15">
      <c r="A219" s="87" t="s">
        <v>2242</v>
      </c>
      <c r="B219" s="87">
        <v>2</v>
      </c>
      <c r="C219" s="118">
        <v>0.0015368229980552571</v>
      </c>
      <c r="D219" s="87" t="s">
        <v>2384</v>
      </c>
      <c r="E219" s="87" t="b">
        <v>0</v>
      </c>
      <c r="F219" s="87" t="b">
        <v>0</v>
      </c>
      <c r="G219" s="87" t="b">
        <v>0</v>
      </c>
    </row>
    <row r="220" spans="1:7" ht="15">
      <c r="A220" s="87" t="s">
        <v>2243</v>
      </c>
      <c r="B220" s="87">
        <v>2</v>
      </c>
      <c r="C220" s="118">
        <v>0.0015368229980552571</v>
      </c>
      <c r="D220" s="87" t="s">
        <v>2384</v>
      </c>
      <c r="E220" s="87" t="b">
        <v>0</v>
      </c>
      <c r="F220" s="87" t="b">
        <v>0</v>
      </c>
      <c r="G220" s="87" t="b">
        <v>0</v>
      </c>
    </row>
    <row r="221" spans="1:7" ht="15">
      <c r="A221" s="87" t="s">
        <v>2244</v>
      </c>
      <c r="B221" s="87">
        <v>2</v>
      </c>
      <c r="C221" s="118">
        <v>0.0015368229980552571</v>
      </c>
      <c r="D221" s="87" t="s">
        <v>2384</v>
      </c>
      <c r="E221" s="87" t="b">
        <v>0</v>
      </c>
      <c r="F221" s="87" t="b">
        <v>0</v>
      </c>
      <c r="G221" s="87" t="b">
        <v>0</v>
      </c>
    </row>
    <row r="222" spans="1:7" ht="15">
      <c r="A222" s="87" t="s">
        <v>2245</v>
      </c>
      <c r="B222" s="87">
        <v>2</v>
      </c>
      <c r="C222" s="118">
        <v>0.0018142699986672213</v>
      </c>
      <c r="D222" s="87" t="s">
        <v>2384</v>
      </c>
      <c r="E222" s="87" t="b">
        <v>0</v>
      </c>
      <c r="F222" s="87" t="b">
        <v>0</v>
      </c>
      <c r="G222" s="87" t="b">
        <v>0</v>
      </c>
    </row>
    <row r="223" spans="1:7" ht="15">
      <c r="A223" s="87" t="s">
        <v>2246</v>
      </c>
      <c r="B223" s="87">
        <v>2</v>
      </c>
      <c r="C223" s="118">
        <v>0.0015368229980552571</v>
      </c>
      <c r="D223" s="87" t="s">
        <v>2384</v>
      </c>
      <c r="E223" s="87" t="b">
        <v>0</v>
      </c>
      <c r="F223" s="87" t="b">
        <v>0</v>
      </c>
      <c r="G223" s="87" t="b">
        <v>0</v>
      </c>
    </row>
    <row r="224" spans="1:7" ht="15">
      <c r="A224" s="87" t="s">
        <v>2247</v>
      </c>
      <c r="B224" s="87">
        <v>2</v>
      </c>
      <c r="C224" s="118">
        <v>0.0015368229980552571</v>
      </c>
      <c r="D224" s="87" t="s">
        <v>2384</v>
      </c>
      <c r="E224" s="87" t="b">
        <v>0</v>
      </c>
      <c r="F224" s="87" t="b">
        <v>0</v>
      </c>
      <c r="G224" s="87" t="b">
        <v>0</v>
      </c>
    </row>
    <row r="225" spans="1:7" ht="15">
      <c r="A225" s="87" t="s">
        <v>2248</v>
      </c>
      <c r="B225" s="87">
        <v>2</v>
      </c>
      <c r="C225" s="118">
        <v>0.0015368229980552571</v>
      </c>
      <c r="D225" s="87" t="s">
        <v>2384</v>
      </c>
      <c r="E225" s="87" t="b">
        <v>0</v>
      </c>
      <c r="F225" s="87" t="b">
        <v>0</v>
      </c>
      <c r="G225" s="87" t="b">
        <v>0</v>
      </c>
    </row>
    <row r="226" spans="1:7" ht="15">
      <c r="A226" s="87" t="s">
        <v>2249</v>
      </c>
      <c r="B226" s="87">
        <v>2</v>
      </c>
      <c r="C226" s="118">
        <v>0.0015368229980552571</v>
      </c>
      <c r="D226" s="87" t="s">
        <v>2384</v>
      </c>
      <c r="E226" s="87" t="b">
        <v>0</v>
      </c>
      <c r="F226" s="87" t="b">
        <v>0</v>
      </c>
      <c r="G226" s="87" t="b">
        <v>0</v>
      </c>
    </row>
    <row r="227" spans="1:7" ht="15">
      <c r="A227" s="87" t="s">
        <v>2250</v>
      </c>
      <c r="B227" s="87">
        <v>2</v>
      </c>
      <c r="C227" s="118">
        <v>0.0015368229980552571</v>
      </c>
      <c r="D227" s="87" t="s">
        <v>2384</v>
      </c>
      <c r="E227" s="87" t="b">
        <v>0</v>
      </c>
      <c r="F227" s="87" t="b">
        <v>0</v>
      </c>
      <c r="G227" s="87" t="b">
        <v>0</v>
      </c>
    </row>
    <row r="228" spans="1:7" ht="15">
      <c r="A228" s="87" t="s">
        <v>2251</v>
      </c>
      <c r="B228" s="87">
        <v>2</v>
      </c>
      <c r="C228" s="118">
        <v>0.0015368229980552571</v>
      </c>
      <c r="D228" s="87" t="s">
        <v>2384</v>
      </c>
      <c r="E228" s="87" t="b">
        <v>1</v>
      </c>
      <c r="F228" s="87" t="b">
        <v>0</v>
      </c>
      <c r="G228" s="87" t="b">
        <v>0</v>
      </c>
    </row>
    <row r="229" spans="1:7" ht="15">
      <c r="A229" s="87" t="s">
        <v>2252</v>
      </c>
      <c r="B229" s="87">
        <v>2</v>
      </c>
      <c r="C229" s="118">
        <v>0.0015368229980552571</v>
      </c>
      <c r="D229" s="87" t="s">
        <v>2384</v>
      </c>
      <c r="E229" s="87" t="b">
        <v>0</v>
      </c>
      <c r="F229" s="87" t="b">
        <v>0</v>
      </c>
      <c r="G229" s="87" t="b">
        <v>0</v>
      </c>
    </row>
    <row r="230" spans="1:7" ht="15">
      <c r="A230" s="87" t="s">
        <v>2253</v>
      </c>
      <c r="B230" s="87">
        <v>2</v>
      </c>
      <c r="C230" s="118">
        <v>0.0015368229980552571</v>
      </c>
      <c r="D230" s="87" t="s">
        <v>2384</v>
      </c>
      <c r="E230" s="87" t="b">
        <v>0</v>
      </c>
      <c r="F230" s="87" t="b">
        <v>0</v>
      </c>
      <c r="G230" s="87" t="b">
        <v>0</v>
      </c>
    </row>
    <row r="231" spans="1:7" ht="15">
      <c r="A231" s="87" t="s">
        <v>2254</v>
      </c>
      <c r="B231" s="87">
        <v>2</v>
      </c>
      <c r="C231" s="118">
        <v>0.0015368229980552571</v>
      </c>
      <c r="D231" s="87" t="s">
        <v>2384</v>
      </c>
      <c r="E231" s="87" t="b">
        <v>0</v>
      </c>
      <c r="F231" s="87" t="b">
        <v>0</v>
      </c>
      <c r="G231" s="87" t="b">
        <v>0</v>
      </c>
    </row>
    <row r="232" spans="1:7" ht="15">
      <c r="A232" s="87" t="s">
        <v>2255</v>
      </c>
      <c r="B232" s="87">
        <v>2</v>
      </c>
      <c r="C232" s="118">
        <v>0.0015368229980552571</v>
      </c>
      <c r="D232" s="87" t="s">
        <v>2384</v>
      </c>
      <c r="E232" s="87" t="b">
        <v>0</v>
      </c>
      <c r="F232" s="87" t="b">
        <v>0</v>
      </c>
      <c r="G232" s="87" t="b">
        <v>0</v>
      </c>
    </row>
    <row r="233" spans="1:7" ht="15">
      <c r="A233" s="87" t="s">
        <v>2256</v>
      </c>
      <c r="B233" s="87">
        <v>2</v>
      </c>
      <c r="C233" s="118">
        <v>0.0015368229980552571</v>
      </c>
      <c r="D233" s="87" t="s">
        <v>2384</v>
      </c>
      <c r="E233" s="87" t="b">
        <v>0</v>
      </c>
      <c r="F233" s="87" t="b">
        <v>0</v>
      </c>
      <c r="G233" s="87" t="b">
        <v>0</v>
      </c>
    </row>
    <row r="234" spans="1:7" ht="15">
      <c r="A234" s="87" t="s">
        <v>339</v>
      </c>
      <c r="B234" s="87">
        <v>2</v>
      </c>
      <c r="C234" s="118">
        <v>0.0015368229980552571</v>
      </c>
      <c r="D234" s="87" t="s">
        <v>2384</v>
      </c>
      <c r="E234" s="87" t="b">
        <v>0</v>
      </c>
      <c r="F234" s="87" t="b">
        <v>0</v>
      </c>
      <c r="G234" s="87" t="b">
        <v>0</v>
      </c>
    </row>
    <row r="235" spans="1:7" ht="15">
      <c r="A235" s="87" t="s">
        <v>2257</v>
      </c>
      <c r="B235" s="87">
        <v>2</v>
      </c>
      <c r="C235" s="118">
        <v>0.0015368229980552571</v>
      </c>
      <c r="D235" s="87" t="s">
        <v>2384</v>
      </c>
      <c r="E235" s="87" t="b">
        <v>0</v>
      </c>
      <c r="F235" s="87" t="b">
        <v>0</v>
      </c>
      <c r="G235" s="87" t="b">
        <v>0</v>
      </c>
    </row>
    <row r="236" spans="1:7" ht="15">
      <c r="A236" s="87" t="s">
        <v>2258</v>
      </c>
      <c r="B236" s="87">
        <v>2</v>
      </c>
      <c r="C236" s="118">
        <v>0.0015368229980552571</v>
      </c>
      <c r="D236" s="87" t="s">
        <v>2384</v>
      </c>
      <c r="E236" s="87" t="b">
        <v>0</v>
      </c>
      <c r="F236" s="87" t="b">
        <v>0</v>
      </c>
      <c r="G236" s="87" t="b">
        <v>0</v>
      </c>
    </row>
    <row r="237" spans="1:7" ht="15">
      <c r="A237" s="87" t="s">
        <v>2259</v>
      </c>
      <c r="B237" s="87">
        <v>2</v>
      </c>
      <c r="C237" s="118">
        <v>0.0015368229980552571</v>
      </c>
      <c r="D237" s="87" t="s">
        <v>2384</v>
      </c>
      <c r="E237" s="87" t="b">
        <v>0</v>
      </c>
      <c r="F237" s="87" t="b">
        <v>0</v>
      </c>
      <c r="G237" s="87" t="b">
        <v>0</v>
      </c>
    </row>
    <row r="238" spans="1:7" ht="15">
      <c r="A238" s="87" t="s">
        <v>2260</v>
      </c>
      <c r="B238" s="87">
        <v>2</v>
      </c>
      <c r="C238" s="118">
        <v>0.0015368229980552571</v>
      </c>
      <c r="D238" s="87" t="s">
        <v>2384</v>
      </c>
      <c r="E238" s="87" t="b">
        <v>0</v>
      </c>
      <c r="F238" s="87" t="b">
        <v>0</v>
      </c>
      <c r="G238" s="87" t="b">
        <v>0</v>
      </c>
    </row>
    <row r="239" spans="1:7" ht="15">
      <c r="A239" s="87" t="s">
        <v>2261</v>
      </c>
      <c r="B239" s="87">
        <v>2</v>
      </c>
      <c r="C239" s="118">
        <v>0.0018142699986672213</v>
      </c>
      <c r="D239" s="87" t="s">
        <v>2384</v>
      </c>
      <c r="E239" s="87" t="b">
        <v>0</v>
      </c>
      <c r="F239" s="87" t="b">
        <v>0</v>
      </c>
      <c r="G239" s="87" t="b">
        <v>0</v>
      </c>
    </row>
    <row r="240" spans="1:7" ht="15">
      <c r="A240" s="87" t="s">
        <v>2262</v>
      </c>
      <c r="B240" s="87">
        <v>2</v>
      </c>
      <c r="C240" s="118">
        <v>0.0015368229980552571</v>
      </c>
      <c r="D240" s="87" t="s">
        <v>2384</v>
      </c>
      <c r="E240" s="87" t="b">
        <v>0</v>
      </c>
      <c r="F240" s="87" t="b">
        <v>0</v>
      </c>
      <c r="G240" s="87" t="b">
        <v>0</v>
      </c>
    </row>
    <row r="241" spans="1:7" ht="15">
      <c r="A241" s="87" t="s">
        <v>2263</v>
      </c>
      <c r="B241" s="87">
        <v>2</v>
      </c>
      <c r="C241" s="118">
        <v>0.0015368229980552571</v>
      </c>
      <c r="D241" s="87" t="s">
        <v>2384</v>
      </c>
      <c r="E241" s="87" t="b">
        <v>0</v>
      </c>
      <c r="F241" s="87" t="b">
        <v>0</v>
      </c>
      <c r="G241" s="87" t="b">
        <v>0</v>
      </c>
    </row>
    <row r="242" spans="1:7" ht="15">
      <c r="A242" s="87" t="s">
        <v>2264</v>
      </c>
      <c r="B242" s="87">
        <v>2</v>
      </c>
      <c r="C242" s="118">
        <v>0.0015368229980552571</v>
      </c>
      <c r="D242" s="87" t="s">
        <v>2384</v>
      </c>
      <c r="E242" s="87" t="b">
        <v>0</v>
      </c>
      <c r="F242" s="87" t="b">
        <v>0</v>
      </c>
      <c r="G242" s="87" t="b">
        <v>0</v>
      </c>
    </row>
    <row r="243" spans="1:7" ht="15">
      <c r="A243" s="87" t="s">
        <v>2265</v>
      </c>
      <c r="B243" s="87">
        <v>2</v>
      </c>
      <c r="C243" s="118">
        <v>0.0015368229980552571</v>
      </c>
      <c r="D243" s="87" t="s">
        <v>2384</v>
      </c>
      <c r="E243" s="87" t="b">
        <v>0</v>
      </c>
      <c r="F243" s="87" t="b">
        <v>0</v>
      </c>
      <c r="G243" s="87" t="b">
        <v>0</v>
      </c>
    </row>
    <row r="244" spans="1:7" ht="15">
      <c r="A244" s="87" t="s">
        <v>2266</v>
      </c>
      <c r="B244" s="87">
        <v>2</v>
      </c>
      <c r="C244" s="118">
        <v>0.0015368229980552571</v>
      </c>
      <c r="D244" s="87" t="s">
        <v>2384</v>
      </c>
      <c r="E244" s="87" t="b">
        <v>0</v>
      </c>
      <c r="F244" s="87" t="b">
        <v>0</v>
      </c>
      <c r="G244" s="87" t="b">
        <v>0</v>
      </c>
    </row>
    <row r="245" spans="1:7" ht="15">
      <c r="A245" s="87" t="s">
        <v>285</v>
      </c>
      <c r="B245" s="87">
        <v>2</v>
      </c>
      <c r="C245" s="118">
        <v>0.0015368229980552571</v>
      </c>
      <c r="D245" s="87" t="s">
        <v>2384</v>
      </c>
      <c r="E245" s="87" t="b">
        <v>0</v>
      </c>
      <c r="F245" s="87" t="b">
        <v>0</v>
      </c>
      <c r="G245" s="87" t="b">
        <v>0</v>
      </c>
    </row>
    <row r="246" spans="1:7" ht="15">
      <c r="A246" s="87" t="s">
        <v>326</v>
      </c>
      <c r="B246" s="87">
        <v>2</v>
      </c>
      <c r="C246" s="118">
        <v>0.0015368229980552571</v>
      </c>
      <c r="D246" s="87" t="s">
        <v>2384</v>
      </c>
      <c r="E246" s="87" t="b">
        <v>0</v>
      </c>
      <c r="F246" s="87" t="b">
        <v>0</v>
      </c>
      <c r="G246" s="87" t="b">
        <v>0</v>
      </c>
    </row>
    <row r="247" spans="1:7" ht="15">
      <c r="A247" s="87" t="s">
        <v>2267</v>
      </c>
      <c r="B247" s="87">
        <v>2</v>
      </c>
      <c r="C247" s="118">
        <v>0.0015368229980552571</v>
      </c>
      <c r="D247" s="87" t="s">
        <v>2384</v>
      </c>
      <c r="E247" s="87" t="b">
        <v>0</v>
      </c>
      <c r="F247" s="87" t="b">
        <v>0</v>
      </c>
      <c r="G247" s="87" t="b">
        <v>0</v>
      </c>
    </row>
    <row r="248" spans="1:7" ht="15">
      <c r="A248" s="87" t="s">
        <v>2268</v>
      </c>
      <c r="B248" s="87">
        <v>2</v>
      </c>
      <c r="C248" s="118">
        <v>0.0015368229980552571</v>
      </c>
      <c r="D248" s="87" t="s">
        <v>2384</v>
      </c>
      <c r="E248" s="87" t="b">
        <v>0</v>
      </c>
      <c r="F248" s="87" t="b">
        <v>0</v>
      </c>
      <c r="G248" s="87" t="b">
        <v>0</v>
      </c>
    </row>
    <row r="249" spans="1:7" ht="15">
      <c r="A249" s="87" t="s">
        <v>2269</v>
      </c>
      <c r="B249" s="87">
        <v>2</v>
      </c>
      <c r="C249" s="118">
        <v>0.0015368229980552571</v>
      </c>
      <c r="D249" s="87" t="s">
        <v>2384</v>
      </c>
      <c r="E249" s="87" t="b">
        <v>0</v>
      </c>
      <c r="F249" s="87" t="b">
        <v>0</v>
      </c>
      <c r="G249" s="87" t="b">
        <v>0</v>
      </c>
    </row>
    <row r="250" spans="1:7" ht="15">
      <c r="A250" s="87" t="s">
        <v>2270</v>
      </c>
      <c r="B250" s="87">
        <v>2</v>
      </c>
      <c r="C250" s="118">
        <v>0.0015368229980552571</v>
      </c>
      <c r="D250" s="87" t="s">
        <v>2384</v>
      </c>
      <c r="E250" s="87" t="b">
        <v>0</v>
      </c>
      <c r="F250" s="87" t="b">
        <v>0</v>
      </c>
      <c r="G250" s="87" t="b">
        <v>0</v>
      </c>
    </row>
    <row r="251" spans="1:7" ht="15">
      <c r="A251" s="87" t="s">
        <v>2271</v>
      </c>
      <c r="B251" s="87">
        <v>2</v>
      </c>
      <c r="C251" s="118">
        <v>0.0015368229980552571</v>
      </c>
      <c r="D251" s="87" t="s">
        <v>2384</v>
      </c>
      <c r="E251" s="87" t="b">
        <v>0</v>
      </c>
      <c r="F251" s="87" t="b">
        <v>0</v>
      </c>
      <c r="G251" s="87" t="b">
        <v>0</v>
      </c>
    </row>
    <row r="252" spans="1:7" ht="15">
      <c r="A252" s="87" t="s">
        <v>2272</v>
      </c>
      <c r="B252" s="87">
        <v>2</v>
      </c>
      <c r="C252" s="118">
        <v>0.0015368229980552571</v>
      </c>
      <c r="D252" s="87" t="s">
        <v>2384</v>
      </c>
      <c r="E252" s="87" t="b">
        <v>0</v>
      </c>
      <c r="F252" s="87" t="b">
        <v>0</v>
      </c>
      <c r="G252" s="87" t="b">
        <v>0</v>
      </c>
    </row>
    <row r="253" spans="1:7" ht="15">
      <c r="A253" s="87" t="s">
        <v>2273</v>
      </c>
      <c r="B253" s="87">
        <v>2</v>
      </c>
      <c r="C253" s="118">
        <v>0.0015368229980552571</v>
      </c>
      <c r="D253" s="87" t="s">
        <v>2384</v>
      </c>
      <c r="E253" s="87" t="b">
        <v>0</v>
      </c>
      <c r="F253" s="87" t="b">
        <v>0</v>
      </c>
      <c r="G253" s="87" t="b">
        <v>0</v>
      </c>
    </row>
    <row r="254" spans="1:7" ht="15">
      <c r="A254" s="87" t="s">
        <v>2274</v>
      </c>
      <c r="B254" s="87">
        <v>2</v>
      </c>
      <c r="C254" s="118">
        <v>0.0015368229980552571</v>
      </c>
      <c r="D254" s="87" t="s">
        <v>2384</v>
      </c>
      <c r="E254" s="87" t="b">
        <v>0</v>
      </c>
      <c r="F254" s="87" t="b">
        <v>0</v>
      </c>
      <c r="G254" s="87" t="b">
        <v>0</v>
      </c>
    </row>
    <row r="255" spans="1:7" ht="15">
      <c r="A255" s="87" t="s">
        <v>2275</v>
      </c>
      <c r="B255" s="87">
        <v>2</v>
      </c>
      <c r="C255" s="118">
        <v>0.0015368229980552571</v>
      </c>
      <c r="D255" s="87" t="s">
        <v>2384</v>
      </c>
      <c r="E255" s="87" t="b">
        <v>0</v>
      </c>
      <c r="F255" s="87" t="b">
        <v>0</v>
      </c>
      <c r="G255" s="87" t="b">
        <v>0</v>
      </c>
    </row>
    <row r="256" spans="1:7" ht="15">
      <c r="A256" s="87" t="s">
        <v>2276</v>
      </c>
      <c r="B256" s="87">
        <v>2</v>
      </c>
      <c r="C256" s="118">
        <v>0.0018142699986672213</v>
      </c>
      <c r="D256" s="87" t="s">
        <v>2384</v>
      </c>
      <c r="E256" s="87" t="b">
        <v>0</v>
      </c>
      <c r="F256" s="87" t="b">
        <v>0</v>
      </c>
      <c r="G256" s="87" t="b">
        <v>0</v>
      </c>
    </row>
    <row r="257" spans="1:7" ht="15">
      <c r="A257" s="87" t="s">
        <v>2277</v>
      </c>
      <c r="B257" s="87">
        <v>2</v>
      </c>
      <c r="C257" s="118">
        <v>0.0015368229980552571</v>
      </c>
      <c r="D257" s="87" t="s">
        <v>2384</v>
      </c>
      <c r="E257" s="87" t="b">
        <v>0</v>
      </c>
      <c r="F257" s="87" t="b">
        <v>0</v>
      </c>
      <c r="G257" s="87" t="b">
        <v>0</v>
      </c>
    </row>
    <row r="258" spans="1:7" ht="15">
      <c r="A258" s="87" t="s">
        <v>2278</v>
      </c>
      <c r="B258" s="87">
        <v>2</v>
      </c>
      <c r="C258" s="118">
        <v>0.0018142699986672213</v>
      </c>
      <c r="D258" s="87" t="s">
        <v>2384</v>
      </c>
      <c r="E258" s="87" t="b">
        <v>0</v>
      </c>
      <c r="F258" s="87" t="b">
        <v>0</v>
      </c>
      <c r="G258" s="87" t="b">
        <v>0</v>
      </c>
    </row>
    <row r="259" spans="1:7" ht="15">
      <c r="A259" s="87" t="s">
        <v>2279</v>
      </c>
      <c r="B259" s="87">
        <v>2</v>
      </c>
      <c r="C259" s="118">
        <v>0.0015368229980552571</v>
      </c>
      <c r="D259" s="87" t="s">
        <v>2384</v>
      </c>
      <c r="E259" s="87" t="b">
        <v>0</v>
      </c>
      <c r="F259" s="87" t="b">
        <v>0</v>
      </c>
      <c r="G259" s="87" t="b">
        <v>0</v>
      </c>
    </row>
    <row r="260" spans="1:7" ht="15">
      <c r="A260" s="87" t="s">
        <v>2280</v>
      </c>
      <c r="B260" s="87">
        <v>2</v>
      </c>
      <c r="C260" s="118">
        <v>0.0015368229980552571</v>
      </c>
      <c r="D260" s="87" t="s">
        <v>2384</v>
      </c>
      <c r="E260" s="87" t="b">
        <v>0</v>
      </c>
      <c r="F260" s="87" t="b">
        <v>0</v>
      </c>
      <c r="G260" s="87" t="b">
        <v>0</v>
      </c>
    </row>
    <row r="261" spans="1:7" ht="15">
      <c r="A261" s="87" t="s">
        <v>329</v>
      </c>
      <c r="B261" s="87">
        <v>2</v>
      </c>
      <c r="C261" s="118">
        <v>0.0015368229980552571</v>
      </c>
      <c r="D261" s="87" t="s">
        <v>2384</v>
      </c>
      <c r="E261" s="87" t="b">
        <v>0</v>
      </c>
      <c r="F261" s="87" t="b">
        <v>0</v>
      </c>
      <c r="G261" s="87" t="b">
        <v>0</v>
      </c>
    </row>
    <row r="262" spans="1:7" ht="15">
      <c r="A262" s="87" t="s">
        <v>328</v>
      </c>
      <c r="B262" s="87">
        <v>2</v>
      </c>
      <c r="C262" s="118">
        <v>0.0015368229980552571</v>
      </c>
      <c r="D262" s="87" t="s">
        <v>2384</v>
      </c>
      <c r="E262" s="87" t="b">
        <v>0</v>
      </c>
      <c r="F262" s="87" t="b">
        <v>0</v>
      </c>
      <c r="G262" s="87" t="b">
        <v>0</v>
      </c>
    </row>
    <row r="263" spans="1:7" ht="15">
      <c r="A263" s="87" t="s">
        <v>2281</v>
      </c>
      <c r="B263" s="87">
        <v>2</v>
      </c>
      <c r="C263" s="118">
        <v>0.0015368229980552571</v>
      </c>
      <c r="D263" s="87" t="s">
        <v>2384</v>
      </c>
      <c r="E263" s="87" t="b">
        <v>0</v>
      </c>
      <c r="F263" s="87" t="b">
        <v>0</v>
      </c>
      <c r="G263" s="87" t="b">
        <v>0</v>
      </c>
    </row>
    <row r="264" spans="1:7" ht="15">
      <c r="A264" s="87" t="s">
        <v>2282</v>
      </c>
      <c r="B264" s="87">
        <v>2</v>
      </c>
      <c r="C264" s="118">
        <v>0.0015368229980552571</v>
      </c>
      <c r="D264" s="87" t="s">
        <v>2384</v>
      </c>
      <c r="E264" s="87" t="b">
        <v>0</v>
      </c>
      <c r="F264" s="87" t="b">
        <v>0</v>
      </c>
      <c r="G264" s="87" t="b">
        <v>0</v>
      </c>
    </row>
    <row r="265" spans="1:7" ht="15">
      <c r="A265" s="87" t="s">
        <v>2283</v>
      </c>
      <c r="B265" s="87">
        <v>2</v>
      </c>
      <c r="C265" s="118">
        <v>0.0015368229980552571</v>
      </c>
      <c r="D265" s="87" t="s">
        <v>2384</v>
      </c>
      <c r="E265" s="87" t="b">
        <v>0</v>
      </c>
      <c r="F265" s="87" t="b">
        <v>0</v>
      </c>
      <c r="G265" s="87" t="b">
        <v>0</v>
      </c>
    </row>
    <row r="266" spans="1:7" ht="15">
      <c r="A266" s="87" t="s">
        <v>2284</v>
      </c>
      <c r="B266" s="87">
        <v>2</v>
      </c>
      <c r="C266" s="118">
        <v>0.0015368229980552571</v>
      </c>
      <c r="D266" s="87" t="s">
        <v>2384</v>
      </c>
      <c r="E266" s="87" t="b">
        <v>0</v>
      </c>
      <c r="F266" s="87" t="b">
        <v>0</v>
      </c>
      <c r="G266" s="87" t="b">
        <v>0</v>
      </c>
    </row>
    <row r="267" spans="1:7" ht="15">
      <c r="A267" s="87" t="s">
        <v>2285</v>
      </c>
      <c r="B267" s="87">
        <v>2</v>
      </c>
      <c r="C267" s="118">
        <v>0.0015368229980552571</v>
      </c>
      <c r="D267" s="87" t="s">
        <v>2384</v>
      </c>
      <c r="E267" s="87" t="b">
        <v>0</v>
      </c>
      <c r="F267" s="87" t="b">
        <v>0</v>
      </c>
      <c r="G267" s="87" t="b">
        <v>0</v>
      </c>
    </row>
    <row r="268" spans="1:7" ht="15">
      <c r="A268" s="87" t="s">
        <v>2286</v>
      </c>
      <c r="B268" s="87">
        <v>2</v>
      </c>
      <c r="C268" s="118">
        <v>0.0015368229980552571</v>
      </c>
      <c r="D268" s="87" t="s">
        <v>2384</v>
      </c>
      <c r="E268" s="87" t="b">
        <v>0</v>
      </c>
      <c r="F268" s="87" t="b">
        <v>0</v>
      </c>
      <c r="G268" s="87" t="b">
        <v>0</v>
      </c>
    </row>
    <row r="269" spans="1:7" ht="15">
      <c r="A269" s="87" t="s">
        <v>2287</v>
      </c>
      <c r="B269" s="87">
        <v>2</v>
      </c>
      <c r="C269" s="118">
        <v>0.0015368229980552571</v>
      </c>
      <c r="D269" s="87" t="s">
        <v>2384</v>
      </c>
      <c r="E269" s="87" t="b">
        <v>0</v>
      </c>
      <c r="F269" s="87" t="b">
        <v>0</v>
      </c>
      <c r="G269" s="87" t="b">
        <v>0</v>
      </c>
    </row>
    <row r="270" spans="1:7" ht="15">
      <c r="A270" s="87" t="s">
        <v>2288</v>
      </c>
      <c r="B270" s="87">
        <v>2</v>
      </c>
      <c r="C270" s="118">
        <v>0.0015368229980552571</v>
      </c>
      <c r="D270" s="87" t="s">
        <v>2384</v>
      </c>
      <c r="E270" s="87" t="b">
        <v>1</v>
      </c>
      <c r="F270" s="87" t="b">
        <v>0</v>
      </c>
      <c r="G270" s="87" t="b">
        <v>0</v>
      </c>
    </row>
    <row r="271" spans="1:7" ht="15">
      <c r="A271" s="87" t="s">
        <v>2289</v>
      </c>
      <c r="B271" s="87">
        <v>2</v>
      </c>
      <c r="C271" s="118">
        <v>0.0015368229980552571</v>
      </c>
      <c r="D271" s="87" t="s">
        <v>2384</v>
      </c>
      <c r="E271" s="87" t="b">
        <v>0</v>
      </c>
      <c r="F271" s="87" t="b">
        <v>0</v>
      </c>
      <c r="G271" s="87" t="b">
        <v>0</v>
      </c>
    </row>
    <row r="272" spans="1:7" ht="15">
      <c r="A272" s="87" t="s">
        <v>278</v>
      </c>
      <c r="B272" s="87">
        <v>2</v>
      </c>
      <c r="C272" s="118">
        <v>0.0015368229980552571</v>
      </c>
      <c r="D272" s="87" t="s">
        <v>2384</v>
      </c>
      <c r="E272" s="87" t="b">
        <v>0</v>
      </c>
      <c r="F272" s="87" t="b">
        <v>0</v>
      </c>
      <c r="G272" s="87" t="b">
        <v>0</v>
      </c>
    </row>
    <row r="273" spans="1:7" ht="15">
      <c r="A273" s="87" t="s">
        <v>298</v>
      </c>
      <c r="B273" s="87">
        <v>2</v>
      </c>
      <c r="C273" s="118">
        <v>0.0015368229980552571</v>
      </c>
      <c r="D273" s="87" t="s">
        <v>2384</v>
      </c>
      <c r="E273" s="87" t="b">
        <v>0</v>
      </c>
      <c r="F273" s="87" t="b">
        <v>0</v>
      </c>
      <c r="G273" s="87" t="b">
        <v>0</v>
      </c>
    </row>
    <row r="274" spans="1:7" ht="15">
      <c r="A274" s="87" t="s">
        <v>319</v>
      </c>
      <c r="B274" s="87">
        <v>2</v>
      </c>
      <c r="C274" s="118">
        <v>0.0015368229980552571</v>
      </c>
      <c r="D274" s="87" t="s">
        <v>2384</v>
      </c>
      <c r="E274" s="87" t="b">
        <v>0</v>
      </c>
      <c r="F274" s="87" t="b">
        <v>0</v>
      </c>
      <c r="G274" s="87" t="b">
        <v>0</v>
      </c>
    </row>
    <row r="275" spans="1:7" ht="15">
      <c r="A275" s="87" t="s">
        <v>299</v>
      </c>
      <c r="B275" s="87">
        <v>2</v>
      </c>
      <c r="C275" s="118">
        <v>0.0015368229980552571</v>
      </c>
      <c r="D275" s="87" t="s">
        <v>2384</v>
      </c>
      <c r="E275" s="87" t="b">
        <v>0</v>
      </c>
      <c r="F275" s="87" t="b">
        <v>0</v>
      </c>
      <c r="G275" s="87" t="b">
        <v>0</v>
      </c>
    </row>
    <row r="276" spans="1:7" ht="15">
      <c r="A276" s="87" t="s">
        <v>2290</v>
      </c>
      <c r="B276" s="87">
        <v>2</v>
      </c>
      <c r="C276" s="118">
        <v>0.0015368229980552571</v>
      </c>
      <c r="D276" s="87" t="s">
        <v>2384</v>
      </c>
      <c r="E276" s="87" t="b">
        <v>0</v>
      </c>
      <c r="F276" s="87" t="b">
        <v>0</v>
      </c>
      <c r="G276" s="87" t="b">
        <v>0</v>
      </c>
    </row>
    <row r="277" spans="1:7" ht="15">
      <c r="A277" s="87" t="s">
        <v>2291</v>
      </c>
      <c r="B277" s="87">
        <v>2</v>
      </c>
      <c r="C277" s="118">
        <v>0.0018142699986672213</v>
      </c>
      <c r="D277" s="87" t="s">
        <v>2384</v>
      </c>
      <c r="E277" s="87" t="b">
        <v>0</v>
      </c>
      <c r="F277" s="87" t="b">
        <v>0</v>
      </c>
      <c r="G277" s="87" t="b">
        <v>0</v>
      </c>
    </row>
    <row r="278" spans="1:7" ht="15">
      <c r="A278" s="87" t="s">
        <v>2292</v>
      </c>
      <c r="B278" s="87">
        <v>2</v>
      </c>
      <c r="C278" s="118">
        <v>0.0015368229980552571</v>
      </c>
      <c r="D278" s="87" t="s">
        <v>2384</v>
      </c>
      <c r="E278" s="87" t="b">
        <v>0</v>
      </c>
      <c r="F278" s="87" t="b">
        <v>0</v>
      </c>
      <c r="G278" s="87" t="b">
        <v>0</v>
      </c>
    </row>
    <row r="279" spans="1:7" ht="15">
      <c r="A279" s="87" t="s">
        <v>2293</v>
      </c>
      <c r="B279" s="87">
        <v>2</v>
      </c>
      <c r="C279" s="118">
        <v>0.0015368229980552571</v>
      </c>
      <c r="D279" s="87" t="s">
        <v>2384</v>
      </c>
      <c r="E279" s="87" t="b">
        <v>0</v>
      </c>
      <c r="F279" s="87" t="b">
        <v>0</v>
      </c>
      <c r="G279" s="87" t="b">
        <v>0</v>
      </c>
    </row>
    <row r="280" spans="1:7" ht="15">
      <c r="A280" s="87" t="s">
        <v>2294</v>
      </c>
      <c r="B280" s="87">
        <v>2</v>
      </c>
      <c r="C280" s="118">
        <v>0.0015368229980552571</v>
      </c>
      <c r="D280" s="87" t="s">
        <v>2384</v>
      </c>
      <c r="E280" s="87" t="b">
        <v>0</v>
      </c>
      <c r="F280" s="87" t="b">
        <v>0</v>
      </c>
      <c r="G280" s="87" t="b">
        <v>0</v>
      </c>
    </row>
    <row r="281" spans="1:7" ht="15">
      <c r="A281" s="87" t="s">
        <v>2295</v>
      </c>
      <c r="B281" s="87">
        <v>2</v>
      </c>
      <c r="C281" s="118">
        <v>0.0015368229980552571</v>
      </c>
      <c r="D281" s="87" t="s">
        <v>2384</v>
      </c>
      <c r="E281" s="87" t="b">
        <v>0</v>
      </c>
      <c r="F281" s="87" t="b">
        <v>0</v>
      </c>
      <c r="G281" s="87" t="b">
        <v>0</v>
      </c>
    </row>
    <row r="282" spans="1:7" ht="15">
      <c r="A282" s="87" t="s">
        <v>2296</v>
      </c>
      <c r="B282" s="87">
        <v>2</v>
      </c>
      <c r="C282" s="118">
        <v>0.0015368229980552571</v>
      </c>
      <c r="D282" s="87" t="s">
        <v>2384</v>
      </c>
      <c r="E282" s="87" t="b">
        <v>0</v>
      </c>
      <c r="F282" s="87" t="b">
        <v>0</v>
      </c>
      <c r="G282" s="87" t="b">
        <v>0</v>
      </c>
    </row>
    <row r="283" spans="1:7" ht="15">
      <c r="A283" s="87" t="s">
        <v>2297</v>
      </c>
      <c r="B283" s="87">
        <v>2</v>
      </c>
      <c r="C283" s="118">
        <v>0.0015368229980552571</v>
      </c>
      <c r="D283" s="87" t="s">
        <v>2384</v>
      </c>
      <c r="E283" s="87" t="b">
        <v>0</v>
      </c>
      <c r="F283" s="87" t="b">
        <v>0</v>
      </c>
      <c r="G283" s="87" t="b">
        <v>0</v>
      </c>
    </row>
    <row r="284" spans="1:7" ht="15">
      <c r="A284" s="87" t="s">
        <v>2298</v>
      </c>
      <c r="B284" s="87">
        <v>2</v>
      </c>
      <c r="C284" s="118">
        <v>0.0015368229980552571</v>
      </c>
      <c r="D284" s="87" t="s">
        <v>2384</v>
      </c>
      <c r="E284" s="87" t="b">
        <v>0</v>
      </c>
      <c r="F284" s="87" t="b">
        <v>0</v>
      </c>
      <c r="G284" s="87" t="b">
        <v>0</v>
      </c>
    </row>
    <row r="285" spans="1:7" ht="15">
      <c r="A285" s="87" t="s">
        <v>2299</v>
      </c>
      <c r="B285" s="87">
        <v>2</v>
      </c>
      <c r="C285" s="118">
        <v>0.0015368229980552571</v>
      </c>
      <c r="D285" s="87" t="s">
        <v>2384</v>
      </c>
      <c r="E285" s="87" t="b">
        <v>0</v>
      </c>
      <c r="F285" s="87" t="b">
        <v>0</v>
      </c>
      <c r="G285" s="87" t="b">
        <v>0</v>
      </c>
    </row>
    <row r="286" spans="1:7" ht="15">
      <c r="A286" s="87" t="s">
        <v>315</v>
      </c>
      <c r="B286" s="87">
        <v>2</v>
      </c>
      <c r="C286" s="118">
        <v>0.0015368229980552571</v>
      </c>
      <c r="D286" s="87" t="s">
        <v>2384</v>
      </c>
      <c r="E286" s="87" t="b">
        <v>0</v>
      </c>
      <c r="F286" s="87" t="b">
        <v>0</v>
      </c>
      <c r="G286" s="87" t="b">
        <v>0</v>
      </c>
    </row>
    <row r="287" spans="1:7" ht="15">
      <c r="A287" s="87" t="s">
        <v>2300</v>
      </c>
      <c r="B287" s="87">
        <v>2</v>
      </c>
      <c r="C287" s="118">
        <v>0.0015368229980552571</v>
      </c>
      <c r="D287" s="87" t="s">
        <v>2384</v>
      </c>
      <c r="E287" s="87" t="b">
        <v>0</v>
      </c>
      <c r="F287" s="87" t="b">
        <v>0</v>
      </c>
      <c r="G287" s="87" t="b">
        <v>0</v>
      </c>
    </row>
    <row r="288" spans="1:7" ht="15">
      <c r="A288" s="87" t="s">
        <v>2301</v>
      </c>
      <c r="B288" s="87">
        <v>2</v>
      </c>
      <c r="C288" s="118">
        <v>0.0015368229980552571</v>
      </c>
      <c r="D288" s="87" t="s">
        <v>2384</v>
      </c>
      <c r="E288" s="87" t="b">
        <v>0</v>
      </c>
      <c r="F288" s="87" t="b">
        <v>0</v>
      </c>
      <c r="G288" s="87" t="b">
        <v>0</v>
      </c>
    </row>
    <row r="289" spans="1:7" ht="15">
      <c r="A289" s="87" t="s">
        <v>1780</v>
      </c>
      <c r="B289" s="87">
        <v>2</v>
      </c>
      <c r="C289" s="118">
        <v>0.0015368229980552571</v>
      </c>
      <c r="D289" s="87" t="s">
        <v>2384</v>
      </c>
      <c r="E289" s="87" t="b">
        <v>0</v>
      </c>
      <c r="F289" s="87" t="b">
        <v>0</v>
      </c>
      <c r="G289" s="87" t="b">
        <v>0</v>
      </c>
    </row>
    <row r="290" spans="1:7" ht="15">
      <c r="A290" s="87" t="s">
        <v>1781</v>
      </c>
      <c r="B290" s="87">
        <v>2</v>
      </c>
      <c r="C290" s="118">
        <v>0.0015368229980552571</v>
      </c>
      <c r="D290" s="87" t="s">
        <v>2384</v>
      </c>
      <c r="E290" s="87" t="b">
        <v>0</v>
      </c>
      <c r="F290" s="87" t="b">
        <v>0</v>
      </c>
      <c r="G290" s="87" t="b">
        <v>0</v>
      </c>
    </row>
    <row r="291" spans="1:7" ht="15">
      <c r="A291" s="87" t="s">
        <v>1782</v>
      </c>
      <c r="B291" s="87">
        <v>2</v>
      </c>
      <c r="C291" s="118">
        <v>0.0015368229980552571</v>
      </c>
      <c r="D291" s="87" t="s">
        <v>2384</v>
      </c>
      <c r="E291" s="87" t="b">
        <v>0</v>
      </c>
      <c r="F291" s="87" t="b">
        <v>0</v>
      </c>
      <c r="G291" s="87" t="b">
        <v>0</v>
      </c>
    </row>
    <row r="292" spans="1:7" ht="15">
      <c r="A292" s="87" t="s">
        <v>1783</v>
      </c>
      <c r="B292" s="87">
        <v>2</v>
      </c>
      <c r="C292" s="118">
        <v>0.0015368229980552571</v>
      </c>
      <c r="D292" s="87" t="s">
        <v>2384</v>
      </c>
      <c r="E292" s="87" t="b">
        <v>0</v>
      </c>
      <c r="F292" s="87" t="b">
        <v>0</v>
      </c>
      <c r="G292" s="87" t="b">
        <v>0</v>
      </c>
    </row>
    <row r="293" spans="1:7" ht="15">
      <c r="A293" s="87" t="s">
        <v>1718</v>
      </c>
      <c r="B293" s="87">
        <v>2</v>
      </c>
      <c r="C293" s="118">
        <v>0.0018142699986672213</v>
      </c>
      <c r="D293" s="87" t="s">
        <v>2384</v>
      </c>
      <c r="E293" s="87" t="b">
        <v>0</v>
      </c>
      <c r="F293" s="87" t="b">
        <v>0</v>
      </c>
      <c r="G293" s="87" t="b">
        <v>0</v>
      </c>
    </row>
    <row r="294" spans="1:7" ht="15">
      <c r="A294" s="87" t="s">
        <v>2302</v>
      </c>
      <c r="B294" s="87">
        <v>2</v>
      </c>
      <c r="C294" s="118">
        <v>0.0015368229980552571</v>
      </c>
      <c r="D294" s="87" t="s">
        <v>2384</v>
      </c>
      <c r="E294" s="87" t="b">
        <v>0</v>
      </c>
      <c r="F294" s="87" t="b">
        <v>0</v>
      </c>
      <c r="G294" s="87" t="b">
        <v>0</v>
      </c>
    </row>
    <row r="295" spans="1:7" ht="15">
      <c r="A295" s="87" t="s">
        <v>2303</v>
      </c>
      <c r="B295" s="87">
        <v>2</v>
      </c>
      <c r="C295" s="118">
        <v>0.0015368229980552571</v>
      </c>
      <c r="D295" s="87" t="s">
        <v>2384</v>
      </c>
      <c r="E295" s="87" t="b">
        <v>0</v>
      </c>
      <c r="F295" s="87" t="b">
        <v>0</v>
      </c>
      <c r="G295" s="87" t="b">
        <v>0</v>
      </c>
    </row>
    <row r="296" spans="1:7" ht="15">
      <c r="A296" s="87" t="s">
        <v>2304</v>
      </c>
      <c r="B296" s="87">
        <v>2</v>
      </c>
      <c r="C296" s="118">
        <v>0.0015368229980552571</v>
      </c>
      <c r="D296" s="87" t="s">
        <v>2384</v>
      </c>
      <c r="E296" s="87" t="b">
        <v>0</v>
      </c>
      <c r="F296" s="87" t="b">
        <v>0</v>
      </c>
      <c r="G296" s="87" t="b">
        <v>0</v>
      </c>
    </row>
    <row r="297" spans="1:7" ht="15">
      <c r="A297" s="87" t="s">
        <v>2305</v>
      </c>
      <c r="B297" s="87">
        <v>2</v>
      </c>
      <c r="C297" s="118">
        <v>0.0015368229980552571</v>
      </c>
      <c r="D297" s="87" t="s">
        <v>2384</v>
      </c>
      <c r="E297" s="87" t="b">
        <v>0</v>
      </c>
      <c r="F297" s="87" t="b">
        <v>0</v>
      </c>
      <c r="G297" s="87" t="b">
        <v>0</v>
      </c>
    </row>
    <row r="298" spans="1:7" ht="15">
      <c r="A298" s="87" t="s">
        <v>2306</v>
      </c>
      <c r="B298" s="87">
        <v>2</v>
      </c>
      <c r="C298" s="118">
        <v>0.0015368229980552571</v>
      </c>
      <c r="D298" s="87" t="s">
        <v>2384</v>
      </c>
      <c r="E298" s="87" t="b">
        <v>0</v>
      </c>
      <c r="F298" s="87" t="b">
        <v>0</v>
      </c>
      <c r="G298" s="87" t="b">
        <v>0</v>
      </c>
    </row>
    <row r="299" spans="1:7" ht="15">
      <c r="A299" s="87" t="s">
        <v>2307</v>
      </c>
      <c r="B299" s="87">
        <v>2</v>
      </c>
      <c r="C299" s="118">
        <v>0.0015368229980552571</v>
      </c>
      <c r="D299" s="87" t="s">
        <v>2384</v>
      </c>
      <c r="E299" s="87" t="b">
        <v>0</v>
      </c>
      <c r="F299" s="87" t="b">
        <v>0</v>
      </c>
      <c r="G299" s="87" t="b">
        <v>0</v>
      </c>
    </row>
    <row r="300" spans="1:7" ht="15">
      <c r="A300" s="87" t="s">
        <v>2308</v>
      </c>
      <c r="B300" s="87">
        <v>2</v>
      </c>
      <c r="C300" s="118">
        <v>0.0015368229980552571</v>
      </c>
      <c r="D300" s="87" t="s">
        <v>2384</v>
      </c>
      <c r="E300" s="87" t="b">
        <v>0</v>
      </c>
      <c r="F300" s="87" t="b">
        <v>0</v>
      </c>
      <c r="G300" s="87" t="b">
        <v>0</v>
      </c>
    </row>
    <row r="301" spans="1:7" ht="15">
      <c r="A301" s="87" t="s">
        <v>2309</v>
      </c>
      <c r="B301" s="87">
        <v>2</v>
      </c>
      <c r="C301" s="118">
        <v>0.0015368229980552571</v>
      </c>
      <c r="D301" s="87" t="s">
        <v>2384</v>
      </c>
      <c r="E301" s="87" t="b">
        <v>0</v>
      </c>
      <c r="F301" s="87" t="b">
        <v>0</v>
      </c>
      <c r="G301" s="87" t="b">
        <v>0</v>
      </c>
    </row>
    <row r="302" spans="1:7" ht="15">
      <c r="A302" s="87" t="s">
        <v>2310</v>
      </c>
      <c r="B302" s="87">
        <v>2</v>
      </c>
      <c r="C302" s="118">
        <v>0.0015368229980552571</v>
      </c>
      <c r="D302" s="87" t="s">
        <v>2384</v>
      </c>
      <c r="E302" s="87" t="b">
        <v>0</v>
      </c>
      <c r="F302" s="87" t="b">
        <v>0</v>
      </c>
      <c r="G302" s="87" t="b">
        <v>0</v>
      </c>
    </row>
    <row r="303" spans="1:7" ht="15">
      <c r="A303" s="87" t="s">
        <v>2311</v>
      </c>
      <c r="B303" s="87">
        <v>2</v>
      </c>
      <c r="C303" s="118">
        <v>0.0015368229980552571</v>
      </c>
      <c r="D303" s="87" t="s">
        <v>2384</v>
      </c>
      <c r="E303" s="87" t="b">
        <v>0</v>
      </c>
      <c r="F303" s="87" t="b">
        <v>0</v>
      </c>
      <c r="G303" s="87" t="b">
        <v>0</v>
      </c>
    </row>
    <row r="304" spans="1:7" ht="15">
      <c r="A304" s="87" t="s">
        <v>2312</v>
      </c>
      <c r="B304" s="87">
        <v>2</v>
      </c>
      <c r="C304" s="118">
        <v>0.0015368229980552571</v>
      </c>
      <c r="D304" s="87" t="s">
        <v>2384</v>
      </c>
      <c r="E304" s="87" t="b">
        <v>0</v>
      </c>
      <c r="F304" s="87" t="b">
        <v>0</v>
      </c>
      <c r="G304" s="87" t="b">
        <v>0</v>
      </c>
    </row>
    <row r="305" spans="1:7" ht="15">
      <c r="A305" s="87" t="s">
        <v>2313</v>
      </c>
      <c r="B305" s="87">
        <v>2</v>
      </c>
      <c r="C305" s="118">
        <v>0.0015368229980552571</v>
      </c>
      <c r="D305" s="87" t="s">
        <v>2384</v>
      </c>
      <c r="E305" s="87" t="b">
        <v>0</v>
      </c>
      <c r="F305" s="87" t="b">
        <v>0</v>
      </c>
      <c r="G305" s="87" t="b">
        <v>0</v>
      </c>
    </row>
    <row r="306" spans="1:7" ht="15">
      <c r="A306" s="87" t="s">
        <v>2314</v>
      </c>
      <c r="B306" s="87">
        <v>2</v>
      </c>
      <c r="C306" s="118">
        <v>0.0018142699986672213</v>
      </c>
      <c r="D306" s="87" t="s">
        <v>2384</v>
      </c>
      <c r="E306" s="87" t="b">
        <v>0</v>
      </c>
      <c r="F306" s="87" t="b">
        <v>0</v>
      </c>
      <c r="G306" s="87" t="b">
        <v>0</v>
      </c>
    </row>
    <row r="307" spans="1:7" ht="15">
      <c r="A307" s="87" t="s">
        <v>2315</v>
      </c>
      <c r="B307" s="87">
        <v>2</v>
      </c>
      <c r="C307" s="118">
        <v>0.0015368229980552571</v>
      </c>
      <c r="D307" s="87" t="s">
        <v>2384</v>
      </c>
      <c r="E307" s="87" t="b">
        <v>0</v>
      </c>
      <c r="F307" s="87" t="b">
        <v>0</v>
      </c>
      <c r="G307" s="87" t="b">
        <v>0</v>
      </c>
    </row>
    <row r="308" spans="1:7" ht="15">
      <c r="A308" s="87" t="s">
        <v>2316</v>
      </c>
      <c r="B308" s="87">
        <v>2</v>
      </c>
      <c r="C308" s="118">
        <v>0.0015368229980552571</v>
      </c>
      <c r="D308" s="87" t="s">
        <v>2384</v>
      </c>
      <c r="E308" s="87" t="b">
        <v>0</v>
      </c>
      <c r="F308" s="87" t="b">
        <v>0</v>
      </c>
      <c r="G308" s="87" t="b">
        <v>0</v>
      </c>
    </row>
    <row r="309" spans="1:7" ht="15">
      <c r="A309" s="87" t="s">
        <v>2317</v>
      </c>
      <c r="B309" s="87">
        <v>2</v>
      </c>
      <c r="C309" s="118">
        <v>0.0015368229980552571</v>
      </c>
      <c r="D309" s="87" t="s">
        <v>2384</v>
      </c>
      <c r="E309" s="87" t="b">
        <v>0</v>
      </c>
      <c r="F309" s="87" t="b">
        <v>0</v>
      </c>
      <c r="G309" s="87" t="b">
        <v>0</v>
      </c>
    </row>
    <row r="310" spans="1:7" ht="15">
      <c r="A310" s="87" t="s">
        <v>2318</v>
      </c>
      <c r="B310" s="87">
        <v>2</v>
      </c>
      <c r="C310" s="118">
        <v>0.0015368229980552571</v>
      </c>
      <c r="D310" s="87" t="s">
        <v>2384</v>
      </c>
      <c r="E310" s="87" t="b">
        <v>0</v>
      </c>
      <c r="F310" s="87" t="b">
        <v>0</v>
      </c>
      <c r="G310" s="87" t="b">
        <v>0</v>
      </c>
    </row>
    <row r="311" spans="1:7" ht="15">
      <c r="A311" s="87" t="s">
        <v>2319</v>
      </c>
      <c r="B311" s="87">
        <v>2</v>
      </c>
      <c r="C311" s="118">
        <v>0.0015368229980552571</v>
      </c>
      <c r="D311" s="87" t="s">
        <v>2384</v>
      </c>
      <c r="E311" s="87" t="b">
        <v>0</v>
      </c>
      <c r="F311" s="87" t="b">
        <v>0</v>
      </c>
      <c r="G311" s="87" t="b">
        <v>0</v>
      </c>
    </row>
    <row r="312" spans="1:7" ht="15">
      <c r="A312" s="87" t="s">
        <v>2320</v>
      </c>
      <c r="B312" s="87">
        <v>2</v>
      </c>
      <c r="C312" s="118">
        <v>0.0015368229980552571</v>
      </c>
      <c r="D312" s="87" t="s">
        <v>2384</v>
      </c>
      <c r="E312" s="87" t="b">
        <v>0</v>
      </c>
      <c r="F312" s="87" t="b">
        <v>0</v>
      </c>
      <c r="G312" s="87" t="b">
        <v>0</v>
      </c>
    </row>
    <row r="313" spans="1:7" ht="15">
      <c r="A313" s="87" t="s">
        <v>2321</v>
      </c>
      <c r="B313" s="87">
        <v>2</v>
      </c>
      <c r="C313" s="118">
        <v>0.0015368229980552571</v>
      </c>
      <c r="D313" s="87" t="s">
        <v>2384</v>
      </c>
      <c r="E313" s="87" t="b">
        <v>0</v>
      </c>
      <c r="F313" s="87" t="b">
        <v>0</v>
      </c>
      <c r="G313" s="87" t="b">
        <v>0</v>
      </c>
    </row>
    <row r="314" spans="1:7" ht="15">
      <c r="A314" s="87" t="s">
        <v>2322</v>
      </c>
      <c r="B314" s="87">
        <v>2</v>
      </c>
      <c r="C314" s="118">
        <v>0.0015368229980552571</v>
      </c>
      <c r="D314" s="87" t="s">
        <v>2384</v>
      </c>
      <c r="E314" s="87" t="b">
        <v>0</v>
      </c>
      <c r="F314" s="87" t="b">
        <v>1</v>
      </c>
      <c r="G314" s="87" t="b">
        <v>0</v>
      </c>
    </row>
    <row r="315" spans="1:7" ht="15">
      <c r="A315" s="87" t="s">
        <v>530</v>
      </c>
      <c r="B315" s="87">
        <v>2</v>
      </c>
      <c r="C315" s="118">
        <v>0.0015368229980552571</v>
      </c>
      <c r="D315" s="87" t="s">
        <v>2384</v>
      </c>
      <c r="E315" s="87" t="b">
        <v>0</v>
      </c>
      <c r="F315" s="87" t="b">
        <v>0</v>
      </c>
      <c r="G315" s="87" t="b">
        <v>0</v>
      </c>
    </row>
    <row r="316" spans="1:7" ht="15">
      <c r="A316" s="87" t="s">
        <v>2323</v>
      </c>
      <c r="B316" s="87">
        <v>2</v>
      </c>
      <c r="C316" s="118">
        <v>0.0015368229980552571</v>
      </c>
      <c r="D316" s="87" t="s">
        <v>2384</v>
      </c>
      <c r="E316" s="87" t="b">
        <v>0</v>
      </c>
      <c r="F316" s="87" t="b">
        <v>0</v>
      </c>
      <c r="G316" s="87" t="b">
        <v>0</v>
      </c>
    </row>
    <row r="317" spans="1:7" ht="15">
      <c r="A317" s="87" t="s">
        <v>2324</v>
      </c>
      <c r="B317" s="87">
        <v>2</v>
      </c>
      <c r="C317" s="118">
        <v>0.0015368229980552571</v>
      </c>
      <c r="D317" s="87" t="s">
        <v>2384</v>
      </c>
      <c r="E317" s="87" t="b">
        <v>0</v>
      </c>
      <c r="F317" s="87" t="b">
        <v>0</v>
      </c>
      <c r="G317" s="87" t="b">
        <v>0</v>
      </c>
    </row>
    <row r="318" spans="1:7" ht="15">
      <c r="A318" s="87" t="s">
        <v>2325</v>
      </c>
      <c r="B318" s="87">
        <v>2</v>
      </c>
      <c r="C318" s="118">
        <v>0.0015368229980552571</v>
      </c>
      <c r="D318" s="87" t="s">
        <v>2384</v>
      </c>
      <c r="E318" s="87" t="b">
        <v>0</v>
      </c>
      <c r="F318" s="87" t="b">
        <v>0</v>
      </c>
      <c r="G318" s="87" t="b">
        <v>0</v>
      </c>
    </row>
    <row r="319" spans="1:7" ht="15">
      <c r="A319" s="87" t="s">
        <v>2326</v>
      </c>
      <c r="B319" s="87">
        <v>2</v>
      </c>
      <c r="C319" s="118">
        <v>0.0015368229980552571</v>
      </c>
      <c r="D319" s="87" t="s">
        <v>2384</v>
      </c>
      <c r="E319" s="87" t="b">
        <v>0</v>
      </c>
      <c r="F319" s="87" t="b">
        <v>0</v>
      </c>
      <c r="G319" s="87" t="b">
        <v>0</v>
      </c>
    </row>
    <row r="320" spans="1:7" ht="15">
      <c r="A320" s="87" t="s">
        <v>2327</v>
      </c>
      <c r="B320" s="87">
        <v>2</v>
      </c>
      <c r="C320" s="118">
        <v>0.0015368229980552571</v>
      </c>
      <c r="D320" s="87" t="s">
        <v>2384</v>
      </c>
      <c r="E320" s="87" t="b">
        <v>0</v>
      </c>
      <c r="F320" s="87" t="b">
        <v>0</v>
      </c>
      <c r="G320" s="87" t="b">
        <v>0</v>
      </c>
    </row>
    <row r="321" spans="1:7" ht="15">
      <c r="A321" s="87" t="s">
        <v>281</v>
      </c>
      <c r="B321" s="87">
        <v>2</v>
      </c>
      <c r="C321" s="118">
        <v>0.0015368229980552571</v>
      </c>
      <c r="D321" s="87" t="s">
        <v>2384</v>
      </c>
      <c r="E321" s="87" t="b">
        <v>0</v>
      </c>
      <c r="F321" s="87" t="b">
        <v>0</v>
      </c>
      <c r="G321" s="87" t="b">
        <v>0</v>
      </c>
    </row>
    <row r="322" spans="1:7" ht="15">
      <c r="A322" s="87" t="s">
        <v>2328</v>
      </c>
      <c r="B322" s="87">
        <v>2</v>
      </c>
      <c r="C322" s="118">
        <v>0.0015368229980552571</v>
      </c>
      <c r="D322" s="87" t="s">
        <v>2384</v>
      </c>
      <c r="E322" s="87" t="b">
        <v>0</v>
      </c>
      <c r="F322" s="87" t="b">
        <v>0</v>
      </c>
      <c r="G322" s="87" t="b">
        <v>0</v>
      </c>
    </row>
    <row r="323" spans="1:7" ht="15">
      <c r="A323" s="87" t="s">
        <v>2329</v>
      </c>
      <c r="B323" s="87">
        <v>2</v>
      </c>
      <c r="C323" s="118">
        <v>0.0015368229980552571</v>
      </c>
      <c r="D323" s="87" t="s">
        <v>2384</v>
      </c>
      <c r="E323" s="87" t="b">
        <v>0</v>
      </c>
      <c r="F323" s="87" t="b">
        <v>0</v>
      </c>
      <c r="G323" s="87" t="b">
        <v>0</v>
      </c>
    </row>
    <row r="324" spans="1:7" ht="15">
      <c r="A324" s="87" t="s">
        <v>2330</v>
      </c>
      <c r="B324" s="87">
        <v>2</v>
      </c>
      <c r="C324" s="118">
        <v>0.0015368229980552571</v>
      </c>
      <c r="D324" s="87" t="s">
        <v>2384</v>
      </c>
      <c r="E324" s="87" t="b">
        <v>0</v>
      </c>
      <c r="F324" s="87" t="b">
        <v>0</v>
      </c>
      <c r="G324" s="87" t="b">
        <v>0</v>
      </c>
    </row>
    <row r="325" spans="1:7" ht="15">
      <c r="A325" s="87" t="s">
        <v>2331</v>
      </c>
      <c r="B325" s="87">
        <v>2</v>
      </c>
      <c r="C325" s="118">
        <v>0.0015368229980552571</v>
      </c>
      <c r="D325" s="87" t="s">
        <v>2384</v>
      </c>
      <c r="E325" s="87" t="b">
        <v>0</v>
      </c>
      <c r="F325" s="87" t="b">
        <v>0</v>
      </c>
      <c r="G325" s="87" t="b">
        <v>0</v>
      </c>
    </row>
    <row r="326" spans="1:7" ht="15">
      <c r="A326" s="87" t="s">
        <v>2332</v>
      </c>
      <c r="B326" s="87">
        <v>2</v>
      </c>
      <c r="C326" s="118">
        <v>0.0015368229980552571</v>
      </c>
      <c r="D326" s="87" t="s">
        <v>2384</v>
      </c>
      <c r="E326" s="87" t="b">
        <v>0</v>
      </c>
      <c r="F326" s="87" t="b">
        <v>0</v>
      </c>
      <c r="G326" s="87" t="b">
        <v>0</v>
      </c>
    </row>
    <row r="327" spans="1:7" ht="15">
      <c r="A327" s="87" t="s">
        <v>2333</v>
      </c>
      <c r="B327" s="87">
        <v>2</v>
      </c>
      <c r="C327" s="118">
        <v>0.0015368229980552571</v>
      </c>
      <c r="D327" s="87" t="s">
        <v>2384</v>
      </c>
      <c r="E327" s="87" t="b">
        <v>0</v>
      </c>
      <c r="F327" s="87" t="b">
        <v>0</v>
      </c>
      <c r="G327" s="87" t="b">
        <v>0</v>
      </c>
    </row>
    <row r="328" spans="1:7" ht="15">
      <c r="A328" s="87" t="s">
        <v>2334</v>
      </c>
      <c r="B328" s="87">
        <v>2</v>
      </c>
      <c r="C328" s="118">
        <v>0.0015368229980552571</v>
      </c>
      <c r="D328" s="87" t="s">
        <v>2384</v>
      </c>
      <c r="E328" s="87" t="b">
        <v>0</v>
      </c>
      <c r="F328" s="87" t="b">
        <v>0</v>
      </c>
      <c r="G328" s="87" t="b">
        <v>0</v>
      </c>
    </row>
    <row r="329" spans="1:7" ht="15">
      <c r="A329" s="87" t="s">
        <v>2335</v>
      </c>
      <c r="B329" s="87">
        <v>2</v>
      </c>
      <c r="C329" s="118">
        <v>0.0015368229980552571</v>
      </c>
      <c r="D329" s="87" t="s">
        <v>2384</v>
      </c>
      <c r="E329" s="87" t="b">
        <v>0</v>
      </c>
      <c r="F329" s="87" t="b">
        <v>0</v>
      </c>
      <c r="G329" s="87" t="b">
        <v>0</v>
      </c>
    </row>
    <row r="330" spans="1:7" ht="15">
      <c r="A330" s="87" t="s">
        <v>263</v>
      </c>
      <c r="B330" s="87">
        <v>2</v>
      </c>
      <c r="C330" s="118">
        <v>0.0015368229980552571</v>
      </c>
      <c r="D330" s="87" t="s">
        <v>2384</v>
      </c>
      <c r="E330" s="87" t="b">
        <v>0</v>
      </c>
      <c r="F330" s="87" t="b">
        <v>0</v>
      </c>
      <c r="G330" s="87" t="b">
        <v>0</v>
      </c>
    </row>
    <row r="331" spans="1:7" ht="15">
      <c r="A331" s="87" t="s">
        <v>2336</v>
      </c>
      <c r="B331" s="87">
        <v>2</v>
      </c>
      <c r="C331" s="118">
        <v>0.0015368229980552571</v>
      </c>
      <c r="D331" s="87" t="s">
        <v>2384</v>
      </c>
      <c r="E331" s="87" t="b">
        <v>0</v>
      </c>
      <c r="F331" s="87" t="b">
        <v>0</v>
      </c>
      <c r="G331" s="87" t="b">
        <v>0</v>
      </c>
    </row>
    <row r="332" spans="1:7" ht="15">
      <c r="A332" s="87" t="s">
        <v>2337</v>
      </c>
      <c r="B332" s="87">
        <v>2</v>
      </c>
      <c r="C332" s="118">
        <v>0.0015368229980552571</v>
      </c>
      <c r="D332" s="87" t="s">
        <v>2384</v>
      </c>
      <c r="E332" s="87" t="b">
        <v>0</v>
      </c>
      <c r="F332" s="87" t="b">
        <v>0</v>
      </c>
      <c r="G332" s="87" t="b">
        <v>0</v>
      </c>
    </row>
    <row r="333" spans="1:7" ht="15">
      <c r="A333" s="87" t="s">
        <v>2338</v>
      </c>
      <c r="B333" s="87">
        <v>2</v>
      </c>
      <c r="C333" s="118">
        <v>0.0015368229980552571</v>
      </c>
      <c r="D333" s="87" t="s">
        <v>2384</v>
      </c>
      <c r="E333" s="87" t="b">
        <v>0</v>
      </c>
      <c r="F333" s="87" t="b">
        <v>0</v>
      </c>
      <c r="G333" s="87" t="b">
        <v>0</v>
      </c>
    </row>
    <row r="334" spans="1:7" ht="15">
      <c r="A334" s="87" t="s">
        <v>2339</v>
      </c>
      <c r="B334" s="87">
        <v>2</v>
      </c>
      <c r="C334" s="118">
        <v>0.0015368229980552571</v>
      </c>
      <c r="D334" s="87" t="s">
        <v>2384</v>
      </c>
      <c r="E334" s="87" t="b">
        <v>0</v>
      </c>
      <c r="F334" s="87" t="b">
        <v>0</v>
      </c>
      <c r="G334" s="87" t="b">
        <v>0</v>
      </c>
    </row>
    <row r="335" spans="1:7" ht="15">
      <c r="A335" s="87" t="s">
        <v>2340</v>
      </c>
      <c r="B335" s="87">
        <v>2</v>
      </c>
      <c r="C335" s="118">
        <v>0.0015368229980552571</v>
      </c>
      <c r="D335" s="87" t="s">
        <v>2384</v>
      </c>
      <c r="E335" s="87" t="b">
        <v>0</v>
      </c>
      <c r="F335" s="87" t="b">
        <v>0</v>
      </c>
      <c r="G335" s="87" t="b">
        <v>0</v>
      </c>
    </row>
    <row r="336" spans="1:7" ht="15">
      <c r="A336" s="87" t="s">
        <v>2341</v>
      </c>
      <c r="B336" s="87">
        <v>2</v>
      </c>
      <c r="C336" s="118">
        <v>0.0015368229980552571</v>
      </c>
      <c r="D336" s="87" t="s">
        <v>2384</v>
      </c>
      <c r="E336" s="87" t="b">
        <v>0</v>
      </c>
      <c r="F336" s="87" t="b">
        <v>0</v>
      </c>
      <c r="G336" s="87" t="b">
        <v>0</v>
      </c>
    </row>
    <row r="337" spans="1:7" ht="15">
      <c r="A337" s="87" t="s">
        <v>2342</v>
      </c>
      <c r="B337" s="87">
        <v>2</v>
      </c>
      <c r="C337" s="118">
        <v>0.0015368229980552571</v>
      </c>
      <c r="D337" s="87" t="s">
        <v>2384</v>
      </c>
      <c r="E337" s="87" t="b">
        <v>0</v>
      </c>
      <c r="F337" s="87" t="b">
        <v>0</v>
      </c>
      <c r="G337" s="87" t="b">
        <v>0</v>
      </c>
    </row>
    <row r="338" spans="1:7" ht="15">
      <c r="A338" s="87" t="s">
        <v>2343</v>
      </c>
      <c r="B338" s="87">
        <v>2</v>
      </c>
      <c r="C338" s="118">
        <v>0.0015368229980552571</v>
      </c>
      <c r="D338" s="87" t="s">
        <v>2384</v>
      </c>
      <c r="E338" s="87" t="b">
        <v>1</v>
      </c>
      <c r="F338" s="87" t="b">
        <v>0</v>
      </c>
      <c r="G338" s="87" t="b">
        <v>0</v>
      </c>
    </row>
    <row r="339" spans="1:7" ht="15">
      <c r="A339" s="87" t="s">
        <v>2344</v>
      </c>
      <c r="B339" s="87">
        <v>2</v>
      </c>
      <c r="C339" s="118">
        <v>0.0015368229980552571</v>
      </c>
      <c r="D339" s="87" t="s">
        <v>2384</v>
      </c>
      <c r="E339" s="87" t="b">
        <v>0</v>
      </c>
      <c r="F339" s="87" t="b">
        <v>0</v>
      </c>
      <c r="G339" s="87" t="b">
        <v>0</v>
      </c>
    </row>
    <row r="340" spans="1:7" ht="15">
      <c r="A340" s="87" t="s">
        <v>2345</v>
      </c>
      <c r="B340" s="87">
        <v>2</v>
      </c>
      <c r="C340" s="118">
        <v>0.0015368229980552571</v>
      </c>
      <c r="D340" s="87" t="s">
        <v>2384</v>
      </c>
      <c r="E340" s="87" t="b">
        <v>0</v>
      </c>
      <c r="F340" s="87" t="b">
        <v>0</v>
      </c>
      <c r="G340" s="87" t="b">
        <v>0</v>
      </c>
    </row>
    <row r="341" spans="1:7" ht="15">
      <c r="A341" s="87" t="s">
        <v>2346</v>
      </c>
      <c r="B341" s="87">
        <v>2</v>
      </c>
      <c r="C341" s="118">
        <v>0.0015368229980552571</v>
      </c>
      <c r="D341" s="87" t="s">
        <v>2384</v>
      </c>
      <c r="E341" s="87" t="b">
        <v>0</v>
      </c>
      <c r="F341" s="87" t="b">
        <v>0</v>
      </c>
      <c r="G341" s="87" t="b">
        <v>0</v>
      </c>
    </row>
    <row r="342" spans="1:7" ht="15">
      <c r="A342" s="87" t="s">
        <v>2347</v>
      </c>
      <c r="B342" s="87">
        <v>2</v>
      </c>
      <c r="C342" s="118">
        <v>0.0018142699986672213</v>
      </c>
      <c r="D342" s="87" t="s">
        <v>2384</v>
      </c>
      <c r="E342" s="87" t="b">
        <v>0</v>
      </c>
      <c r="F342" s="87" t="b">
        <v>0</v>
      </c>
      <c r="G342" s="87" t="b">
        <v>0</v>
      </c>
    </row>
    <row r="343" spans="1:7" ht="15">
      <c r="A343" s="87" t="s">
        <v>2348</v>
      </c>
      <c r="B343" s="87">
        <v>2</v>
      </c>
      <c r="C343" s="118">
        <v>0.0018142699986672213</v>
      </c>
      <c r="D343" s="87" t="s">
        <v>2384</v>
      </c>
      <c r="E343" s="87" t="b">
        <v>0</v>
      </c>
      <c r="F343" s="87" t="b">
        <v>0</v>
      </c>
      <c r="G343" s="87" t="b">
        <v>0</v>
      </c>
    </row>
    <row r="344" spans="1:7" ht="15">
      <c r="A344" s="87" t="s">
        <v>2349</v>
      </c>
      <c r="B344" s="87">
        <v>2</v>
      </c>
      <c r="C344" s="118">
        <v>0.0015368229980552571</v>
      </c>
      <c r="D344" s="87" t="s">
        <v>2384</v>
      </c>
      <c r="E344" s="87" t="b">
        <v>0</v>
      </c>
      <c r="F344" s="87" t="b">
        <v>0</v>
      </c>
      <c r="G344" s="87" t="b">
        <v>0</v>
      </c>
    </row>
    <row r="345" spans="1:7" ht="15">
      <c r="A345" s="87" t="s">
        <v>2350</v>
      </c>
      <c r="B345" s="87">
        <v>2</v>
      </c>
      <c r="C345" s="118">
        <v>0.0015368229980552571</v>
      </c>
      <c r="D345" s="87" t="s">
        <v>2384</v>
      </c>
      <c r="E345" s="87" t="b">
        <v>0</v>
      </c>
      <c r="F345" s="87" t="b">
        <v>0</v>
      </c>
      <c r="G345" s="87" t="b">
        <v>0</v>
      </c>
    </row>
    <row r="346" spans="1:7" ht="15">
      <c r="A346" s="87" t="s">
        <v>2351</v>
      </c>
      <c r="B346" s="87">
        <v>2</v>
      </c>
      <c r="C346" s="118">
        <v>0.0015368229980552571</v>
      </c>
      <c r="D346" s="87" t="s">
        <v>2384</v>
      </c>
      <c r="E346" s="87" t="b">
        <v>0</v>
      </c>
      <c r="F346" s="87" t="b">
        <v>0</v>
      </c>
      <c r="G346" s="87" t="b">
        <v>0</v>
      </c>
    </row>
    <row r="347" spans="1:7" ht="15">
      <c r="A347" s="87" t="s">
        <v>2352</v>
      </c>
      <c r="B347" s="87">
        <v>2</v>
      </c>
      <c r="C347" s="118">
        <v>0.0015368229980552571</v>
      </c>
      <c r="D347" s="87" t="s">
        <v>2384</v>
      </c>
      <c r="E347" s="87" t="b">
        <v>0</v>
      </c>
      <c r="F347" s="87" t="b">
        <v>0</v>
      </c>
      <c r="G347" s="87" t="b">
        <v>0</v>
      </c>
    </row>
    <row r="348" spans="1:7" ht="15">
      <c r="A348" s="87" t="s">
        <v>311</v>
      </c>
      <c r="B348" s="87">
        <v>2</v>
      </c>
      <c r="C348" s="118">
        <v>0.0015368229980552571</v>
      </c>
      <c r="D348" s="87" t="s">
        <v>2384</v>
      </c>
      <c r="E348" s="87" t="b">
        <v>0</v>
      </c>
      <c r="F348" s="87" t="b">
        <v>0</v>
      </c>
      <c r="G348" s="87" t="b">
        <v>0</v>
      </c>
    </row>
    <row r="349" spans="1:7" ht="15">
      <c r="A349" s="87" t="s">
        <v>2353</v>
      </c>
      <c r="B349" s="87">
        <v>2</v>
      </c>
      <c r="C349" s="118">
        <v>0.0015368229980552571</v>
      </c>
      <c r="D349" s="87" t="s">
        <v>2384</v>
      </c>
      <c r="E349" s="87" t="b">
        <v>0</v>
      </c>
      <c r="F349" s="87" t="b">
        <v>0</v>
      </c>
      <c r="G349" s="87" t="b">
        <v>0</v>
      </c>
    </row>
    <row r="350" spans="1:7" ht="15">
      <c r="A350" s="87" t="s">
        <v>2354</v>
      </c>
      <c r="B350" s="87">
        <v>2</v>
      </c>
      <c r="C350" s="118">
        <v>0.0015368229980552571</v>
      </c>
      <c r="D350" s="87" t="s">
        <v>2384</v>
      </c>
      <c r="E350" s="87" t="b">
        <v>0</v>
      </c>
      <c r="F350" s="87" t="b">
        <v>0</v>
      </c>
      <c r="G350" s="87" t="b">
        <v>0</v>
      </c>
    </row>
    <row r="351" spans="1:7" ht="15">
      <c r="A351" s="87" t="s">
        <v>2355</v>
      </c>
      <c r="B351" s="87">
        <v>2</v>
      </c>
      <c r="C351" s="118">
        <v>0.0018142699986672213</v>
      </c>
      <c r="D351" s="87" t="s">
        <v>2384</v>
      </c>
      <c r="E351" s="87" t="b">
        <v>0</v>
      </c>
      <c r="F351" s="87" t="b">
        <v>0</v>
      </c>
      <c r="G351" s="87" t="b">
        <v>0</v>
      </c>
    </row>
    <row r="352" spans="1:7" ht="15">
      <c r="A352" s="87" t="s">
        <v>2356</v>
      </c>
      <c r="B352" s="87">
        <v>2</v>
      </c>
      <c r="C352" s="118">
        <v>0.0015368229980552571</v>
      </c>
      <c r="D352" s="87" t="s">
        <v>2384</v>
      </c>
      <c r="E352" s="87" t="b">
        <v>0</v>
      </c>
      <c r="F352" s="87" t="b">
        <v>0</v>
      </c>
      <c r="G352" s="87" t="b">
        <v>0</v>
      </c>
    </row>
    <row r="353" spans="1:7" ht="15">
      <c r="A353" s="87" t="s">
        <v>2357</v>
      </c>
      <c r="B353" s="87">
        <v>2</v>
      </c>
      <c r="C353" s="118">
        <v>0.0015368229980552571</v>
      </c>
      <c r="D353" s="87" t="s">
        <v>2384</v>
      </c>
      <c r="E353" s="87" t="b">
        <v>0</v>
      </c>
      <c r="F353" s="87" t="b">
        <v>0</v>
      </c>
      <c r="G353" s="87" t="b">
        <v>0</v>
      </c>
    </row>
    <row r="354" spans="1:7" ht="15">
      <c r="A354" s="87" t="s">
        <v>2358</v>
      </c>
      <c r="B354" s="87">
        <v>2</v>
      </c>
      <c r="C354" s="118">
        <v>0.0015368229980552571</v>
      </c>
      <c r="D354" s="87" t="s">
        <v>2384</v>
      </c>
      <c r="E354" s="87" t="b">
        <v>0</v>
      </c>
      <c r="F354" s="87" t="b">
        <v>0</v>
      </c>
      <c r="G354" s="87" t="b">
        <v>0</v>
      </c>
    </row>
    <row r="355" spans="1:7" ht="15">
      <c r="A355" s="87" t="s">
        <v>2359</v>
      </c>
      <c r="B355" s="87">
        <v>2</v>
      </c>
      <c r="C355" s="118">
        <v>0.0015368229980552571</v>
      </c>
      <c r="D355" s="87" t="s">
        <v>2384</v>
      </c>
      <c r="E355" s="87" t="b">
        <v>0</v>
      </c>
      <c r="F355" s="87" t="b">
        <v>0</v>
      </c>
      <c r="G355" s="87" t="b">
        <v>0</v>
      </c>
    </row>
    <row r="356" spans="1:7" ht="15">
      <c r="A356" s="87" t="s">
        <v>2360</v>
      </c>
      <c r="B356" s="87">
        <v>2</v>
      </c>
      <c r="C356" s="118">
        <v>0.0015368229980552571</v>
      </c>
      <c r="D356" s="87" t="s">
        <v>2384</v>
      </c>
      <c r="E356" s="87" t="b">
        <v>0</v>
      </c>
      <c r="F356" s="87" t="b">
        <v>0</v>
      </c>
      <c r="G356" s="87" t="b">
        <v>0</v>
      </c>
    </row>
    <row r="357" spans="1:7" ht="15">
      <c r="A357" s="87" t="s">
        <v>2361</v>
      </c>
      <c r="B357" s="87">
        <v>2</v>
      </c>
      <c r="C357" s="118">
        <v>0.0018142699986672213</v>
      </c>
      <c r="D357" s="87" t="s">
        <v>2384</v>
      </c>
      <c r="E357" s="87" t="b">
        <v>0</v>
      </c>
      <c r="F357" s="87" t="b">
        <v>0</v>
      </c>
      <c r="G357" s="87" t="b">
        <v>0</v>
      </c>
    </row>
    <row r="358" spans="1:7" ht="15">
      <c r="A358" s="87" t="s">
        <v>2362</v>
      </c>
      <c r="B358" s="87">
        <v>2</v>
      </c>
      <c r="C358" s="118">
        <v>0.0015368229980552571</v>
      </c>
      <c r="D358" s="87" t="s">
        <v>2384</v>
      </c>
      <c r="E358" s="87" t="b">
        <v>0</v>
      </c>
      <c r="F358" s="87" t="b">
        <v>0</v>
      </c>
      <c r="G358" s="87" t="b">
        <v>0</v>
      </c>
    </row>
    <row r="359" spans="1:7" ht="15">
      <c r="A359" s="87" t="s">
        <v>2363</v>
      </c>
      <c r="B359" s="87">
        <v>2</v>
      </c>
      <c r="C359" s="118">
        <v>0.0015368229980552571</v>
      </c>
      <c r="D359" s="87" t="s">
        <v>2384</v>
      </c>
      <c r="E359" s="87" t="b">
        <v>0</v>
      </c>
      <c r="F359" s="87" t="b">
        <v>0</v>
      </c>
      <c r="G359" s="87" t="b">
        <v>0</v>
      </c>
    </row>
    <row r="360" spans="1:7" ht="15">
      <c r="A360" s="87" t="s">
        <v>2364</v>
      </c>
      <c r="B360" s="87">
        <v>2</v>
      </c>
      <c r="C360" s="118">
        <v>0.0015368229980552571</v>
      </c>
      <c r="D360" s="87" t="s">
        <v>2384</v>
      </c>
      <c r="E360" s="87" t="b">
        <v>0</v>
      </c>
      <c r="F360" s="87" t="b">
        <v>0</v>
      </c>
      <c r="G360" s="87" t="b">
        <v>0</v>
      </c>
    </row>
    <row r="361" spans="1:7" ht="15">
      <c r="A361" s="87" t="s">
        <v>2365</v>
      </c>
      <c r="B361" s="87">
        <v>2</v>
      </c>
      <c r="C361" s="118">
        <v>0.0018142699986672213</v>
      </c>
      <c r="D361" s="87" t="s">
        <v>2384</v>
      </c>
      <c r="E361" s="87" t="b">
        <v>0</v>
      </c>
      <c r="F361" s="87" t="b">
        <v>0</v>
      </c>
      <c r="G361" s="87" t="b">
        <v>0</v>
      </c>
    </row>
    <row r="362" spans="1:7" ht="15">
      <c r="A362" s="87" t="s">
        <v>2366</v>
      </c>
      <c r="B362" s="87">
        <v>2</v>
      </c>
      <c r="C362" s="118">
        <v>0.0018142699986672213</v>
      </c>
      <c r="D362" s="87" t="s">
        <v>2384</v>
      </c>
      <c r="E362" s="87" t="b">
        <v>0</v>
      </c>
      <c r="F362" s="87" t="b">
        <v>0</v>
      </c>
      <c r="G362" s="87" t="b">
        <v>0</v>
      </c>
    </row>
    <row r="363" spans="1:7" ht="15">
      <c r="A363" s="87" t="s">
        <v>2367</v>
      </c>
      <c r="B363" s="87">
        <v>2</v>
      </c>
      <c r="C363" s="118">
        <v>0.0018142699986672213</v>
      </c>
      <c r="D363" s="87" t="s">
        <v>2384</v>
      </c>
      <c r="E363" s="87" t="b">
        <v>0</v>
      </c>
      <c r="F363" s="87" t="b">
        <v>0</v>
      </c>
      <c r="G363" s="87" t="b">
        <v>0</v>
      </c>
    </row>
    <row r="364" spans="1:7" ht="15">
      <c r="A364" s="87" t="s">
        <v>2368</v>
      </c>
      <c r="B364" s="87">
        <v>2</v>
      </c>
      <c r="C364" s="118">
        <v>0.0015368229980552571</v>
      </c>
      <c r="D364" s="87" t="s">
        <v>2384</v>
      </c>
      <c r="E364" s="87" t="b">
        <v>0</v>
      </c>
      <c r="F364" s="87" t="b">
        <v>0</v>
      </c>
      <c r="G364" s="87" t="b">
        <v>0</v>
      </c>
    </row>
    <row r="365" spans="1:7" ht="15">
      <c r="A365" s="87" t="s">
        <v>2369</v>
      </c>
      <c r="B365" s="87">
        <v>2</v>
      </c>
      <c r="C365" s="118">
        <v>0.0015368229980552571</v>
      </c>
      <c r="D365" s="87" t="s">
        <v>2384</v>
      </c>
      <c r="E365" s="87" t="b">
        <v>0</v>
      </c>
      <c r="F365" s="87" t="b">
        <v>0</v>
      </c>
      <c r="G365" s="87" t="b">
        <v>0</v>
      </c>
    </row>
    <row r="366" spans="1:7" ht="15">
      <c r="A366" s="87" t="s">
        <v>2370</v>
      </c>
      <c r="B366" s="87">
        <v>2</v>
      </c>
      <c r="C366" s="118">
        <v>0.0015368229980552571</v>
      </c>
      <c r="D366" s="87" t="s">
        <v>2384</v>
      </c>
      <c r="E366" s="87" t="b">
        <v>0</v>
      </c>
      <c r="F366" s="87" t="b">
        <v>0</v>
      </c>
      <c r="G366" s="87" t="b">
        <v>0</v>
      </c>
    </row>
    <row r="367" spans="1:7" ht="15">
      <c r="A367" s="87" t="s">
        <v>2371</v>
      </c>
      <c r="B367" s="87">
        <v>2</v>
      </c>
      <c r="C367" s="118">
        <v>0.0015368229980552571</v>
      </c>
      <c r="D367" s="87" t="s">
        <v>2384</v>
      </c>
      <c r="E367" s="87" t="b">
        <v>0</v>
      </c>
      <c r="F367" s="87" t="b">
        <v>0</v>
      </c>
      <c r="G367" s="87" t="b">
        <v>0</v>
      </c>
    </row>
    <row r="368" spans="1:7" ht="15">
      <c r="A368" s="87" t="s">
        <v>2372</v>
      </c>
      <c r="B368" s="87">
        <v>2</v>
      </c>
      <c r="C368" s="118">
        <v>0.0018142699986672213</v>
      </c>
      <c r="D368" s="87" t="s">
        <v>2384</v>
      </c>
      <c r="E368" s="87" t="b">
        <v>0</v>
      </c>
      <c r="F368" s="87" t="b">
        <v>0</v>
      </c>
      <c r="G368" s="87" t="b">
        <v>0</v>
      </c>
    </row>
    <row r="369" spans="1:7" ht="15">
      <c r="A369" s="87" t="s">
        <v>2373</v>
      </c>
      <c r="B369" s="87">
        <v>2</v>
      </c>
      <c r="C369" s="118">
        <v>0.0015368229980552571</v>
      </c>
      <c r="D369" s="87" t="s">
        <v>2384</v>
      </c>
      <c r="E369" s="87" t="b">
        <v>1</v>
      </c>
      <c r="F369" s="87" t="b">
        <v>0</v>
      </c>
      <c r="G369" s="87" t="b">
        <v>0</v>
      </c>
    </row>
    <row r="370" spans="1:7" ht="15">
      <c r="A370" s="87" t="s">
        <v>2374</v>
      </c>
      <c r="B370" s="87">
        <v>2</v>
      </c>
      <c r="C370" s="118">
        <v>0.0015368229980552571</v>
      </c>
      <c r="D370" s="87" t="s">
        <v>2384</v>
      </c>
      <c r="E370" s="87" t="b">
        <v>0</v>
      </c>
      <c r="F370" s="87" t="b">
        <v>0</v>
      </c>
      <c r="G370" s="87" t="b">
        <v>0</v>
      </c>
    </row>
    <row r="371" spans="1:7" ht="15">
      <c r="A371" s="87" t="s">
        <v>2375</v>
      </c>
      <c r="B371" s="87">
        <v>2</v>
      </c>
      <c r="C371" s="118">
        <v>0.0018142699986672213</v>
      </c>
      <c r="D371" s="87" t="s">
        <v>2384</v>
      </c>
      <c r="E371" s="87" t="b">
        <v>0</v>
      </c>
      <c r="F371" s="87" t="b">
        <v>0</v>
      </c>
      <c r="G371" s="87" t="b">
        <v>0</v>
      </c>
    </row>
    <row r="372" spans="1:7" ht="15">
      <c r="A372" s="87" t="s">
        <v>2376</v>
      </c>
      <c r="B372" s="87">
        <v>2</v>
      </c>
      <c r="C372" s="118">
        <v>0.0018142699986672213</v>
      </c>
      <c r="D372" s="87" t="s">
        <v>2384</v>
      </c>
      <c r="E372" s="87" t="b">
        <v>0</v>
      </c>
      <c r="F372" s="87" t="b">
        <v>0</v>
      </c>
      <c r="G372" s="87" t="b">
        <v>0</v>
      </c>
    </row>
    <row r="373" spans="1:7" ht="15">
      <c r="A373" s="87" t="s">
        <v>2377</v>
      </c>
      <c r="B373" s="87">
        <v>2</v>
      </c>
      <c r="C373" s="118">
        <v>0.0018142699986672213</v>
      </c>
      <c r="D373" s="87" t="s">
        <v>2384</v>
      </c>
      <c r="E373" s="87" t="b">
        <v>0</v>
      </c>
      <c r="F373" s="87" t="b">
        <v>0</v>
      </c>
      <c r="G373" s="87" t="b">
        <v>0</v>
      </c>
    </row>
    <row r="374" spans="1:7" ht="15">
      <c r="A374" s="87" t="s">
        <v>1812</v>
      </c>
      <c r="B374" s="87">
        <v>2</v>
      </c>
      <c r="C374" s="118">
        <v>0.0015368229980552571</v>
      </c>
      <c r="D374" s="87" t="s">
        <v>2384</v>
      </c>
      <c r="E374" s="87" t="b">
        <v>1</v>
      </c>
      <c r="F374" s="87" t="b">
        <v>0</v>
      </c>
      <c r="G374" s="87" t="b">
        <v>0</v>
      </c>
    </row>
    <row r="375" spans="1:7" ht="15">
      <c r="A375" s="87" t="s">
        <v>2378</v>
      </c>
      <c r="B375" s="87">
        <v>2</v>
      </c>
      <c r="C375" s="118">
        <v>0.0015368229980552571</v>
      </c>
      <c r="D375" s="87" t="s">
        <v>2384</v>
      </c>
      <c r="E375" s="87" t="b">
        <v>0</v>
      </c>
      <c r="F375" s="87" t="b">
        <v>0</v>
      </c>
      <c r="G375" s="87" t="b">
        <v>0</v>
      </c>
    </row>
    <row r="376" spans="1:7" ht="15">
      <c r="A376" s="87" t="s">
        <v>2379</v>
      </c>
      <c r="B376" s="87">
        <v>2</v>
      </c>
      <c r="C376" s="118">
        <v>0.0015368229980552571</v>
      </c>
      <c r="D376" s="87" t="s">
        <v>2384</v>
      </c>
      <c r="E376" s="87" t="b">
        <v>0</v>
      </c>
      <c r="F376" s="87" t="b">
        <v>0</v>
      </c>
      <c r="G376" s="87" t="b">
        <v>0</v>
      </c>
    </row>
    <row r="377" spans="1:7" ht="15">
      <c r="A377" s="87" t="s">
        <v>2380</v>
      </c>
      <c r="B377" s="87">
        <v>2</v>
      </c>
      <c r="C377" s="118">
        <v>0.0015368229980552571</v>
      </c>
      <c r="D377" s="87" t="s">
        <v>2384</v>
      </c>
      <c r="E377" s="87" t="b">
        <v>0</v>
      </c>
      <c r="F377" s="87" t="b">
        <v>0</v>
      </c>
      <c r="G377" s="87" t="b">
        <v>0</v>
      </c>
    </row>
    <row r="378" spans="1:7" ht="15">
      <c r="A378" s="87" t="s">
        <v>2381</v>
      </c>
      <c r="B378" s="87">
        <v>2</v>
      </c>
      <c r="C378" s="118">
        <v>0.0015368229980552571</v>
      </c>
      <c r="D378" s="87" t="s">
        <v>2384</v>
      </c>
      <c r="E378" s="87" t="b">
        <v>0</v>
      </c>
      <c r="F378" s="87" t="b">
        <v>0</v>
      </c>
      <c r="G378" s="87" t="b">
        <v>0</v>
      </c>
    </row>
    <row r="379" spans="1:7" ht="15">
      <c r="A379" s="87" t="s">
        <v>1763</v>
      </c>
      <c r="B379" s="87">
        <v>10</v>
      </c>
      <c r="C379" s="118">
        <v>0.005154545016563757</v>
      </c>
      <c r="D379" s="87" t="s">
        <v>1626</v>
      </c>
      <c r="E379" s="87" t="b">
        <v>0</v>
      </c>
      <c r="F379" s="87" t="b">
        <v>0</v>
      </c>
      <c r="G379" s="87" t="b">
        <v>0</v>
      </c>
    </row>
    <row r="380" spans="1:7" ht="15">
      <c r="A380" s="87" t="s">
        <v>1765</v>
      </c>
      <c r="B380" s="87">
        <v>10</v>
      </c>
      <c r="C380" s="118">
        <v>0.009066210672769392</v>
      </c>
      <c r="D380" s="87" t="s">
        <v>1626</v>
      </c>
      <c r="E380" s="87" t="b">
        <v>0</v>
      </c>
      <c r="F380" s="87" t="b">
        <v>0</v>
      </c>
      <c r="G380" s="87" t="b">
        <v>0</v>
      </c>
    </row>
    <row r="381" spans="1:7" ht="15">
      <c r="A381" s="87" t="s">
        <v>1768</v>
      </c>
      <c r="B381" s="87">
        <v>6</v>
      </c>
      <c r="C381" s="118">
        <v>0.0064540717010951685</v>
      </c>
      <c r="D381" s="87" t="s">
        <v>1626</v>
      </c>
      <c r="E381" s="87" t="b">
        <v>0</v>
      </c>
      <c r="F381" s="87" t="b">
        <v>0</v>
      </c>
      <c r="G381" s="87" t="b">
        <v>0</v>
      </c>
    </row>
    <row r="382" spans="1:7" ht="15">
      <c r="A382" s="87" t="s">
        <v>1764</v>
      </c>
      <c r="B382" s="87">
        <v>6</v>
      </c>
      <c r="C382" s="118">
        <v>0.0064540717010951685</v>
      </c>
      <c r="D382" s="87" t="s">
        <v>1626</v>
      </c>
      <c r="E382" s="87" t="b">
        <v>0</v>
      </c>
      <c r="F382" s="87" t="b">
        <v>0</v>
      </c>
      <c r="G382" s="87" t="b">
        <v>0</v>
      </c>
    </row>
    <row r="383" spans="1:7" ht="15">
      <c r="A383" s="87" t="s">
        <v>1769</v>
      </c>
      <c r="B383" s="87">
        <v>6</v>
      </c>
      <c r="C383" s="118">
        <v>0.01101513224145852</v>
      </c>
      <c r="D383" s="87" t="s">
        <v>1626</v>
      </c>
      <c r="E383" s="87" t="b">
        <v>0</v>
      </c>
      <c r="F383" s="87" t="b">
        <v>0</v>
      </c>
      <c r="G383" s="87" t="b">
        <v>0</v>
      </c>
    </row>
    <row r="384" spans="1:7" ht="15">
      <c r="A384" s="87" t="s">
        <v>1770</v>
      </c>
      <c r="B384" s="87">
        <v>4</v>
      </c>
      <c r="C384" s="118">
        <v>0.006081414053817803</v>
      </c>
      <c r="D384" s="87" t="s">
        <v>1626</v>
      </c>
      <c r="E384" s="87" t="b">
        <v>1</v>
      </c>
      <c r="F384" s="87" t="b">
        <v>0</v>
      </c>
      <c r="G384" s="87" t="b">
        <v>0</v>
      </c>
    </row>
    <row r="385" spans="1:7" ht="15">
      <c r="A385" s="87" t="s">
        <v>287</v>
      </c>
      <c r="B385" s="87">
        <v>4</v>
      </c>
      <c r="C385" s="118">
        <v>0.006081414053817803</v>
      </c>
      <c r="D385" s="87" t="s">
        <v>1626</v>
      </c>
      <c r="E385" s="87" t="b">
        <v>0</v>
      </c>
      <c r="F385" s="87" t="b">
        <v>0</v>
      </c>
      <c r="G385" s="87" t="b">
        <v>0</v>
      </c>
    </row>
    <row r="386" spans="1:7" ht="15">
      <c r="A386" s="87" t="s">
        <v>1771</v>
      </c>
      <c r="B386" s="87">
        <v>3</v>
      </c>
      <c r="C386" s="118">
        <v>0.00550756612072926</v>
      </c>
      <c r="D386" s="87" t="s">
        <v>1626</v>
      </c>
      <c r="E386" s="87" t="b">
        <v>0</v>
      </c>
      <c r="F386" s="87" t="b">
        <v>0</v>
      </c>
      <c r="G386" s="87" t="b">
        <v>0</v>
      </c>
    </row>
    <row r="387" spans="1:7" ht="15">
      <c r="A387" s="87" t="s">
        <v>1772</v>
      </c>
      <c r="B387" s="87">
        <v>3</v>
      </c>
      <c r="C387" s="118">
        <v>0.00550756612072926</v>
      </c>
      <c r="D387" s="87" t="s">
        <v>1626</v>
      </c>
      <c r="E387" s="87" t="b">
        <v>0</v>
      </c>
      <c r="F387" s="87" t="b">
        <v>0</v>
      </c>
      <c r="G387" s="87" t="b">
        <v>0</v>
      </c>
    </row>
    <row r="388" spans="1:7" ht="15">
      <c r="A388" s="87" t="s">
        <v>334</v>
      </c>
      <c r="B388" s="87">
        <v>3</v>
      </c>
      <c r="C388" s="118">
        <v>0.00550756612072926</v>
      </c>
      <c r="D388" s="87" t="s">
        <v>1626</v>
      </c>
      <c r="E388" s="87" t="b">
        <v>0</v>
      </c>
      <c r="F388" s="87" t="b">
        <v>0</v>
      </c>
      <c r="G388" s="87" t="b">
        <v>0</v>
      </c>
    </row>
    <row r="389" spans="1:7" ht="15">
      <c r="A389" s="87" t="s">
        <v>2139</v>
      </c>
      <c r="B389" s="87">
        <v>3</v>
      </c>
      <c r="C389" s="118">
        <v>0.00550756612072926</v>
      </c>
      <c r="D389" s="87" t="s">
        <v>1626</v>
      </c>
      <c r="E389" s="87" t="b">
        <v>0</v>
      </c>
      <c r="F389" s="87" t="b">
        <v>0</v>
      </c>
      <c r="G389" s="87" t="b">
        <v>0</v>
      </c>
    </row>
    <row r="390" spans="1:7" ht="15">
      <c r="A390" s="87" t="s">
        <v>2088</v>
      </c>
      <c r="B390" s="87">
        <v>3</v>
      </c>
      <c r="C390" s="118">
        <v>0.00550756612072926</v>
      </c>
      <c r="D390" s="87" t="s">
        <v>1626</v>
      </c>
      <c r="E390" s="87" t="b">
        <v>0</v>
      </c>
      <c r="F390" s="87" t="b">
        <v>0</v>
      </c>
      <c r="G390" s="87" t="b">
        <v>0</v>
      </c>
    </row>
    <row r="391" spans="1:7" ht="15">
      <c r="A391" s="87" t="s">
        <v>2094</v>
      </c>
      <c r="B391" s="87">
        <v>3</v>
      </c>
      <c r="C391" s="118">
        <v>0.006841590810545027</v>
      </c>
      <c r="D391" s="87" t="s">
        <v>1626</v>
      </c>
      <c r="E391" s="87" t="b">
        <v>1</v>
      </c>
      <c r="F391" s="87" t="b">
        <v>0</v>
      </c>
      <c r="G391" s="87" t="b">
        <v>0</v>
      </c>
    </row>
    <row r="392" spans="1:7" ht="15">
      <c r="A392" s="87" t="s">
        <v>2110</v>
      </c>
      <c r="B392" s="87">
        <v>3</v>
      </c>
      <c r="C392" s="118">
        <v>0.00550756612072926</v>
      </c>
      <c r="D392" s="87" t="s">
        <v>1626</v>
      </c>
      <c r="E392" s="87" t="b">
        <v>0</v>
      </c>
      <c r="F392" s="87" t="b">
        <v>0</v>
      </c>
      <c r="G392" s="87" t="b">
        <v>0</v>
      </c>
    </row>
    <row r="393" spans="1:7" ht="15">
      <c r="A393" s="87" t="s">
        <v>300</v>
      </c>
      <c r="B393" s="87">
        <v>3</v>
      </c>
      <c r="C393" s="118">
        <v>0.00550756612072926</v>
      </c>
      <c r="D393" s="87" t="s">
        <v>1626</v>
      </c>
      <c r="E393" s="87" t="b">
        <v>0</v>
      </c>
      <c r="F393" s="87" t="b">
        <v>0</v>
      </c>
      <c r="G393" s="87" t="b">
        <v>0</v>
      </c>
    </row>
    <row r="394" spans="1:7" ht="15">
      <c r="A394" s="87" t="s">
        <v>2146</v>
      </c>
      <c r="B394" s="87">
        <v>3</v>
      </c>
      <c r="C394" s="118">
        <v>0.009122121080726703</v>
      </c>
      <c r="D394" s="87" t="s">
        <v>1626</v>
      </c>
      <c r="E394" s="87" t="b">
        <v>0</v>
      </c>
      <c r="F394" s="87" t="b">
        <v>0</v>
      </c>
      <c r="G394" s="87" t="b">
        <v>0</v>
      </c>
    </row>
    <row r="395" spans="1:7" ht="15">
      <c r="A395" s="87" t="s">
        <v>2112</v>
      </c>
      <c r="B395" s="87">
        <v>3</v>
      </c>
      <c r="C395" s="118">
        <v>0.00550756612072926</v>
      </c>
      <c r="D395" s="87" t="s">
        <v>1626</v>
      </c>
      <c r="E395" s="87" t="b">
        <v>0</v>
      </c>
      <c r="F395" s="87" t="b">
        <v>0</v>
      </c>
      <c r="G395" s="87" t="b">
        <v>0</v>
      </c>
    </row>
    <row r="396" spans="1:7" ht="15">
      <c r="A396" s="87" t="s">
        <v>2097</v>
      </c>
      <c r="B396" s="87">
        <v>3</v>
      </c>
      <c r="C396" s="118">
        <v>0.006841590810545027</v>
      </c>
      <c r="D396" s="87" t="s">
        <v>1626</v>
      </c>
      <c r="E396" s="87" t="b">
        <v>0</v>
      </c>
      <c r="F396" s="87" t="b">
        <v>0</v>
      </c>
      <c r="G396" s="87" t="b">
        <v>0</v>
      </c>
    </row>
    <row r="397" spans="1:7" ht="15">
      <c r="A397" s="87" t="s">
        <v>2198</v>
      </c>
      <c r="B397" s="87">
        <v>3</v>
      </c>
      <c r="C397" s="118">
        <v>0.006841590810545027</v>
      </c>
      <c r="D397" s="87" t="s">
        <v>1626</v>
      </c>
      <c r="E397" s="87" t="b">
        <v>0</v>
      </c>
      <c r="F397" s="87" t="b">
        <v>0</v>
      </c>
      <c r="G397" s="87" t="b">
        <v>0</v>
      </c>
    </row>
    <row r="398" spans="1:7" ht="15">
      <c r="A398" s="87" t="s">
        <v>2228</v>
      </c>
      <c r="B398" s="87">
        <v>3</v>
      </c>
      <c r="C398" s="118">
        <v>0.006841590810545027</v>
      </c>
      <c r="D398" s="87" t="s">
        <v>1626</v>
      </c>
      <c r="E398" s="87" t="b">
        <v>0</v>
      </c>
      <c r="F398" s="87" t="b">
        <v>0</v>
      </c>
      <c r="G398" s="87" t="b">
        <v>0</v>
      </c>
    </row>
    <row r="399" spans="1:7" ht="15">
      <c r="A399" s="87" t="s">
        <v>2178</v>
      </c>
      <c r="B399" s="87">
        <v>2</v>
      </c>
      <c r="C399" s="118">
        <v>0.004561060540363352</v>
      </c>
      <c r="D399" s="87" t="s">
        <v>1626</v>
      </c>
      <c r="E399" s="87" t="b">
        <v>0</v>
      </c>
      <c r="F399" s="87" t="b">
        <v>0</v>
      </c>
      <c r="G399" s="87" t="b">
        <v>0</v>
      </c>
    </row>
    <row r="400" spans="1:7" ht="15">
      <c r="A400" s="87" t="s">
        <v>1721</v>
      </c>
      <c r="B400" s="87">
        <v>2</v>
      </c>
      <c r="C400" s="118">
        <v>0.004561060540363352</v>
      </c>
      <c r="D400" s="87" t="s">
        <v>1626</v>
      </c>
      <c r="E400" s="87" t="b">
        <v>0</v>
      </c>
      <c r="F400" s="87" t="b">
        <v>0</v>
      </c>
      <c r="G400" s="87" t="b">
        <v>0</v>
      </c>
    </row>
    <row r="401" spans="1:7" ht="15">
      <c r="A401" s="87" t="s">
        <v>2087</v>
      </c>
      <c r="B401" s="87">
        <v>2</v>
      </c>
      <c r="C401" s="118">
        <v>0.004561060540363352</v>
      </c>
      <c r="D401" s="87" t="s">
        <v>1626</v>
      </c>
      <c r="E401" s="87" t="b">
        <v>0</v>
      </c>
      <c r="F401" s="87" t="b">
        <v>0</v>
      </c>
      <c r="G401" s="87" t="b">
        <v>0</v>
      </c>
    </row>
    <row r="402" spans="1:7" ht="15">
      <c r="A402" s="87" t="s">
        <v>2266</v>
      </c>
      <c r="B402" s="87">
        <v>2</v>
      </c>
      <c r="C402" s="118">
        <v>0.004561060540363352</v>
      </c>
      <c r="D402" s="87" t="s">
        <v>1626</v>
      </c>
      <c r="E402" s="87" t="b">
        <v>0</v>
      </c>
      <c r="F402" s="87" t="b">
        <v>0</v>
      </c>
      <c r="G402" s="87" t="b">
        <v>0</v>
      </c>
    </row>
    <row r="403" spans="1:7" ht="15">
      <c r="A403" s="87" t="s">
        <v>2118</v>
      </c>
      <c r="B403" s="87">
        <v>2</v>
      </c>
      <c r="C403" s="118">
        <v>0.004561060540363352</v>
      </c>
      <c r="D403" s="87" t="s">
        <v>1626</v>
      </c>
      <c r="E403" s="87" t="b">
        <v>0</v>
      </c>
      <c r="F403" s="87" t="b">
        <v>0</v>
      </c>
      <c r="G403" s="87" t="b">
        <v>0</v>
      </c>
    </row>
    <row r="404" spans="1:7" ht="15">
      <c r="A404" s="87" t="s">
        <v>293</v>
      </c>
      <c r="B404" s="87">
        <v>2</v>
      </c>
      <c r="C404" s="118">
        <v>0.004561060540363352</v>
      </c>
      <c r="D404" s="87" t="s">
        <v>1626</v>
      </c>
      <c r="E404" s="87" t="b">
        <v>0</v>
      </c>
      <c r="F404" s="87" t="b">
        <v>0</v>
      </c>
      <c r="G404" s="87" t="b">
        <v>0</v>
      </c>
    </row>
    <row r="405" spans="1:7" ht="15">
      <c r="A405" s="87" t="s">
        <v>285</v>
      </c>
      <c r="B405" s="87">
        <v>2</v>
      </c>
      <c r="C405" s="118">
        <v>0.004561060540363352</v>
      </c>
      <c r="D405" s="87" t="s">
        <v>1626</v>
      </c>
      <c r="E405" s="87" t="b">
        <v>0</v>
      </c>
      <c r="F405" s="87" t="b">
        <v>0</v>
      </c>
      <c r="G405" s="87" t="b">
        <v>0</v>
      </c>
    </row>
    <row r="406" spans="1:7" ht="15">
      <c r="A406" s="87" t="s">
        <v>326</v>
      </c>
      <c r="B406" s="87">
        <v>2</v>
      </c>
      <c r="C406" s="118">
        <v>0.004561060540363352</v>
      </c>
      <c r="D406" s="87" t="s">
        <v>1626</v>
      </c>
      <c r="E406" s="87" t="b">
        <v>0</v>
      </c>
      <c r="F406" s="87" t="b">
        <v>0</v>
      </c>
      <c r="G406" s="87" t="b">
        <v>0</v>
      </c>
    </row>
    <row r="407" spans="1:7" ht="15">
      <c r="A407" s="87" t="s">
        <v>1774</v>
      </c>
      <c r="B407" s="87">
        <v>2</v>
      </c>
      <c r="C407" s="118">
        <v>0.004561060540363352</v>
      </c>
      <c r="D407" s="87" t="s">
        <v>1626</v>
      </c>
      <c r="E407" s="87" t="b">
        <v>0</v>
      </c>
      <c r="F407" s="87" t="b">
        <v>0</v>
      </c>
      <c r="G407" s="87" t="b">
        <v>0</v>
      </c>
    </row>
    <row r="408" spans="1:7" ht="15">
      <c r="A408" s="87" t="s">
        <v>278</v>
      </c>
      <c r="B408" s="87">
        <v>2</v>
      </c>
      <c r="C408" s="118">
        <v>0.004561060540363352</v>
      </c>
      <c r="D408" s="87" t="s">
        <v>1626</v>
      </c>
      <c r="E408" s="87" t="b">
        <v>0</v>
      </c>
      <c r="F408" s="87" t="b">
        <v>0</v>
      </c>
      <c r="G408" s="87" t="b">
        <v>0</v>
      </c>
    </row>
    <row r="409" spans="1:7" ht="15">
      <c r="A409" s="87" t="s">
        <v>298</v>
      </c>
      <c r="B409" s="87">
        <v>2</v>
      </c>
      <c r="C409" s="118">
        <v>0.004561060540363352</v>
      </c>
      <c r="D409" s="87" t="s">
        <v>1626</v>
      </c>
      <c r="E409" s="87" t="b">
        <v>0</v>
      </c>
      <c r="F409" s="87" t="b">
        <v>0</v>
      </c>
      <c r="G409" s="87" t="b">
        <v>0</v>
      </c>
    </row>
    <row r="410" spans="1:7" ht="15">
      <c r="A410" s="87" t="s">
        <v>299</v>
      </c>
      <c r="B410" s="87">
        <v>2</v>
      </c>
      <c r="C410" s="118">
        <v>0.004561060540363352</v>
      </c>
      <c r="D410" s="87" t="s">
        <v>1626</v>
      </c>
      <c r="E410" s="87" t="b">
        <v>0</v>
      </c>
      <c r="F410" s="87" t="b">
        <v>0</v>
      </c>
      <c r="G410" s="87" t="b">
        <v>0</v>
      </c>
    </row>
    <row r="411" spans="1:7" ht="15">
      <c r="A411" s="87" t="s">
        <v>2098</v>
      </c>
      <c r="B411" s="87">
        <v>2</v>
      </c>
      <c r="C411" s="118">
        <v>0.004561060540363352</v>
      </c>
      <c r="D411" s="87" t="s">
        <v>1626</v>
      </c>
      <c r="E411" s="87" t="b">
        <v>0</v>
      </c>
      <c r="F411" s="87" t="b">
        <v>0</v>
      </c>
      <c r="G411" s="87" t="b">
        <v>0</v>
      </c>
    </row>
    <row r="412" spans="1:7" ht="15">
      <c r="A412" s="87" t="s">
        <v>2196</v>
      </c>
      <c r="B412" s="87">
        <v>2</v>
      </c>
      <c r="C412" s="118">
        <v>0.006081414053817803</v>
      </c>
      <c r="D412" s="87" t="s">
        <v>1626</v>
      </c>
      <c r="E412" s="87" t="b">
        <v>1</v>
      </c>
      <c r="F412" s="87" t="b">
        <v>0</v>
      </c>
      <c r="G412" s="87" t="b">
        <v>0</v>
      </c>
    </row>
    <row r="413" spans="1:7" ht="15">
      <c r="A413" s="87" t="s">
        <v>2290</v>
      </c>
      <c r="B413" s="87">
        <v>2</v>
      </c>
      <c r="C413" s="118">
        <v>0.004561060540363352</v>
      </c>
      <c r="D413" s="87" t="s">
        <v>1626</v>
      </c>
      <c r="E413" s="87" t="b">
        <v>0</v>
      </c>
      <c r="F413" s="87" t="b">
        <v>0</v>
      </c>
      <c r="G413" s="87" t="b">
        <v>0</v>
      </c>
    </row>
    <row r="414" spans="1:7" ht="15">
      <c r="A414" s="87" t="s">
        <v>2291</v>
      </c>
      <c r="B414" s="87">
        <v>2</v>
      </c>
      <c r="C414" s="118">
        <v>0.006081414053817803</v>
      </c>
      <c r="D414" s="87" t="s">
        <v>1626</v>
      </c>
      <c r="E414" s="87" t="b">
        <v>0</v>
      </c>
      <c r="F414" s="87" t="b">
        <v>0</v>
      </c>
      <c r="G414" s="87" t="b">
        <v>0</v>
      </c>
    </row>
    <row r="415" spans="1:7" ht="15">
      <c r="A415" s="87" t="s">
        <v>2123</v>
      </c>
      <c r="B415" s="87">
        <v>2</v>
      </c>
      <c r="C415" s="118">
        <v>0.004561060540363352</v>
      </c>
      <c r="D415" s="87" t="s">
        <v>1626</v>
      </c>
      <c r="E415" s="87" t="b">
        <v>0</v>
      </c>
      <c r="F415" s="87" t="b">
        <v>0</v>
      </c>
      <c r="G415" s="87" t="b">
        <v>0</v>
      </c>
    </row>
    <row r="416" spans="1:7" ht="15">
      <c r="A416" s="87" t="s">
        <v>315</v>
      </c>
      <c r="B416" s="87">
        <v>2</v>
      </c>
      <c r="C416" s="118">
        <v>0.004561060540363352</v>
      </c>
      <c r="D416" s="87" t="s">
        <v>1626</v>
      </c>
      <c r="E416" s="87" t="b">
        <v>0</v>
      </c>
      <c r="F416" s="87" t="b">
        <v>0</v>
      </c>
      <c r="G416" s="87" t="b">
        <v>0</v>
      </c>
    </row>
    <row r="417" spans="1:7" ht="15">
      <c r="A417" s="87" t="s">
        <v>2197</v>
      </c>
      <c r="B417" s="87">
        <v>2</v>
      </c>
      <c r="C417" s="118">
        <v>0.006081414053817803</v>
      </c>
      <c r="D417" s="87" t="s">
        <v>1626</v>
      </c>
      <c r="E417" s="87" t="b">
        <v>0</v>
      </c>
      <c r="F417" s="87" t="b">
        <v>0</v>
      </c>
      <c r="G417" s="87" t="b">
        <v>0</v>
      </c>
    </row>
    <row r="418" spans="1:7" ht="15">
      <c r="A418" s="87" t="s">
        <v>1805</v>
      </c>
      <c r="B418" s="87">
        <v>2</v>
      </c>
      <c r="C418" s="118">
        <v>0.004561060540363352</v>
      </c>
      <c r="D418" s="87" t="s">
        <v>1626</v>
      </c>
      <c r="E418" s="87" t="b">
        <v>0</v>
      </c>
      <c r="F418" s="87" t="b">
        <v>0</v>
      </c>
      <c r="G418" s="87" t="b">
        <v>0</v>
      </c>
    </row>
    <row r="419" spans="1:7" ht="15">
      <c r="A419" s="87" t="s">
        <v>2102</v>
      </c>
      <c r="B419" s="87">
        <v>2</v>
      </c>
      <c r="C419" s="118">
        <v>0.004561060540363352</v>
      </c>
      <c r="D419" s="87" t="s">
        <v>1626</v>
      </c>
      <c r="E419" s="87" t="b">
        <v>0</v>
      </c>
      <c r="F419" s="87" t="b">
        <v>0</v>
      </c>
      <c r="G419" s="87" t="b">
        <v>0</v>
      </c>
    </row>
    <row r="420" spans="1:7" ht="15">
      <c r="A420" s="87" t="s">
        <v>1766</v>
      </c>
      <c r="B420" s="87">
        <v>2</v>
      </c>
      <c r="C420" s="118">
        <v>0.004561060540363352</v>
      </c>
      <c r="D420" s="87" t="s">
        <v>1626</v>
      </c>
      <c r="E420" s="87" t="b">
        <v>0</v>
      </c>
      <c r="F420" s="87" t="b">
        <v>0</v>
      </c>
      <c r="G420" s="87" t="b">
        <v>0</v>
      </c>
    </row>
    <row r="421" spans="1:7" ht="15">
      <c r="A421" s="87" t="s">
        <v>2337</v>
      </c>
      <c r="B421" s="87">
        <v>2</v>
      </c>
      <c r="C421" s="118">
        <v>0.004561060540363352</v>
      </c>
      <c r="D421" s="87" t="s">
        <v>1626</v>
      </c>
      <c r="E421" s="87" t="b">
        <v>0</v>
      </c>
      <c r="F421" s="87" t="b">
        <v>0</v>
      </c>
      <c r="G421" s="87" t="b">
        <v>0</v>
      </c>
    </row>
    <row r="422" spans="1:7" ht="15">
      <c r="A422" s="87" t="s">
        <v>2134</v>
      </c>
      <c r="B422" s="87">
        <v>2</v>
      </c>
      <c r="C422" s="118">
        <v>0.004561060540363352</v>
      </c>
      <c r="D422" s="87" t="s">
        <v>1626</v>
      </c>
      <c r="E422" s="87" t="b">
        <v>0</v>
      </c>
      <c r="F422" s="87" t="b">
        <v>0</v>
      </c>
      <c r="G422" s="87" t="b">
        <v>0</v>
      </c>
    </row>
    <row r="423" spans="1:7" ht="15">
      <c r="A423" s="87" t="s">
        <v>2365</v>
      </c>
      <c r="B423" s="87">
        <v>2</v>
      </c>
      <c r="C423" s="118">
        <v>0.006081414053817803</v>
      </c>
      <c r="D423" s="87" t="s">
        <v>1626</v>
      </c>
      <c r="E423" s="87" t="b">
        <v>0</v>
      </c>
      <c r="F423" s="87" t="b">
        <v>0</v>
      </c>
      <c r="G423" s="87" t="b">
        <v>0</v>
      </c>
    </row>
    <row r="424" spans="1:7" ht="15">
      <c r="A424" s="87" t="s">
        <v>2366</v>
      </c>
      <c r="B424" s="87">
        <v>2</v>
      </c>
      <c r="C424" s="118">
        <v>0.006081414053817803</v>
      </c>
      <c r="D424" s="87" t="s">
        <v>1626</v>
      </c>
      <c r="E424" s="87" t="b">
        <v>0</v>
      </c>
      <c r="F424" s="87" t="b">
        <v>0</v>
      </c>
      <c r="G424" s="87" t="b">
        <v>0</v>
      </c>
    </row>
    <row r="425" spans="1:7" ht="15">
      <c r="A425" s="87" t="s">
        <v>2367</v>
      </c>
      <c r="B425" s="87">
        <v>2</v>
      </c>
      <c r="C425" s="118">
        <v>0.006081414053817803</v>
      </c>
      <c r="D425" s="87" t="s">
        <v>1626</v>
      </c>
      <c r="E425" s="87" t="b">
        <v>0</v>
      </c>
      <c r="F425" s="87" t="b">
        <v>0</v>
      </c>
      <c r="G425" s="87" t="b">
        <v>0</v>
      </c>
    </row>
    <row r="426" spans="1:7" ht="15">
      <c r="A426" s="87" t="s">
        <v>2126</v>
      </c>
      <c r="B426" s="87">
        <v>2</v>
      </c>
      <c r="C426" s="118">
        <v>0.004561060540363352</v>
      </c>
      <c r="D426" s="87" t="s">
        <v>1626</v>
      </c>
      <c r="E426" s="87" t="b">
        <v>0</v>
      </c>
      <c r="F426" s="87" t="b">
        <v>0</v>
      </c>
      <c r="G426" s="87" t="b">
        <v>0</v>
      </c>
    </row>
    <row r="427" spans="1:7" ht="15">
      <c r="A427" s="87" t="s">
        <v>2368</v>
      </c>
      <c r="B427" s="87">
        <v>2</v>
      </c>
      <c r="C427" s="118">
        <v>0.004561060540363352</v>
      </c>
      <c r="D427" s="87" t="s">
        <v>1626</v>
      </c>
      <c r="E427" s="87" t="b">
        <v>0</v>
      </c>
      <c r="F427" s="87" t="b">
        <v>0</v>
      </c>
      <c r="G427" s="87" t="b">
        <v>0</v>
      </c>
    </row>
    <row r="428" spans="1:7" ht="15">
      <c r="A428" s="87" t="s">
        <v>2369</v>
      </c>
      <c r="B428" s="87">
        <v>2</v>
      </c>
      <c r="C428" s="118">
        <v>0.004561060540363352</v>
      </c>
      <c r="D428" s="87" t="s">
        <v>1626</v>
      </c>
      <c r="E428" s="87" t="b">
        <v>0</v>
      </c>
      <c r="F428" s="87" t="b">
        <v>0</v>
      </c>
      <c r="G428" s="87" t="b">
        <v>0</v>
      </c>
    </row>
    <row r="429" spans="1:7" ht="15">
      <c r="A429" s="87" t="s">
        <v>1807</v>
      </c>
      <c r="B429" s="87">
        <v>2</v>
      </c>
      <c r="C429" s="118">
        <v>0.004561060540363352</v>
      </c>
      <c r="D429" s="87" t="s">
        <v>1626</v>
      </c>
      <c r="E429" s="87" t="b">
        <v>0</v>
      </c>
      <c r="F429" s="87" t="b">
        <v>0</v>
      </c>
      <c r="G429" s="87" t="b">
        <v>0</v>
      </c>
    </row>
    <row r="430" spans="1:7" ht="15">
      <c r="A430" s="87" t="s">
        <v>2150</v>
      </c>
      <c r="B430" s="87">
        <v>2</v>
      </c>
      <c r="C430" s="118">
        <v>0.006081414053817803</v>
      </c>
      <c r="D430" s="87" t="s">
        <v>1626</v>
      </c>
      <c r="E430" s="87" t="b">
        <v>0</v>
      </c>
      <c r="F430" s="87" t="b">
        <v>0</v>
      </c>
      <c r="G430" s="87" t="b">
        <v>0</v>
      </c>
    </row>
    <row r="431" spans="1:7" ht="15">
      <c r="A431" s="87" t="s">
        <v>2375</v>
      </c>
      <c r="B431" s="87">
        <v>2</v>
      </c>
      <c r="C431" s="118">
        <v>0.006081414053817803</v>
      </c>
      <c r="D431" s="87" t="s">
        <v>1626</v>
      </c>
      <c r="E431" s="87" t="b">
        <v>0</v>
      </c>
      <c r="F431" s="87" t="b">
        <v>0</v>
      </c>
      <c r="G431" s="87" t="b">
        <v>0</v>
      </c>
    </row>
    <row r="432" spans="1:7" ht="15">
      <c r="A432" s="87" t="s">
        <v>2376</v>
      </c>
      <c r="B432" s="87">
        <v>2</v>
      </c>
      <c r="C432" s="118">
        <v>0.006081414053817803</v>
      </c>
      <c r="D432" s="87" t="s">
        <v>1626</v>
      </c>
      <c r="E432" s="87" t="b">
        <v>0</v>
      </c>
      <c r="F432" s="87" t="b">
        <v>0</v>
      </c>
      <c r="G432" s="87" t="b">
        <v>0</v>
      </c>
    </row>
    <row r="433" spans="1:7" ht="15">
      <c r="A433" s="87" t="s">
        <v>2374</v>
      </c>
      <c r="B433" s="87">
        <v>2</v>
      </c>
      <c r="C433" s="118">
        <v>0.004561060540363352</v>
      </c>
      <c r="D433" s="87" t="s">
        <v>1626</v>
      </c>
      <c r="E433" s="87" t="b">
        <v>0</v>
      </c>
      <c r="F433" s="87" t="b">
        <v>0</v>
      </c>
      <c r="G433" s="87" t="b">
        <v>0</v>
      </c>
    </row>
    <row r="434" spans="1:7" ht="15">
      <c r="A434" s="87" t="s">
        <v>1763</v>
      </c>
      <c r="B434" s="87">
        <v>14</v>
      </c>
      <c r="C434" s="118">
        <v>0.0014515056307411933</v>
      </c>
      <c r="D434" s="87" t="s">
        <v>1627</v>
      </c>
      <c r="E434" s="87" t="b">
        <v>0</v>
      </c>
      <c r="F434" s="87" t="b">
        <v>0</v>
      </c>
      <c r="G434" s="87" t="b">
        <v>0</v>
      </c>
    </row>
    <row r="435" spans="1:7" ht="15">
      <c r="A435" s="87" t="s">
        <v>287</v>
      </c>
      <c r="B435" s="87">
        <v>13</v>
      </c>
      <c r="C435" s="118">
        <v>0.0027955805803978467</v>
      </c>
      <c r="D435" s="87" t="s">
        <v>1627</v>
      </c>
      <c r="E435" s="87" t="b">
        <v>0</v>
      </c>
      <c r="F435" s="87" t="b">
        <v>0</v>
      </c>
      <c r="G435" s="87" t="b">
        <v>0</v>
      </c>
    </row>
    <row r="436" spans="1:7" ht="15">
      <c r="A436" s="87" t="s">
        <v>1764</v>
      </c>
      <c r="B436" s="87">
        <v>8</v>
      </c>
      <c r="C436" s="118">
        <v>0.007557128638442565</v>
      </c>
      <c r="D436" s="87" t="s">
        <v>1627</v>
      </c>
      <c r="E436" s="87" t="b">
        <v>0</v>
      </c>
      <c r="F436" s="87" t="b">
        <v>0</v>
      </c>
      <c r="G436" s="87" t="b">
        <v>0</v>
      </c>
    </row>
    <row r="437" spans="1:7" ht="15">
      <c r="A437" s="87" t="s">
        <v>310</v>
      </c>
      <c r="B437" s="87">
        <v>5</v>
      </c>
      <c r="C437" s="118">
        <v>0.008254692988229454</v>
      </c>
      <c r="D437" s="87" t="s">
        <v>1627</v>
      </c>
      <c r="E437" s="87" t="b">
        <v>0</v>
      </c>
      <c r="F437" s="87" t="b">
        <v>0</v>
      </c>
      <c r="G437" s="87" t="b">
        <v>0</v>
      </c>
    </row>
    <row r="438" spans="1:7" ht="15">
      <c r="A438" s="87" t="s">
        <v>1768</v>
      </c>
      <c r="B438" s="87">
        <v>3</v>
      </c>
      <c r="C438" s="118">
        <v>0.007255743989647254</v>
      </c>
      <c r="D438" s="87" t="s">
        <v>1627</v>
      </c>
      <c r="E438" s="87" t="b">
        <v>0</v>
      </c>
      <c r="F438" s="87" t="b">
        <v>0</v>
      </c>
      <c r="G438" s="87" t="b">
        <v>0</v>
      </c>
    </row>
    <row r="439" spans="1:7" ht="15">
      <c r="A439" s="87" t="s">
        <v>1774</v>
      </c>
      <c r="B439" s="87">
        <v>3</v>
      </c>
      <c r="C439" s="118">
        <v>0.009083680934861938</v>
      </c>
      <c r="D439" s="87" t="s">
        <v>1627</v>
      </c>
      <c r="E439" s="87" t="b">
        <v>0</v>
      </c>
      <c r="F439" s="87" t="b">
        <v>0</v>
      </c>
      <c r="G439" s="87" t="b">
        <v>0</v>
      </c>
    </row>
    <row r="440" spans="1:7" ht="15">
      <c r="A440" s="87" t="s">
        <v>1775</v>
      </c>
      <c r="B440" s="87">
        <v>3</v>
      </c>
      <c r="C440" s="118">
        <v>0.007255743989647254</v>
      </c>
      <c r="D440" s="87" t="s">
        <v>1627</v>
      </c>
      <c r="E440" s="87" t="b">
        <v>0</v>
      </c>
      <c r="F440" s="87" t="b">
        <v>0</v>
      </c>
      <c r="G440" s="87" t="b">
        <v>0</v>
      </c>
    </row>
    <row r="441" spans="1:7" ht="15">
      <c r="A441" s="87" t="s">
        <v>1776</v>
      </c>
      <c r="B441" s="87">
        <v>3</v>
      </c>
      <c r="C441" s="118">
        <v>0.007255743989647254</v>
      </c>
      <c r="D441" s="87" t="s">
        <v>1627</v>
      </c>
      <c r="E441" s="87" t="b">
        <v>0</v>
      </c>
      <c r="F441" s="87" t="b">
        <v>0</v>
      </c>
      <c r="G441" s="87" t="b">
        <v>0</v>
      </c>
    </row>
    <row r="442" spans="1:7" ht="15">
      <c r="A442" s="87" t="s">
        <v>1777</v>
      </c>
      <c r="B442" s="87">
        <v>3</v>
      </c>
      <c r="C442" s="118">
        <v>0.007255743989647254</v>
      </c>
      <c r="D442" s="87" t="s">
        <v>1627</v>
      </c>
      <c r="E442" s="87" t="b">
        <v>0</v>
      </c>
      <c r="F442" s="87" t="b">
        <v>0</v>
      </c>
      <c r="G442" s="87" t="b">
        <v>0</v>
      </c>
    </row>
    <row r="443" spans="1:7" ht="15">
      <c r="A443" s="87" t="s">
        <v>1778</v>
      </c>
      <c r="B443" s="87">
        <v>3</v>
      </c>
      <c r="C443" s="118">
        <v>0.007255743989647254</v>
      </c>
      <c r="D443" s="87" t="s">
        <v>1627</v>
      </c>
      <c r="E443" s="87" t="b">
        <v>0</v>
      </c>
      <c r="F443" s="87" t="b">
        <v>0</v>
      </c>
      <c r="G443" s="87" t="b">
        <v>0</v>
      </c>
    </row>
    <row r="444" spans="1:7" ht="15">
      <c r="A444" s="87" t="s">
        <v>2220</v>
      </c>
      <c r="B444" s="87">
        <v>3</v>
      </c>
      <c r="C444" s="118">
        <v>0.007255743989647254</v>
      </c>
      <c r="D444" s="87" t="s">
        <v>1627</v>
      </c>
      <c r="E444" s="87" t="b">
        <v>0</v>
      </c>
      <c r="F444" s="87" t="b">
        <v>0</v>
      </c>
      <c r="G444" s="87" t="b">
        <v>0</v>
      </c>
    </row>
    <row r="445" spans="1:7" ht="15">
      <c r="A445" s="87" t="s">
        <v>2221</v>
      </c>
      <c r="B445" s="87">
        <v>3</v>
      </c>
      <c r="C445" s="118">
        <v>0.007255743989647254</v>
      </c>
      <c r="D445" s="87" t="s">
        <v>1627</v>
      </c>
      <c r="E445" s="87" t="b">
        <v>0</v>
      </c>
      <c r="F445" s="87" t="b">
        <v>0</v>
      </c>
      <c r="G445" s="87" t="b">
        <v>0</v>
      </c>
    </row>
    <row r="446" spans="1:7" ht="15">
      <c r="A446" s="87" t="s">
        <v>2126</v>
      </c>
      <c r="B446" s="87">
        <v>3</v>
      </c>
      <c r="C446" s="118">
        <v>0.009083680934861938</v>
      </c>
      <c r="D446" s="87" t="s">
        <v>1627</v>
      </c>
      <c r="E446" s="87" t="b">
        <v>0</v>
      </c>
      <c r="F446" s="87" t="b">
        <v>0</v>
      </c>
      <c r="G446" s="87" t="b">
        <v>0</v>
      </c>
    </row>
    <row r="447" spans="1:7" ht="15">
      <c r="A447" s="87" t="s">
        <v>1810</v>
      </c>
      <c r="B447" s="87">
        <v>2</v>
      </c>
      <c r="C447" s="118">
        <v>0.00605578728990796</v>
      </c>
      <c r="D447" s="87" t="s">
        <v>1627</v>
      </c>
      <c r="E447" s="87" t="b">
        <v>0</v>
      </c>
      <c r="F447" s="87" t="b">
        <v>0</v>
      </c>
      <c r="G447" s="87" t="b">
        <v>0</v>
      </c>
    </row>
    <row r="448" spans="1:7" ht="15">
      <c r="A448" s="87" t="s">
        <v>2261</v>
      </c>
      <c r="B448" s="87">
        <v>2</v>
      </c>
      <c r="C448" s="118">
        <v>0.008139039855056618</v>
      </c>
      <c r="D448" s="87" t="s">
        <v>1627</v>
      </c>
      <c r="E448" s="87" t="b">
        <v>0</v>
      </c>
      <c r="F448" s="87" t="b">
        <v>0</v>
      </c>
      <c r="G448" s="87" t="b">
        <v>0</v>
      </c>
    </row>
    <row r="449" spans="1:7" ht="15">
      <c r="A449" s="87" t="s">
        <v>1814</v>
      </c>
      <c r="B449" s="87">
        <v>2</v>
      </c>
      <c r="C449" s="118">
        <v>0.00605578728990796</v>
      </c>
      <c r="D449" s="87" t="s">
        <v>1627</v>
      </c>
      <c r="E449" s="87" t="b">
        <v>1</v>
      </c>
      <c r="F449" s="87" t="b">
        <v>0</v>
      </c>
      <c r="G449" s="87" t="b">
        <v>0</v>
      </c>
    </row>
    <row r="450" spans="1:7" ht="15">
      <c r="A450" s="87" t="s">
        <v>1709</v>
      </c>
      <c r="B450" s="87">
        <v>2</v>
      </c>
      <c r="C450" s="118">
        <v>0.00605578728990796</v>
      </c>
      <c r="D450" s="87" t="s">
        <v>1627</v>
      </c>
      <c r="E450" s="87" t="b">
        <v>0</v>
      </c>
      <c r="F450" s="87" t="b">
        <v>0</v>
      </c>
      <c r="G450" s="87" t="b">
        <v>0</v>
      </c>
    </row>
    <row r="451" spans="1:7" ht="15">
      <c r="A451" s="87" t="s">
        <v>2129</v>
      </c>
      <c r="B451" s="87">
        <v>2</v>
      </c>
      <c r="C451" s="118">
        <v>0.00605578728990796</v>
      </c>
      <c r="D451" s="87" t="s">
        <v>1627</v>
      </c>
      <c r="E451" s="87" t="b">
        <v>0</v>
      </c>
      <c r="F451" s="87" t="b">
        <v>0</v>
      </c>
      <c r="G451" s="87" t="b">
        <v>0</v>
      </c>
    </row>
    <row r="452" spans="1:7" ht="15">
      <c r="A452" s="87" t="s">
        <v>2346</v>
      </c>
      <c r="B452" s="87">
        <v>2</v>
      </c>
      <c r="C452" s="118">
        <v>0.00605578728990796</v>
      </c>
      <c r="D452" s="87" t="s">
        <v>1627</v>
      </c>
      <c r="E452" s="87" t="b">
        <v>0</v>
      </c>
      <c r="F452" s="87" t="b">
        <v>0</v>
      </c>
      <c r="G452" s="87" t="b">
        <v>0</v>
      </c>
    </row>
    <row r="453" spans="1:7" ht="15">
      <c r="A453" s="87" t="s">
        <v>2347</v>
      </c>
      <c r="B453" s="87">
        <v>2</v>
      </c>
      <c r="C453" s="118">
        <v>0.008139039855056618</v>
      </c>
      <c r="D453" s="87" t="s">
        <v>1627</v>
      </c>
      <c r="E453" s="87" t="b">
        <v>0</v>
      </c>
      <c r="F453" s="87" t="b">
        <v>0</v>
      </c>
      <c r="G453" s="87" t="b">
        <v>0</v>
      </c>
    </row>
    <row r="454" spans="1:7" ht="15">
      <c r="A454" s="87" t="s">
        <v>2088</v>
      </c>
      <c r="B454" s="87">
        <v>2</v>
      </c>
      <c r="C454" s="118">
        <v>0.00605578728990796</v>
      </c>
      <c r="D454" s="87" t="s">
        <v>1627</v>
      </c>
      <c r="E454" s="87" t="b">
        <v>0</v>
      </c>
      <c r="F454" s="87" t="b">
        <v>0</v>
      </c>
      <c r="G454" s="87" t="b">
        <v>0</v>
      </c>
    </row>
    <row r="455" spans="1:7" ht="15">
      <c r="A455" s="87" t="s">
        <v>2195</v>
      </c>
      <c r="B455" s="87">
        <v>2</v>
      </c>
      <c r="C455" s="118">
        <v>0.00605578728990796</v>
      </c>
      <c r="D455" s="87" t="s">
        <v>1627</v>
      </c>
      <c r="E455" s="87" t="b">
        <v>0</v>
      </c>
      <c r="F455" s="87" t="b">
        <v>0</v>
      </c>
      <c r="G455" s="87" t="b">
        <v>0</v>
      </c>
    </row>
    <row r="456" spans="1:7" ht="15">
      <c r="A456" s="87" t="s">
        <v>2217</v>
      </c>
      <c r="B456" s="87">
        <v>2</v>
      </c>
      <c r="C456" s="118">
        <v>0.00605578728990796</v>
      </c>
      <c r="D456" s="87" t="s">
        <v>1627</v>
      </c>
      <c r="E456" s="87" t="b">
        <v>0</v>
      </c>
      <c r="F456" s="87" t="b">
        <v>0</v>
      </c>
      <c r="G456" s="87" t="b">
        <v>0</v>
      </c>
    </row>
    <row r="457" spans="1:7" ht="15">
      <c r="A457" s="87" t="s">
        <v>2348</v>
      </c>
      <c r="B457" s="87">
        <v>2</v>
      </c>
      <c r="C457" s="118">
        <v>0.008139039855056618</v>
      </c>
      <c r="D457" s="87" t="s">
        <v>1627</v>
      </c>
      <c r="E457" s="87" t="b">
        <v>0</v>
      </c>
      <c r="F457" s="87" t="b">
        <v>0</v>
      </c>
      <c r="G457" s="87" t="b">
        <v>0</v>
      </c>
    </row>
    <row r="458" spans="1:7" ht="15">
      <c r="A458" s="87" t="s">
        <v>2218</v>
      </c>
      <c r="B458" s="87">
        <v>2</v>
      </c>
      <c r="C458" s="118">
        <v>0.00605578728990796</v>
      </c>
      <c r="D458" s="87" t="s">
        <v>1627</v>
      </c>
      <c r="E458" s="87" t="b">
        <v>0</v>
      </c>
      <c r="F458" s="87" t="b">
        <v>0</v>
      </c>
      <c r="G458" s="87" t="b">
        <v>0</v>
      </c>
    </row>
    <row r="459" spans="1:7" ht="15">
      <c r="A459" s="87" t="s">
        <v>2214</v>
      </c>
      <c r="B459" s="87">
        <v>2</v>
      </c>
      <c r="C459" s="118">
        <v>0.00605578728990796</v>
      </c>
      <c r="D459" s="87" t="s">
        <v>1627</v>
      </c>
      <c r="E459" s="87" t="b">
        <v>0</v>
      </c>
      <c r="F459" s="87" t="b">
        <v>0</v>
      </c>
      <c r="G459" s="87" t="b">
        <v>0</v>
      </c>
    </row>
    <row r="460" spans="1:7" ht="15">
      <c r="A460" s="87" t="s">
        <v>2125</v>
      </c>
      <c r="B460" s="87">
        <v>2</v>
      </c>
      <c r="C460" s="118">
        <v>0.00605578728990796</v>
      </c>
      <c r="D460" s="87" t="s">
        <v>1627</v>
      </c>
      <c r="E460" s="87" t="b">
        <v>1</v>
      </c>
      <c r="F460" s="87" t="b">
        <v>0</v>
      </c>
      <c r="G460" s="87" t="b">
        <v>0</v>
      </c>
    </row>
    <row r="461" spans="1:7" ht="15">
      <c r="A461" s="87" t="s">
        <v>2086</v>
      </c>
      <c r="B461" s="87">
        <v>2</v>
      </c>
      <c r="C461" s="118">
        <v>0.00605578728990796</v>
      </c>
      <c r="D461" s="87" t="s">
        <v>1627</v>
      </c>
      <c r="E461" s="87" t="b">
        <v>0</v>
      </c>
      <c r="F461" s="87" t="b">
        <v>0</v>
      </c>
      <c r="G461" s="87" t="b">
        <v>0</v>
      </c>
    </row>
    <row r="462" spans="1:7" ht="15">
      <c r="A462" s="87" t="s">
        <v>2349</v>
      </c>
      <c r="B462" s="87">
        <v>2</v>
      </c>
      <c r="C462" s="118">
        <v>0.00605578728990796</v>
      </c>
      <c r="D462" s="87" t="s">
        <v>1627</v>
      </c>
      <c r="E462" s="87" t="b">
        <v>0</v>
      </c>
      <c r="F462" s="87" t="b">
        <v>0</v>
      </c>
      <c r="G462" s="87" t="b">
        <v>0</v>
      </c>
    </row>
    <row r="463" spans="1:7" ht="15">
      <c r="A463" s="87" t="s">
        <v>2350</v>
      </c>
      <c r="B463" s="87">
        <v>2</v>
      </c>
      <c r="C463" s="118">
        <v>0.00605578728990796</v>
      </c>
      <c r="D463" s="87" t="s">
        <v>1627</v>
      </c>
      <c r="E463" s="87" t="b">
        <v>0</v>
      </c>
      <c r="F463" s="87" t="b">
        <v>0</v>
      </c>
      <c r="G463" s="87" t="b">
        <v>0</v>
      </c>
    </row>
    <row r="464" spans="1:7" ht="15">
      <c r="A464" s="87" t="s">
        <v>2352</v>
      </c>
      <c r="B464" s="87">
        <v>2</v>
      </c>
      <c r="C464" s="118">
        <v>0.00605578728990796</v>
      </c>
      <c r="D464" s="87" t="s">
        <v>1627</v>
      </c>
      <c r="E464" s="87" t="b">
        <v>0</v>
      </c>
      <c r="F464" s="87" t="b">
        <v>0</v>
      </c>
      <c r="G464" s="87" t="b">
        <v>0</v>
      </c>
    </row>
    <row r="465" spans="1:7" ht="15">
      <c r="A465" s="87" t="s">
        <v>2093</v>
      </c>
      <c r="B465" s="87">
        <v>2</v>
      </c>
      <c r="C465" s="118">
        <v>0.00605578728990796</v>
      </c>
      <c r="D465" s="87" t="s">
        <v>1627</v>
      </c>
      <c r="E465" s="87" t="b">
        <v>0</v>
      </c>
      <c r="F465" s="87" t="b">
        <v>0</v>
      </c>
      <c r="G465" s="87" t="b">
        <v>0</v>
      </c>
    </row>
    <row r="466" spans="1:7" ht="15">
      <c r="A466" s="87" t="s">
        <v>2109</v>
      </c>
      <c r="B466" s="87">
        <v>2</v>
      </c>
      <c r="C466" s="118">
        <v>0.00605578728990796</v>
      </c>
      <c r="D466" s="87" t="s">
        <v>1627</v>
      </c>
      <c r="E466" s="87" t="b">
        <v>0</v>
      </c>
      <c r="F466" s="87" t="b">
        <v>0</v>
      </c>
      <c r="G466" s="87" t="b">
        <v>0</v>
      </c>
    </row>
    <row r="467" spans="1:7" ht="15">
      <c r="A467" s="87" t="s">
        <v>2202</v>
      </c>
      <c r="B467" s="87">
        <v>2</v>
      </c>
      <c r="C467" s="118">
        <v>0.00605578728990796</v>
      </c>
      <c r="D467" s="87" t="s">
        <v>1627</v>
      </c>
      <c r="E467" s="87" t="b">
        <v>0</v>
      </c>
      <c r="F467" s="87" t="b">
        <v>0</v>
      </c>
      <c r="G467" s="87" t="b">
        <v>0</v>
      </c>
    </row>
    <row r="468" spans="1:7" ht="15">
      <c r="A468" s="87" t="s">
        <v>311</v>
      </c>
      <c r="B468" s="87">
        <v>2</v>
      </c>
      <c r="C468" s="118">
        <v>0.00605578728990796</v>
      </c>
      <c r="D468" s="87" t="s">
        <v>1627</v>
      </c>
      <c r="E468" s="87" t="b">
        <v>0</v>
      </c>
      <c r="F468" s="87" t="b">
        <v>0</v>
      </c>
      <c r="G468" s="87" t="b">
        <v>0</v>
      </c>
    </row>
    <row r="469" spans="1:7" ht="15">
      <c r="A469" s="87" t="s">
        <v>1765</v>
      </c>
      <c r="B469" s="87">
        <v>2</v>
      </c>
      <c r="C469" s="118">
        <v>0.00605578728990796</v>
      </c>
      <c r="D469" s="87" t="s">
        <v>1627</v>
      </c>
      <c r="E469" s="87" t="b">
        <v>0</v>
      </c>
      <c r="F469" s="87" t="b">
        <v>0</v>
      </c>
      <c r="G469" s="87" t="b">
        <v>0</v>
      </c>
    </row>
    <row r="470" spans="1:7" ht="15">
      <c r="A470" s="87" t="s">
        <v>2140</v>
      </c>
      <c r="B470" s="87">
        <v>2</v>
      </c>
      <c r="C470" s="118">
        <v>0.008139039855056618</v>
      </c>
      <c r="D470" s="87" t="s">
        <v>1627</v>
      </c>
      <c r="E470" s="87" t="b">
        <v>0</v>
      </c>
      <c r="F470" s="87" t="b">
        <v>0</v>
      </c>
      <c r="G470" s="87" t="b">
        <v>0</v>
      </c>
    </row>
    <row r="471" spans="1:7" ht="15">
      <c r="A471" s="87" t="s">
        <v>2370</v>
      </c>
      <c r="B471" s="87">
        <v>2</v>
      </c>
      <c r="C471" s="118">
        <v>0.00605578728990796</v>
      </c>
      <c r="D471" s="87" t="s">
        <v>1627</v>
      </c>
      <c r="E471" s="87" t="b">
        <v>0</v>
      </c>
      <c r="F471" s="87" t="b">
        <v>0</v>
      </c>
      <c r="G471" s="87" t="b">
        <v>0</v>
      </c>
    </row>
    <row r="472" spans="1:7" ht="15">
      <c r="A472" s="87" t="s">
        <v>293</v>
      </c>
      <c r="B472" s="87">
        <v>2</v>
      </c>
      <c r="C472" s="118">
        <v>0.00605578728990796</v>
      </c>
      <c r="D472" s="87" t="s">
        <v>1627</v>
      </c>
      <c r="E472" s="87" t="b">
        <v>0</v>
      </c>
      <c r="F472" s="87" t="b">
        <v>0</v>
      </c>
      <c r="G472" s="87" t="b">
        <v>0</v>
      </c>
    </row>
    <row r="473" spans="1:7" ht="15">
      <c r="A473" s="87" t="s">
        <v>1784</v>
      </c>
      <c r="B473" s="87">
        <v>2</v>
      </c>
      <c r="C473" s="118">
        <v>0.00605578728990796</v>
      </c>
      <c r="D473" s="87" t="s">
        <v>1627</v>
      </c>
      <c r="E473" s="87" t="b">
        <v>0</v>
      </c>
      <c r="F473" s="87" t="b">
        <v>1</v>
      </c>
      <c r="G473" s="87" t="b">
        <v>0</v>
      </c>
    </row>
    <row r="474" spans="1:7" ht="15">
      <c r="A474" s="87" t="s">
        <v>2111</v>
      </c>
      <c r="B474" s="87">
        <v>2</v>
      </c>
      <c r="C474" s="118">
        <v>0.00605578728990796</v>
      </c>
      <c r="D474" s="87" t="s">
        <v>1627</v>
      </c>
      <c r="E474" s="87" t="b">
        <v>0</v>
      </c>
      <c r="F474" s="87" t="b">
        <v>0</v>
      </c>
      <c r="G474" s="87" t="b">
        <v>0</v>
      </c>
    </row>
    <row r="475" spans="1:7" ht="15">
      <c r="A475" s="87" t="s">
        <v>2377</v>
      </c>
      <c r="B475" s="87">
        <v>2</v>
      </c>
      <c r="C475" s="118">
        <v>0.008139039855056618</v>
      </c>
      <c r="D475" s="87" t="s">
        <v>1627</v>
      </c>
      <c r="E475" s="87" t="b">
        <v>0</v>
      </c>
      <c r="F475" s="87" t="b">
        <v>0</v>
      </c>
      <c r="G475" s="87" t="b">
        <v>0</v>
      </c>
    </row>
    <row r="476" spans="1:7" ht="15">
      <c r="A476" s="87" t="s">
        <v>264</v>
      </c>
      <c r="B476" s="87">
        <v>3</v>
      </c>
      <c r="C476" s="118">
        <v>0.005766403228075382</v>
      </c>
      <c r="D476" s="87" t="s">
        <v>1628</v>
      </c>
      <c r="E476" s="87" t="b">
        <v>0</v>
      </c>
      <c r="F476" s="87" t="b">
        <v>0</v>
      </c>
      <c r="G476" s="87" t="b">
        <v>0</v>
      </c>
    </row>
    <row r="477" spans="1:7" ht="15">
      <c r="A477" s="87" t="s">
        <v>287</v>
      </c>
      <c r="B477" s="87">
        <v>2</v>
      </c>
      <c r="C477" s="118">
        <v>0.009262461405045577</v>
      </c>
      <c r="D477" s="87" t="s">
        <v>1628</v>
      </c>
      <c r="E477" s="87" t="b">
        <v>0</v>
      </c>
      <c r="F477" s="87" t="b">
        <v>0</v>
      </c>
      <c r="G477" s="87" t="b">
        <v>0</v>
      </c>
    </row>
    <row r="478" spans="1:7" ht="15">
      <c r="A478" s="87" t="s">
        <v>1780</v>
      </c>
      <c r="B478" s="87">
        <v>2</v>
      </c>
      <c r="C478" s="118">
        <v>0.009262461405045577</v>
      </c>
      <c r="D478" s="87" t="s">
        <v>1628</v>
      </c>
      <c r="E478" s="87" t="b">
        <v>0</v>
      </c>
      <c r="F478" s="87" t="b">
        <v>0</v>
      </c>
      <c r="G478" s="87" t="b">
        <v>0</v>
      </c>
    </row>
    <row r="479" spans="1:7" ht="15">
      <c r="A479" s="87" t="s">
        <v>1781</v>
      </c>
      <c r="B479" s="87">
        <v>2</v>
      </c>
      <c r="C479" s="118">
        <v>0.009262461405045577</v>
      </c>
      <c r="D479" s="87" t="s">
        <v>1628</v>
      </c>
      <c r="E479" s="87" t="b">
        <v>0</v>
      </c>
      <c r="F479" s="87" t="b">
        <v>0</v>
      </c>
      <c r="G479" s="87" t="b">
        <v>0</v>
      </c>
    </row>
    <row r="480" spans="1:7" ht="15">
      <c r="A480" s="87" t="s">
        <v>1782</v>
      </c>
      <c r="B480" s="87">
        <v>2</v>
      </c>
      <c r="C480" s="118">
        <v>0.009262461405045577</v>
      </c>
      <c r="D480" s="87" t="s">
        <v>1628</v>
      </c>
      <c r="E480" s="87" t="b">
        <v>0</v>
      </c>
      <c r="F480" s="87" t="b">
        <v>0</v>
      </c>
      <c r="G480" s="87" t="b">
        <v>0</v>
      </c>
    </row>
    <row r="481" spans="1:7" ht="15">
      <c r="A481" s="87" t="s">
        <v>1783</v>
      </c>
      <c r="B481" s="87">
        <v>2</v>
      </c>
      <c r="C481" s="118">
        <v>0.009262461405045577</v>
      </c>
      <c r="D481" s="87" t="s">
        <v>1628</v>
      </c>
      <c r="E481" s="87" t="b">
        <v>0</v>
      </c>
      <c r="F481" s="87" t="b">
        <v>0</v>
      </c>
      <c r="G481" s="87" t="b">
        <v>0</v>
      </c>
    </row>
    <row r="482" spans="1:7" ht="15">
      <c r="A482" s="87" t="s">
        <v>1784</v>
      </c>
      <c r="B482" s="87">
        <v>2</v>
      </c>
      <c r="C482" s="118">
        <v>0.009262461405045577</v>
      </c>
      <c r="D482" s="87" t="s">
        <v>1628</v>
      </c>
      <c r="E482" s="87" t="b">
        <v>0</v>
      </c>
      <c r="F482" s="87" t="b">
        <v>1</v>
      </c>
      <c r="G482" s="87" t="b">
        <v>0</v>
      </c>
    </row>
    <row r="483" spans="1:7" ht="15">
      <c r="A483" s="87" t="s">
        <v>1718</v>
      </c>
      <c r="B483" s="87">
        <v>2</v>
      </c>
      <c r="C483" s="118">
        <v>0.018524922810091153</v>
      </c>
      <c r="D483" s="87" t="s">
        <v>1628</v>
      </c>
      <c r="E483" s="87" t="b">
        <v>0</v>
      </c>
      <c r="F483" s="87" t="b">
        <v>0</v>
      </c>
      <c r="G483" s="87" t="b">
        <v>0</v>
      </c>
    </row>
    <row r="484" spans="1:7" ht="15">
      <c r="A484" s="87" t="s">
        <v>1785</v>
      </c>
      <c r="B484" s="87">
        <v>2</v>
      </c>
      <c r="C484" s="118">
        <v>0.018524922810091153</v>
      </c>
      <c r="D484" s="87" t="s">
        <v>1628</v>
      </c>
      <c r="E484" s="87" t="b">
        <v>1</v>
      </c>
      <c r="F484" s="87" t="b">
        <v>0</v>
      </c>
      <c r="G484" s="87" t="b">
        <v>0</v>
      </c>
    </row>
    <row r="485" spans="1:7" ht="15">
      <c r="A485" s="87" t="s">
        <v>1763</v>
      </c>
      <c r="B485" s="87">
        <v>16</v>
      </c>
      <c r="C485" s="118">
        <v>0.0025625276668464953</v>
      </c>
      <c r="D485" s="87" t="s">
        <v>1629</v>
      </c>
      <c r="E485" s="87" t="b">
        <v>0</v>
      </c>
      <c r="F485" s="87" t="b">
        <v>0</v>
      </c>
      <c r="G485" s="87" t="b">
        <v>0</v>
      </c>
    </row>
    <row r="486" spans="1:7" ht="15">
      <c r="A486" s="87" t="s">
        <v>1764</v>
      </c>
      <c r="B486" s="87">
        <v>16</v>
      </c>
      <c r="C486" s="118">
        <v>0.0025625276668464953</v>
      </c>
      <c r="D486" s="87" t="s">
        <v>1629</v>
      </c>
      <c r="E486" s="87" t="b">
        <v>0</v>
      </c>
      <c r="F486" s="87" t="b">
        <v>0</v>
      </c>
      <c r="G486" s="87" t="b">
        <v>0</v>
      </c>
    </row>
    <row r="487" spans="1:7" ht="15">
      <c r="A487" s="87" t="s">
        <v>287</v>
      </c>
      <c r="B487" s="87">
        <v>9</v>
      </c>
      <c r="C487" s="118">
        <v>0.006267381595754372</v>
      </c>
      <c r="D487" s="87" t="s">
        <v>1629</v>
      </c>
      <c r="E487" s="87" t="b">
        <v>0</v>
      </c>
      <c r="F487" s="87" t="b">
        <v>0</v>
      </c>
      <c r="G487" s="87" t="b">
        <v>0</v>
      </c>
    </row>
    <row r="488" spans="1:7" ht="15">
      <c r="A488" s="87" t="s">
        <v>1709</v>
      </c>
      <c r="B488" s="87">
        <v>8</v>
      </c>
      <c r="C488" s="118">
        <v>0.007444730659889651</v>
      </c>
      <c r="D488" s="87" t="s">
        <v>1629</v>
      </c>
      <c r="E488" s="87" t="b">
        <v>0</v>
      </c>
      <c r="F488" s="87" t="b">
        <v>0</v>
      </c>
      <c r="G488" s="87" t="b">
        <v>0</v>
      </c>
    </row>
    <row r="489" spans="1:7" ht="15">
      <c r="A489" s="87" t="s">
        <v>1787</v>
      </c>
      <c r="B489" s="87">
        <v>8</v>
      </c>
      <c r="C489" s="118">
        <v>0.009953366465524638</v>
      </c>
      <c r="D489" s="87" t="s">
        <v>1629</v>
      </c>
      <c r="E489" s="87" t="b">
        <v>0</v>
      </c>
      <c r="F489" s="87" t="b">
        <v>0</v>
      </c>
      <c r="G489" s="87" t="b">
        <v>0</v>
      </c>
    </row>
    <row r="490" spans="1:7" ht="15">
      <c r="A490" s="87" t="s">
        <v>1788</v>
      </c>
      <c r="B490" s="87">
        <v>7</v>
      </c>
      <c r="C490" s="118">
        <v>0.0075197777982495655</v>
      </c>
      <c r="D490" s="87" t="s">
        <v>1629</v>
      </c>
      <c r="E490" s="87" t="b">
        <v>0</v>
      </c>
      <c r="F490" s="87" t="b">
        <v>0</v>
      </c>
      <c r="G490" s="87" t="b">
        <v>0</v>
      </c>
    </row>
    <row r="491" spans="1:7" ht="15">
      <c r="A491" s="87" t="s">
        <v>1789</v>
      </c>
      <c r="B491" s="87">
        <v>7</v>
      </c>
      <c r="C491" s="118">
        <v>0.006514139327403444</v>
      </c>
      <c r="D491" s="87" t="s">
        <v>1629</v>
      </c>
      <c r="E491" s="87" t="b">
        <v>0</v>
      </c>
      <c r="F491" s="87" t="b">
        <v>0</v>
      </c>
      <c r="G491" s="87" t="b">
        <v>0</v>
      </c>
    </row>
    <row r="492" spans="1:7" ht="15">
      <c r="A492" s="87" t="s">
        <v>1765</v>
      </c>
      <c r="B492" s="87">
        <v>7</v>
      </c>
      <c r="C492" s="118">
        <v>0.006514139327403444</v>
      </c>
      <c r="D492" s="87" t="s">
        <v>1629</v>
      </c>
      <c r="E492" s="87" t="b">
        <v>0</v>
      </c>
      <c r="F492" s="87" t="b">
        <v>0</v>
      </c>
      <c r="G492" s="87" t="b">
        <v>0</v>
      </c>
    </row>
    <row r="493" spans="1:7" ht="15">
      <c r="A493" s="87" t="s">
        <v>1790</v>
      </c>
      <c r="B493" s="87">
        <v>6</v>
      </c>
      <c r="C493" s="118">
        <v>0.006445523827071056</v>
      </c>
      <c r="D493" s="87" t="s">
        <v>1629</v>
      </c>
      <c r="E493" s="87" t="b">
        <v>0</v>
      </c>
      <c r="F493" s="87" t="b">
        <v>0</v>
      </c>
      <c r="G493" s="87" t="b">
        <v>0</v>
      </c>
    </row>
    <row r="494" spans="1:7" ht="15">
      <c r="A494" s="87" t="s">
        <v>1791</v>
      </c>
      <c r="B494" s="87">
        <v>6</v>
      </c>
      <c r="C494" s="118">
        <v>0.006445523827071056</v>
      </c>
      <c r="D494" s="87" t="s">
        <v>1629</v>
      </c>
      <c r="E494" s="87" t="b">
        <v>0</v>
      </c>
      <c r="F494" s="87" t="b">
        <v>0</v>
      </c>
      <c r="G494" s="87" t="b">
        <v>0</v>
      </c>
    </row>
    <row r="495" spans="1:7" ht="15">
      <c r="A495" s="87" t="s">
        <v>2108</v>
      </c>
      <c r="B495" s="87">
        <v>6</v>
      </c>
      <c r="C495" s="118">
        <v>0.006445523827071056</v>
      </c>
      <c r="D495" s="87" t="s">
        <v>1629</v>
      </c>
      <c r="E495" s="87" t="b">
        <v>0</v>
      </c>
      <c r="F495" s="87" t="b">
        <v>0</v>
      </c>
      <c r="G495" s="87" t="b">
        <v>0</v>
      </c>
    </row>
    <row r="496" spans="1:7" ht="15">
      <c r="A496" s="87" t="s">
        <v>2107</v>
      </c>
      <c r="B496" s="87">
        <v>6</v>
      </c>
      <c r="C496" s="118">
        <v>0.0074650248491434775</v>
      </c>
      <c r="D496" s="87" t="s">
        <v>1629</v>
      </c>
      <c r="E496" s="87" t="b">
        <v>0</v>
      </c>
      <c r="F496" s="87" t="b">
        <v>0</v>
      </c>
      <c r="G496" s="87" t="b">
        <v>0</v>
      </c>
    </row>
    <row r="497" spans="1:7" ht="15">
      <c r="A497" s="87" t="s">
        <v>2117</v>
      </c>
      <c r="B497" s="87">
        <v>5</v>
      </c>
      <c r="C497" s="118">
        <v>0.006220854040952898</v>
      </c>
      <c r="D497" s="87" t="s">
        <v>1629</v>
      </c>
      <c r="E497" s="87" t="b">
        <v>0</v>
      </c>
      <c r="F497" s="87" t="b">
        <v>0</v>
      </c>
      <c r="G497" s="87" t="b">
        <v>0</v>
      </c>
    </row>
    <row r="498" spans="1:7" ht="15">
      <c r="A498" s="87" t="s">
        <v>2135</v>
      </c>
      <c r="B498" s="87">
        <v>4</v>
      </c>
      <c r="C498" s="118">
        <v>0.005808528837981687</v>
      </c>
      <c r="D498" s="87" t="s">
        <v>1629</v>
      </c>
      <c r="E498" s="87" t="b">
        <v>0</v>
      </c>
      <c r="F498" s="87" t="b">
        <v>0</v>
      </c>
      <c r="G498" s="87" t="b">
        <v>0</v>
      </c>
    </row>
    <row r="499" spans="1:7" ht="15">
      <c r="A499" s="87" t="s">
        <v>2106</v>
      </c>
      <c r="B499" s="87">
        <v>4</v>
      </c>
      <c r="C499" s="118">
        <v>0.005808528837981687</v>
      </c>
      <c r="D499" s="87" t="s">
        <v>1629</v>
      </c>
      <c r="E499" s="87" t="b">
        <v>0</v>
      </c>
      <c r="F499" s="87" t="b">
        <v>0</v>
      </c>
      <c r="G499" s="87" t="b">
        <v>0</v>
      </c>
    </row>
    <row r="500" spans="1:7" ht="15">
      <c r="A500" s="87" t="s">
        <v>2091</v>
      </c>
      <c r="B500" s="87">
        <v>4</v>
      </c>
      <c r="C500" s="118">
        <v>0.005808528837981687</v>
      </c>
      <c r="D500" s="87" t="s">
        <v>1629</v>
      </c>
      <c r="E500" s="87" t="b">
        <v>0</v>
      </c>
      <c r="F500" s="87" t="b">
        <v>0</v>
      </c>
      <c r="G500" s="87" t="b">
        <v>0</v>
      </c>
    </row>
    <row r="501" spans="1:7" ht="15">
      <c r="A501" s="87" t="s">
        <v>2093</v>
      </c>
      <c r="B501" s="87">
        <v>4</v>
      </c>
      <c r="C501" s="118">
        <v>0.005808528837981687</v>
      </c>
      <c r="D501" s="87" t="s">
        <v>1629</v>
      </c>
      <c r="E501" s="87" t="b">
        <v>0</v>
      </c>
      <c r="F501" s="87" t="b">
        <v>0</v>
      </c>
      <c r="G501" s="87" t="b">
        <v>0</v>
      </c>
    </row>
    <row r="502" spans="1:7" ht="15">
      <c r="A502" s="87" t="s">
        <v>2118</v>
      </c>
      <c r="B502" s="87">
        <v>3</v>
      </c>
      <c r="C502" s="118">
        <v>0.006294357973962539</v>
      </c>
      <c r="D502" s="87" t="s">
        <v>1629</v>
      </c>
      <c r="E502" s="87" t="b">
        <v>0</v>
      </c>
      <c r="F502" s="87" t="b">
        <v>0</v>
      </c>
      <c r="G502" s="87" t="b">
        <v>0</v>
      </c>
    </row>
    <row r="503" spans="1:7" ht="15">
      <c r="A503" s="87" t="s">
        <v>340</v>
      </c>
      <c r="B503" s="87">
        <v>3</v>
      </c>
      <c r="C503" s="118">
        <v>0.0051607232590118015</v>
      </c>
      <c r="D503" s="87" t="s">
        <v>1629</v>
      </c>
      <c r="E503" s="87" t="b">
        <v>0</v>
      </c>
      <c r="F503" s="87" t="b">
        <v>0</v>
      </c>
      <c r="G503" s="87" t="b">
        <v>0</v>
      </c>
    </row>
    <row r="504" spans="1:7" ht="15">
      <c r="A504" s="87" t="s">
        <v>2167</v>
      </c>
      <c r="B504" s="87">
        <v>3</v>
      </c>
      <c r="C504" s="118">
        <v>0.0051607232590118015</v>
      </c>
      <c r="D504" s="87" t="s">
        <v>1629</v>
      </c>
      <c r="E504" s="87" t="b">
        <v>0</v>
      </c>
      <c r="F504" s="87" t="b">
        <v>0</v>
      </c>
      <c r="G504" s="87" t="b">
        <v>0</v>
      </c>
    </row>
    <row r="505" spans="1:7" ht="15">
      <c r="A505" s="87" t="s">
        <v>2099</v>
      </c>
      <c r="B505" s="87">
        <v>3</v>
      </c>
      <c r="C505" s="118">
        <v>0.0051607232590118015</v>
      </c>
      <c r="D505" s="87" t="s">
        <v>1629</v>
      </c>
      <c r="E505" s="87" t="b">
        <v>0</v>
      </c>
      <c r="F505" s="87" t="b">
        <v>0</v>
      </c>
      <c r="G505" s="87" t="b">
        <v>0</v>
      </c>
    </row>
    <row r="506" spans="1:7" ht="15">
      <c r="A506" s="87" t="s">
        <v>2211</v>
      </c>
      <c r="B506" s="87">
        <v>3</v>
      </c>
      <c r="C506" s="118">
        <v>0.0051607232590118015</v>
      </c>
      <c r="D506" s="87" t="s">
        <v>1629</v>
      </c>
      <c r="E506" s="87" t="b">
        <v>0</v>
      </c>
      <c r="F506" s="87" t="b">
        <v>0</v>
      </c>
      <c r="G506" s="87" t="b">
        <v>0</v>
      </c>
    </row>
    <row r="507" spans="1:7" ht="15">
      <c r="A507" s="87" t="s">
        <v>2212</v>
      </c>
      <c r="B507" s="87">
        <v>3</v>
      </c>
      <c r="C507" s="118">
        <v>0.0051607232590118015</v>
      </c>
      <c r="D507" s="87" t="s">
        <v>1629</v>
      </c>
      <c r="E507" s="87" t="b">
        <v>0</v>
      </c>
      <c r="F507" s="87" t="b">
        <v>0</v>
      </c>
      <c r="G507" s="87" t="b">
        <v>0</v>
      </c>
    </row>
    <row r="508" spans="1:7" ht="15">
      <c r="A508" s="87" t="s">
        <v>2213</v>
      </c>
      <c r="B508" s="87">
        <v>3</v>
      </c>
      <c r="C508" s="118">
        <v>0.006294357973962539</v>
      </c>
      <c r="D508" s="87" t="s">
        <v>1629</v>
      </c>
      <c r="E508" s="87" t="b">
        <v>0</v>
      </c>
      <c r="F508" s="87" t="b">
        <v>0</v>
      </c>
      <c r="G508" s="87" t="b">
        <v>0</v>
      </c>
    </row>
    <row r="509" spans="1:7" ht="15">
      <c r="A509" s="87" t="s">
        <v>2090</v>
      </c>
      <c r="B509" s="87">
        <v>3</v>
      </c>
      <c r="C509" s="118">
        <v>0.0051607232590118015</v>
      </c>
      <c r="D509" s="87" t="s">
        <v>1629</v>
      </c>
      <c r="E509" s="87" t="b">
        <v>0</v>
      </c>
      <c r="F509" s="87" t="b">
        <v>0</v>
      </c>
      <c r="G509" s="87" t="b">
        <v>0</v>
      </c>
    </row>
    <row r="510" spans="1:7" ht="15">
      <c r="A510" s="87" t="s">
        <v>2096</v>
      </c>
      <c r="B510" s="87">
        <v>3</v>
      </c>
      <c r="C510" s="118">
        <v>0.0051607232590118015</v>
      </c>
      <c r="D510" s="87" t="s">
        <v>1629</v>
      </c>
      <c r="E510" s="87" t="b">
        <v>0</v>
      </c>
      <c r="F510" s="87" t="b">
        <v>0</v>
      </c>
      <c r="G510" s="87" t="b">
        <v>0</v>
      </c>
    </row>
    <row r="511" spans="1:7" ht="15">
      <c r="A511" s="87" t="s">
        <v>2170</v>
      </c>
      <c r="B511" s="87">
        <v>3</v>
      </c>
      <c r="C511" s="118">
        <v>0.0051607232590118015</v>
      </c>
      <c r="D511" s="87" t="s">
        <v>1629</v>
      </c>
      <c r="E511" s="87" t="b">
        <v>0</v>
      </c>
      <c r="F511" s="87" t="b">
        <v>0</v>
      </c>
      <c r="G511" s="87" t="b">
        <v>0</v>
      </c>
    </row>
    <row r="512" spans="1:7" ht="15">
      <c r="A512" s="87" t="s">
        <v>2172</v>
      </c>
      <c r="B512" s="87">
        <v>3</v>
      </c>
      <c r="C512" s="118">
        <v>0.0051607232590118015</v>
      </c>
      <c r="D512" s="87" t="s">
        <v>1629</v>
      </c>
      <c r="E512" s="87" t="b">
        <v>0</v>
      </c>
      <c r="F512" s="87" t="b">
        <v>0</v>
      </c>
      <c r="G512" s="87" t="b">
        <v>0</v>
      </c>
    </row>
    <row r="513" spans="1:7" ht="15">
      <c r="A513" s="87" t="s">
        <v>2173</v>
      </c>
      <c r="B513" s="87">
        <v>3</v>
      </c>
      <c r="C513" s="118">
        <v>0.0051607232590118015</v>
      </c>
      <c r="D513" s="87" t="s">
        <v>1629</v>
      </c>
      <c r="E513" s="87" t="b">
        <v>0</v>
      </c>
      <c r="F513" s="87" t="b">
        <v>0</v>
      </c>
      <c r="G513" s="87" t="b">
        <v>0</v>
      </c>
    </row>
    <row r="514" spans="1:7" ht="15">
      <c r="A514" s="87" t="s">
        <v>1777</v>
      </c>
      <c r="B514" s="87">
        <v>3</v>
      </c>
      <c r="C514" s="118">
        <v>0.0051607232590118015</v>
      </c>
      <c r="D514" s="87" t="s">
        <v>1629</v>
      </c>
      <c r="E514" s="87" t="b">
        <v>0</v>
      </c>
      <c r="F514" s="87" t="b">
        <v>0</v>
      </c>
      <c r="G514" s="87" t="b">
        <v>0</v>
      </c>
    </row>
    <row r="515" spans="1:7" ht="15">
      <c r="A515" s="87" t="s">
        <v>2171</v>
      </c>
      <c r="B515" s="87">
        <v>3</v>
      </c>
      <c r="C515" s="118">
        <v>0.0051607232590118015</v>
      </c>
      <c r="D515" s="87" t="s">
        <v>1629</v>
      </c>
      <c r="E515" s="87" t="b">
        <v>0</v>
      </c>
      <c r="F515" s="87" t="b">
        <v>0</v>
      </c>
      <c r="G515" s="87" t="b">
        <v>0</v>
      </c>
    </row>
    <row r="516" spans="1:7" ht="15">
      <c r="A516" s="87" t="s">
        <v>2149</v>
      </c>
      <c r="B516" s="87">
        <v>3</v>
      </c>
      <c r="C516" s="118">
        <v>0.0051607232590118015</v>
      </c>
      <c r="D516" s="87" t="s">
        <v>1629</v>
      </c>
      <c r="E516" s="87" t="b">
        <v>0</v>
      </c>
      <c r="F516" s="87" t="b">
        <v>0</v>
      </c>
      <c r="G516" s="87" t="b">
        <v>0</v>
      </c>
    </row>
    <row r="517" spans="1:7" ht="15">
      <c r="A517" s="87" t="s">
        <v>1805</v>
      </c>
      <c r="B517" s="87">
        <v>3</v>
      </c>
      <c r="C517" s="118">
        <v>0.006294357973962539</v>
      </c>
      <c r="D517" s="87" t="s">
        <v>1629</v>
      </c>
      <c r="E517" s="87" t="b">
        <v>0</v>
      </c>
      <c r="F517" s="87" t="b">
        <v>0</v>
      </c>
      <c r="G517" s="87" t="b">
        <v>0</v>
      </c>
    </row>
    <row r="518" spans="1:7" ht="15">
      <c r="A518" s="87" t="s">
        <v>2086</v>
      </c>
      <c r="B518" s="87">
        <v>2</v>
      </c>
      <c r="C518" s="118">
        <v>0.004196238649308359</v>
      </c>
      <c r="D518" s="87" t="s">
        <v>1629</v>
      </c>
      <c r="E518" s="87" t="b">
        <v>0</v>
      </c>
      <c r="F518" s="87" t="b">
        <v>0</v>
      </c>
      <c r="G518" s="87" t="b">
        <v>0</v>
      </c>
    </row>
    <row r="519" spans="1:7" ht="15">
      <c r="A519" s="87" t="s">
        <v>2324</v>
      </c>
      <c r="B519" s="87">
        <v>2</v>
      </c>
      <c r="C519" s="118">
        <v>0.004196238649308359</v>
      </c>
      <c r="D519" s="87" t="s">
        <v>1629</v>
      </c>
      <c r="E519" s="87" t="b">
        <v>0</v>
      </c>
      <c r="F519" s="87" t="b">
        <v>0</v>
      </c>
      <c r="G519" s="87" t="b">
        <v>0</v>
      </c>
    </row>
    <row r="520" spans="1:7" ht="15">
      <c r="A520" s="87" t="s">
        <v>2325</v>
      </c>
      <c r="B520" s="87">
        <v>2</v>
      </c>
      <c r="C520" s="118">
        <v>0.004196238649308359</v>
      </c>
      <c r="D520" s="87" t="s">
        <v>1629</v>
      </c>
      <c r="E520" s="87" t="b">
        <v>0</v>
      </c>
      <c r="F520" s="87" t="b">
        <v>0</v>
      </c>
      <c r="G520" s="87" t="b">
        <v>0</v>
      </c>
    </row>
    <row r="521" spans="1:7" ht="15">
      <c r="A521" s="87" t="s">
        <v>281</v>
      </c>
      <c r="B521" s="87">
        <v>2</v>
      </c>
      <c r="C521" s="118">
        <v>0.004196238649308359</v>
      </c>
      <c r="D521" s="87" t="s">
        <v>1629</v>
      </c>
      <c r="E521" s="87" t="b">
        <v>0</v>
      </c>
      <c r="F521" s="87" t="b">
        <v>0</v>
      </c>
      <c r="G521" s="87" t="b">
        <v>0</v>
      </c>
    </row>
    <row r="522" spans="1:7" ht="15">
      <c r="A522" s="87" t="s">
        <v>2258</v>
      </c>
      <c r="B522" s="87">
        <v>2</v>
      </c>
      <c r="C522" s="118">
        <v>0.004196238649308359</v>
      </c>
      <c r="D522" s="87" t="s">
        <v>1629</v>
      </c>
      <c r="E522" s="87" t="b">
        <v>0</v>
      </c>
      <c r="F522" s="87" t="b">
        <v>0</v>
      </c>
      <c r="G522" s="87" t="b">
        <v>0</v>
      </c>
    </row>
    <row r="523" spans="1:7" ht="15">
      <c r="A523" s="87" t="s">
        <v>2136</v>
      </c>
      <c r="B523" s="87">
        <v>2</v>
      </c>
      <c r="C523" s="118">
        <v>0.004196238649308359</v>
      </c>
      <c r="D523" s="87" t="s">
        <v>1629</v>
      </c>
      <c r="E523" s="87" t="b">
        <v>0</v>
      </c>
      <c r="F523" s="87" t="b">
        <v>0</v>
      </c>
      <c r="G523" s="87" t="b">
        <v>0</v>
      </c>
    </row>
    <row r="524" spans="1:7" ht="15">
      <c r="A524" s="87" t="s">
        <v>2137</v>
      </c>
      <c r="B524" s="87">
        <v>2</v>
      </c>
      <c r="C524" s="118">
        <v>0.004196238649308359</v>
      </c>
      <c r="D524" s="87" t="s">
        <v>1629</v>
      </c>
      <c r="E524" s="87" t="b">
        <v>0</v>
      </c>
      <c r="F524" s="87" t="b">
        <v>0</v>
      </c>
      <c r="G524" s="87" t="b">
        <v>0</v>
      </c>
    </row>
    <row r="525" spans="1:7" ht="15">
      <c r="A525" s="87" t="s">
        <v>2174</v>
      </c>
      <c r="B525" s="87">
        <v>2</v>
      </c>
      <c r="C525" s="118">
        <v>0.004196238649308359</v>
      </c>
      <c r="D525" s="87" t="s">
        <v>1629</v>
      </c>
      <c r="E525" s="87" t="b">
        <v>0</v>
      </c>
      <c r="F525" s="87" t="b">
        <v>0</v>
      </c>
      <c r="G525" s="87" t="b">
        <v>0</v>
      </c>
    </row>
    <row r="526" spans="1:7" ht="15">
      <c r="A526" s="87" t="s">
        <v>2327</v>
      </c>
      <c r="B526" s="87">
        <v>2</v>
      </c>
      <c r="C526" s="118">
        <v>0.004196238649308359</v>
      </c>
      <c r="D526" s="87" t="s">
        <v>1629</v>
      </c>
      <c r="E526" s="87" t="b">
        <v>0</v>
      </c>
      <c r="F526" s="87" t="b">
        <v>0</v>
      </c>
      <c r="G526" s="87" t="b">
        <v>0</v>
      </c>
    </row>
    <row r="527" spans="1:7" ht="15">
      <c r="A527" s="87" t="s">
        <v>2124</v>
      </c>
      <c r="B527" s="87">
        <v>2</v>
      </c>
      <c r="C527" s="118">
        <v>0.004196238649308359</v>
      </c>
      <c r="D527" s="87" t="s">
        <v>1629</v>
      </c>
      <c r="E527" s="87" t="b">
        <v>0</v>
      </c>
      <c r="F527" s="87" t="b">
        <v>0</v>
      </c>
      <c r="G527" s="87" t="b">
        <v>0</v>
      </c>
    </row>
    <row r="528" spans="1:7" ht="15">
      <c r="A528" s="87" t="s">
        <v>2315</v>
      </c>
      <c r="B528" s="87">
        <v>2</v>
      </c>
      <c r="C528" s="118">
        <v>0.004196238649308359</v>
      </c>
      <c r="D528" s="87" t="s">
        <v>1629</v>
      </c>
      <c r="E528" s="87" t="b">
        <v>0</v>
      </c>
      <c r="F528" s="87" t="b">
        <v>0</v>
      </c>
      <c r="G528" s="87" t="b">
        <v>0</v>
      </c>
    </row>
    <row r="529" spans="1:7" ht="15">
      <c r="A529" s="87" t="s">
        <v>2316</v>
      </c>
      <c r="B529" s="87">
        <v>2</v>
      </c>
      <c r="C529" s="118">
        <v>0.004196238649308359</v>
      </c>
      <c r="D529" s="87" t="s">
        <v>1629</v>
      </c>
      <c r="E529" s="87" t="b">
        <v>0</v>
      </c>
      <c r="F529" s="87" t="b">
        <v>0</v>
      </c>
      <c r="G529" s="87" t="b">
        <v>0</v>
      </c>
    </row>
    <row r="530" spans="1:7" ht="15">
      <c r="A530" s="87" t="s">
        <v>2209</v>
      </c>
      <c r="B530" s="87">
        <v>2</v>
      </c>
      <c r="C530" s="118">
        <v>0.004196238649308359</v>
      </c>
      <c r="D530" s="87" t="s">
        <v>1629</v>
      </c>
      <c r="E530" s="87" t="b">
        <v>0</v>
      </c>
      <c r="F530" s="87" t="b">
        <v>0</v>
      </c>
      <c r="G530" s="87" t="b">
        <v>0</v>
      </c>
    </row>
    <row r="531" spans="1:7" ht="15">
      <c r="A531" s="87" t="s">
        <v>2317</v>
      </c>
      <c r="B531" s="87">
        <v>2</v>
      </c>
      <c r="C531" s="118">
        <v>0.004196238649308359</v>
      </c>
      <c r="D531" s="87" t="s">
        <v>1629</v>
      </c>
      <c r="E531" s="87" t="b">
        <v>0</v>
      </c>
      <c r="F531" s="87" t="b">
        <v>0</v>
      </c>
      <c r="G531" s="87" t="b">
        <v>0</v>
      </c>
    </row>
    <row r="532" spans="1:7" ht="15">
      <c r="A532" s="87" t="s">
        <v>2318</v>
      </c>
      <c r="B532" s="87">
        <v>2</v>
      </c>
      <c r="C532" s="118">
        <v>0.004196238649308359</v>
      </c>
      <c r="D532" s="87" t="s">
        <v>1629</v>
      </c>
      <c r="E532" s="87" t="b">
        <v>0</v>
      </c>
      <c r="F532" s="87" t="b">
        <v>0</v>
      </c>
      <c r="G532" s="87" t="b">
        <v>0</v>
      </c>
    </row>
    <row r="533" spans="1:7" ht="15">
      <c r="A533" s="87" t="s">
        <v>2319</v>
      </c>
      <c r="B533" s="87">
        <v>2</v>
      </c>
      <c r="C533" s="118">
        <v>0.004196238649308359</v>
      </c>
      <c r="D533" s="87" t="s">
        <v>1629</v>
      </c>
      <c r="E533" s="87" t="b">
        <v>0</v>
      </c>
      <c r="F533" s="87" t="b">
        <v>0</v>
      </c>
      <c r="G533" s="87" t="b">
        <v>0</v>
      </c>
    </row>
    <row r="534" spans="1:7" ht="15">
      <c r="A534" s="87" t="s">
        <v>2320</v>
      </c>
      <c r="B534" s="87">
        <v>2</v>
      </c>
      <c r="C534" s="118">
        <v>0.004196238649308359</v>
      </c>
      <c r="D534" s="87" t="s">
        <v>1629</v>
      </c>
      <c r="E534" s="87" t="b">
        <v>0</v>
      </c>
      <c r="F534" s="87" t="b">
        <v>0</v>
      </c>
      <c r="G534" s="87" t="b">
        <v>0</v>
      </c>
    </row>
    <row r="535" spans="1:7" ht="15">
      <c r="A535" s="87" t="s">
        <v>2321</v>
      </c>
      <c r="B535" s="87">
        <v>2</v>
      </c>
      <c r="C535" s="118">
        <v>0.004196238649308359</v>
      </c>
      <c r="D535" s="87" t="s">
        <v>1629</v>
      </c>
      <c r="E535" s="87" t="b">
        <v>0</v>
      </c>
      <c r="F535" s="87" t="b">
        <v>0</v>
      </c>
      <c r="G535" s="87" t="b">
        <v>0</v>
      </c>
    </row>
    <row r="536" spans="1:7" ht="15">
      <c r="A536" s="87" t="s">
        <v>2322</v>
      </c>
      <c r="B536" s="87">
        <v>2</v>
      </c>
      <c r="C536" s="118">
        <v>0.004196238649308359</v>
      </c>
      <c r="D536" s="87" t="s">
        <v>1629</v>
      </c>
      <c r="E536" s="87" t="b">
        <v>0</v>
      </c>
      <c r="F536" s="87" t="b">
        <v>1</v>
      </c>
      <c r="G536" s="87" t="b">
        <v>0</v>
      </c>
    </row>
    <row r="537" spans="1:7" ht="15">
      <c r="A537" s="87" t="s">
        <v>530</v>
      </c>
      <c r="B537" s="87">
        <v>2</v>
      </c>
      <c r="C537" s="118">
        <v>0.004196238649308359</v>
      </c>
      <c r="D537" s="87" t="s">
        <v>1629</v>
      </c>
      <c r="E537" s="87" t="b">
        <v>0</v>
      </c>
      <c r="F537" s="87" t="b">
        <v>0</v>
      </c>
      <c r="G537" s="87" t="b">
        <v>0</v>
      </c>
    </row>
    <row r="538" spans="1:7" ht="15">
      <c r="A538" s="87" t="s">
        <v>2110</v>
      </c>
      <c r="B538" s="87">
        <v>2</v>
      </c>
      <c r="C538" s="118">
        <v>0.004196238649308359</v>
      </c>
      <c r="D538" s="87" t="s">
        <v>1629</v>
      </c>
      <c r="E538" s="87" t="b">
        <v>0</v>
      </c>
      <c r="F538" s="87" t="b">
        <v>0</v>
      </c>
      <c r="G538" s="87" t="b">
        <v>0</v>
      </c>
    </row>
    <row r="539" spans="1:7" ht="15">
      <c r="A539" s="87" t="s">
        <v>2179</v>
      </c>
      <c r="B539" s="87">
        <v>2</v>
      </c>
      <c r="C539" s="118">
        <v>0.004196238649308359</v>
      </c>
      <c r="D539" s="87" t="s">
        <v>1629</v>
      </c>
      <c r="E539" s="87" t="b">
        <v>0</v>
      </c>
      <c r="F539" s="87" t="b">
        <v>0</v>
      </c>
      <c r="G539" s="87" t="b">
        <v>0</v>
      </c>
    </row>
    <row r="540" spans="1:7" ht="15">
      <c r="A540" s="87" t="s">
        <v>2192</v>
      </c>
      <c r="B540" s="87">
        <v>2</v>
      </c>
      <c r="C540" s="118">
        <v>0.004196238649308359</v>
      </c>
      <c r="D540" s="87" t="s">
        <v>1629</v>
      </c>
      <c r="E540" s="87" t="b">
        <v>0</v>
      </c>
      <c r="F540" s="87" t="b">
        <v>0</v>
      </c>
      <c r="G540" s="87" t="b">
        <v>0</v>
      </c>
    </row>
    <row r="541" spans="1:7" ht="15">
      <c r="A541" s="87" t="s">
        <v>2323</v>
      </c>
      <c r="B541" s="87">
        <v>2</v>
      </c>
      <c r="C541" s="118">
        <v>0.004196238649308359</v>
      </c>
      <c r="D541" s="87" t="s">
        <v>1629</v>
      </c>
      <c r="E541" s="87" t="b">
        <v>0</v>
      </c>
      <c r="F541" s="87" t="b">
        <v>0</v>
      </c>
      <c r="G541" s="87" t="b">
        <v>0</v>
      </c>
    </row>
    <row r="542" spans="1:7" ht="15">
      <c r="A542" s="87" t="s">
        <v>2210</v>
      </c>
      <c r="B542" s="87">
        <v>2</v>
      </c>
      <c r="C542" s="118">
        <v>0.004196238649308359</v>
      </c>
      <c r="D542" s="87" t="s">
        <v>1629</v>
      </c>
      <c r="E542" s="87" t="b">
        <v>0</v>
      </c>
      <c r="F542" s="87" t="b">
        <v>0</v>
      </c>
      <c r="G542" s="87" t="b">
        <v>0</v>
      </c>
    </row>
    <row r="543" spans="1:7" ht="15">
      <c r="A543" s="87" t="s">
        <v>1775</v>
      </c>
      <c r="B543" s="87">
        <v>2</v>
      </c>
      <c r="C543" s="118">
        <v>0.004196238649308359</v>
      </c>
      <c r="D543" s="87" t="s">
        <v>1629</v>
      </c>
      <c r="E543" s="87" t="b">
        <v>0</v>
      </c>
      <c r="F543" s="87" t="b">
        <v>0</v>
      </c>
      <c r="G543" s="87" t="b">
        <v>0</v>
      </c>
    </row>
    <row r="544" spans="1:7" ht="15">
      <c r="A544" s="87" t="s">
        <v>2253</v>
      </c>
      <c r="B544" s="87">
        <v>2</v>
      </c>
      <c r="C544" s="118">
        <v>0.004196238649308359</v>
      </c>
      <c r="D544" s="87" t="s">
        <v>1629</v>
      </c>
      <c r="E544" s="87" t="b">
        <v>0</v>
      </c>
      <c r="F544" s="87" t="b">
        <v>0</v>
      </c>
      <c r="G544" s="87" t="b">
        <v>0</v>
      </c>
    </row>
    <row r="545" spans="1:7" ht="15">
      <c r="A545" s="87" t="s">
        <v>2169</v>
      </c>
      <c r="B545" s="87">
        <v>2</v>
      </c>
      <c r="C545" s="118">
        <v>0.004196238649308359</v>
      </c>
      <c r="D545" s="87" t="s">
        <v>1629</v>
      </c>
      <c r="E545" s="87" t="b">
        <v>0</v>
      </c>
      <c r="F545" s="87" t="b">
        <v>0</v>
      </c>
      <c r="G545" s="87" t="b">
        <v>0</v>
      </c>
    </row>
    <row r="546" spans="1:7" ht="15">
      <c r="A546" s="87" t="s">
        <v>2133</v>
      </c>
      <c r="B546" s="87">
        <v>2</v>
      </c>
      <c r="C546" s="118">
        <v>0.004196238649308359</v>
      </c>
      <c r="D546" s="87" t="s">
        <v>1629</v>
      </c>
      <c r="E546" s="87" t="b">
        <v>0</v>
      </c>
      <c r="F546" s="87" t="b">
        <v>0</v>
      </c>
      <c r="G546" s="87" t="b">
        <v>0</v>
      </c>
    </row>
    <row r="547" spans="1:7" ht="15">
      <c r="A547" s="87" t="s">
        <v>2134</v>
      </c>
      <c r="B547" s="87">
        <v>2</v>
      </c>
      <c r="C547" s="118">
        <v>0.004196238649308359</v>
      </c>
      <c r="D547" s="87" t="s">
        <v>1629</v>
      </c>
      <c r="E547" s="87" t="b">
        <v>0</v>
      </c>
      <c r="F547" s="87" t="b">
        <v>0</v>
      </c>
      <c r="G547" s="87" t="b">
        <v>0</v>
      </c>
    </row>
    <row r="548" spans="1:7" ht="15">
      <c r="A548" s="87" t="s">
        <v>339</v>
      </c>
      <c r="B548" s="87">
        <v>2</v>
      </c>
      <c r="C548" s="118">
        <v>0.004196238649308359</v>
      </c>
      <c r="D548" s="87" t="s">
        <v>1629</v>
      </c>
      <c r="E548" s="87" t="b">
        <v>0</v>
      </c>
      <c r="F548" s="87" t="b">
        <v>0</v>
      </c>
      <c r="G548" s="87" t="b">
        <v>0</v>
      </c>
    </row>
    <row r="549" spans="1:7" ht="15">
      <c r="A549" s="87" t="s">
        <v>2215</v>
      </c>
      <c r="B549" s="87">
        <v>2</v>
      </c>
      <c r="C549" s="118">
        <v>0.004196238649308359</v>
      </c>
      <c r="D549" s="87" t="s">
        <v>1629</v>
      </c>
      <c r="E549" s="87" t="b">
        <v>0</v>
      </c>
      <c r="F549" s="87" t="b">
        <v>0</v>
      </c>
      <c r="G549" s="87" t="b">
        <v>0</v>
      </c>
    </row>
    <row r="550" spans="1:7" ht="15">
      <c r="A550" s="87" t="s">
        <v>1807</v>
      </c>
      <c r="B550" s="87">
        <v>2</v>
      </c>
      <c r="C550" s="118">
        <v>0.004196238649308359</v>
      </c>
      <c r="D550" s="87" t="s">
        <v>1629</v>
      </c>
      <c r="E550" s="87" t="b">
        <v>0</v>
      </c>
      <c r="F550" s="87" t="b">
        <v>0</v>
      </c>
      <c r="G550" s="87" t="b">
        <v>0</v>
      </c>
    </row>
    <row r="551" spans="1:7" ht="15">
      <c r="A551" s="87" t="s">
        <v>2332</v>
      </c>
      <c r="B551" s="87">
        <v>2</v>
      </c>
      <c r="C551" s="118">
        <v>0.004196238649308359</v>
      </c>
      <c r="D551" s="87" t="s">
        <v>1629</v>
      </c>
      <c r="E551" s="87" t="b">
        <v>0</v>
      </c>
      <c r="F551" s="87" t="b">
        <v>0</v>
      </c>
      <c r="G551" s="87" t="b">
        <v>0</v>
      </c>
    </row>
    <row r="552" spans="1:7" ht="15">
      <c r="A552" s="87" t="s">
        <v>2333</v>
      </c>
      <c r="B552" s="87">
        <v>2</v>
      </c>
      <c r="C552" s="118">
        <v>0.004196238649308359</v>
      </c>
      <c r="D552" s="87" t="s">
        <v>1629</v>
      </c>
      <c r="E552" s="87" t="b">
        <v>0</v>
      </c>
      <c r="F552" s="87" t="b">
        <v>0</v>
      </c>
      <c r="G552" s="87" t="b">
        <v>0</v>
      </c>
    </row>
    <row r="553" spans="1:7" ht="15">
      <c r="A553" s="87" t="s">
        <v>2100</v>
      </c>
      <c r="B553" s="87">
        <v>2</v>
      </c>
      <c r="C553" s="118">
        <v>0.004196238649308359</v>
      </c>
      <c r="D553" s="87" t="s">
        <v>1629</v>
      </c>
      <c r="E553" s="87" t="b">
        <v>0</v>
      </c>
      <c r="F553" s="87" t="b">
        <v>0</v>
      </c>
      <c r="G553" s="87" t="b">
        <v>0</v>
      </c>
    </row>
    <row r="554" spans="1:7" ht="15">
      <c r="A554" s="87" t="s">
        <v>2101</v>
      </c>
      <c r="B554" s="87">
        <v>2</v>
      </c>
      <c r="C554" s="118">
        <v>0.004196238649308359</v>
      </c>
      <c r="D554" s="87" t="s">
        <v>1629</v>
      </c>
      <c r="E554" s="87" t="b">
        <v>0</v>
      </c>
      <c r="F554" s="87" t="b">
        <v>1</v>
      </c>
      <c r="G554" s="87" t="b">
        <v>0</v>
      </c>
    </row>
    <row r="555" spans="1:7" ht="15">
      <c r="A555" s="87" t="s">
        <v>2132</v>
      </c>
      <c r="B555" s="87">
        <v>2</v>
      </c>
      <c r="C555" s="118">
        <v>0.004196238649308359</v>
      </c>
      <c r="D555" s="87" t="s">
        <v>1629</v>
      </c>
      <c r="E555" s="87" t="b">
        <v>0</v>
      </c>
      <c r="F555" s="87" t="b">
        <v>0</v>
      </c>
      <c r="G555" s="87" t="b">
        <v>0</v>
      </c>
    </row>
    <row r="556" spans="1:7" ht="15">
      <c r="A556" s="87" t="s">
        <v>2152</v>
      </c>
      <c r="B556" s="87">
        <v>2</v>
      </c>
      <c r="C556" s="118">
        <v>0.005488212879625875</v>
      </c>
      <c r="D556" s="87" t="s">
        <v>1629</v>
      </c>
      <c r="E556" s="87" t="b">
        <v>0</v>
      </c>
      <c r="F556" s="87" t="b">
        <v>0</v>
      </c>
      <c r="G556" s="87" t="b">
        <v>0</v>
      </c>
    </row>
    <row r="557" spans="1:7" ht="15">
      <c r="A557" s="87" t="s">
        <v>2153</v>
      </c>
      <c r="B557" s="87">
        <v>2</v>
      </c>
      <c r="C557" s="118">
        <v>0.005488212879625875</v>
      </c>
      <c r="D557" s="87" t="s">
        <v>1629</v>
      </c>
      <c r="E557" s="87" t="b">
        <v>0</v>
      </c>
      <c r="F557" s="87" t="b">
        <v>0</v>
      </c>
      <c r="G557" s="87" t="b">
        <v>0</v>
      </c>
    </row>
    <row r="558" spans="1:7" ht="15">
      <c r="A558" s="87" t="s">
        <v>2111</v>
      </c>
      <c r="B558" s="87">
        <v>2</v>
      </c>
      <c r="C558" s="118">
        <v>0.005488212879625875</v>
      </c>
      <c r="D558" s="87" t="s">
        <v>1629</v>
      </c>
      <c r="E558" s="87" t="b">
        <v>0</v>
      </c>
      <c r="F558" s="87" t="b">
        <v>0</v>
      </c>
      <c r="G558" s="87" t="b">
        <v>0</v>
      </c>
    </row>
    <row r="559" spans="1:7" ht="15">
      <c r="A559" s="87" t="s">
        <v>1784</v>
      </c>
      <c r="B559" s="87">
        <v>2</v>
      </c>
      <c r="C559" s="118">
        <v>0.004196238649308359</v>
      </c>
      <c r="D559" s="87" t="s">
        <v>1629</v>
      </c>
      <c r="E559" s="87" t="b">
        <v>0</v>
      </c>
      <c r="F559" s="87" t="b">
        <v>1</v>
      </c>
      <c r="G559" s="87" t="b">
        <v>0</v>
      </c>
    </row>
    <row r="560" spans="1:7" ht="15">
      <c r="A560" s="87" t="s">
        <v>1732</v>
      </c>
      <c r="B560" s="87">
        <v>2</v>
      </c>
      <c r="C560" s="118">
        <v>0.005488212879625875</v>
      </c>
      <c r="D560" s="87" t="s">
        <v>1629</v>
      </c>
      <c r="E560" s="87" t="b">
        <v>0</v>
      </c>
      <c r="F560" s="87" t="b">
        <v>1</v>
      </c>
      <c r="G560" s="87" t="b">
        <v>0</v>
      </c>
    </row>
    <row r="561" spans="1:7" ht="15">
      <c r="A561" s="87" t="s">
        <v>2098</v>
      </c>
      <c r="B561" s="87">
        <v>2</v>
      </c>
      <c r="C561" s="118">
        <v>0.005488212879625875</v>
      </c>
      <c r="D561" s="87" t="s">
        <v>1629</v>
      </c>
      <c r="E561" s="87" t="b">
        <v>0</v>
      </c>
      <c r="F561" s="87" t="b">
        <v>0</v>
      </c>
      <c r="G561" s="87" t="b">
        <v>0</v>
      </c>
    </row>
    <row r="562" spans="1:7" ht="15">
      <c r="A562" s="87" t="s">
        <v>1766</v>
      </c>
      <c r="B562" s="87">
        <v>13</v>
      </c>
      <c r="C562" s="118">
        <v>0.004077120288364833</v>
      </c>
      <c r="D562" s="87" t="s">
        <v>1630</v>
      </c>
      <c r="E562" s="87" t="b">
        <v>0</v>
      </c>
      <c r="F562" s="87" t="b">
        <v>0</v>
      </c>
      <c r="G562" s="87" t="b">
        <v>0</v>
      </c>
    </row>
    <row r="563" spans="1:7" ht="15">
      <c r="A563" s="87" t="s">
        <v>1763</v>
      </c>
      <c r="B563" s="87">
        <v>9</v>
      </c>
      <c r="C563" s="118">
        <v>0.00133274244351481</v>
      </c>
      <c r="D563" s="87" t="s">
        <v>1630</v>
      </c>
      <c r="E563" s="87" t="b">
        <v>0</v>
      </c>
      <c r="F563" s="87" t="b">
        <v>0</v>
      </c>
      <c r="G563" s="87" t="b">
        <v>0</v>
      </c>
    </row>
    <row r="564" spans="1:7" ht="15">
      <c r="A564" s="87" t="s">
        <v>1793</v>
      </c>
      <c r="B564" s="87">
        <v>5</v>
      </c>
      <c r="C564" s="118">
        <v>0.011310194244919398</v>
      </c>
      <c r="D564" s="87" t="s">
        <v>1630</v>
      </c>
      <c r="E564" s="87" t="b">
        <v>0</v>
      </c>
      <c r="F564" s="87" t="b">
        <v>0</v>
      </c>
      <c r="G564" s="87" t="b">
        <v>0</v>
      </c>
    </row>
    <row r="565" spans="1:7" ht="15">
      <c r="A565" s="87" t="s">
        <v>1794</v>
      </c>
      <c r="B565" s="87">
        <v>5</v>
      </c>
      <c r="C565" s="118">
        <v>0.006439158716376013</v>
      </c>
      <c r="D565" s="87" t="s">
        <v>1630</v>
      </c>
      <c r="E565" s="87" t="b">
        <v>0</v>
      </c>
      <c r="F565" s="87" t="b">
        <v>0</v>
      </c>
      <c r="G565" s="87" t="b">
        <v>0</v>
      </c>
    </row>
    <row r="566" spans="1:7" ht="15">
      <c r="A566" s="87" t="s">
        <v>1788</v>
      </c>
      <c r="B566" s="87">
        <v>5</v>
      </c>
      <c r="C566" s="118">
        <v>0.011310194244919398</v>
      </c>
      <c r="D566" s="87" t="s">
        <v>1630</v>
      </c>
      <c r="E566" s="87" t="b">
        <v>0</v>
      </c>
      <c r="F566" s="87" t="b">
        <v>0</v>
      </c>
      <c r="G566" s="87" t="b">
        <v>0</v>
      </c>
    </row>
    <row r="567" spans="1:7" ht="15">
      <c r="A567" s="87" t="s">
        <v>1732</v>
      </c>
      <c r="B567" s="87">
        <v>4</v>
      </c>
      <c r="C567" s="118">
        <v>0.00676865689683285</v>
      </c>
      <c r="D567" s="87" t="s">
        <v>1630</v>
      </c>
      <c r="E567" s="87" t="b">
        <v>0</v>
      </c>
      <c r="F567" s="87" t="b">
        <v>1</v>
      </c>
      <c r="G567" s="87" t="b">
        <v>0</v>
      </c>
    </row>
    <row r="568" spans="1:7" ht="15">
      <c r="A568" s="87" t="s">
        <v>1795</v>
      </c>
      <c r="B568" s="87">
        <v>4</v>
      </c>
      <c r="C568" s="118">
        <v>0.00676865689683285</v>
      </c>
      <c r="D568" s="87" t="s">
        <v>1630</v>
      </c>
      <c r="E568" s="87" t="b">
        <v>0</v>
      </c>
      <c r="F568" s="87" t="b">
        <v>0</v>
      </c>
      <c r="G568" s="87" t="b">
        <v>0</v>
      </c>
    </row>
    <row r="569" spans="1:7" ht="15">
      <c r="A569" s="87" t="s">
        <v>1796</v>
      </c>
      <c r="B569" s="87">
        <v>4</v>
      </c>
      <c r="C569" s="118">
        <v>0.00676865689683285</v>
      </c>
      <c r="D569" s="87" t="s">
        <v>1630</v>
      </c>
      <c r="E569" s="87" t="b">
        <v>0</v>
      </c>
      <c r="F569" s="87" t="b">
        <v>0</v>
      </c>
      <c r="G569" s="87" t="b">
        <v>0</v>
      </c>
    </row>
    <row r="570" spans="1:7" ht="15">
      <c r="A570" s="87" t="s">
        <v>1797</v>
      </c>
      <c r="B570" s="87">
        <v>4</v>
      </c>
      <c r="C570" s="118">
        <v>0.00676865689683285</v>
      </c>
      <c r="D570" s="87" t="s">
        <v>1630</v>
      </c>
      <c r="E570" s="87" t="b">
        <v>0</v>
      </c>
      <c r="F570" s="87" t="b">
        <v>1</v>
      </c>
      <c r="G570" s="87" t="b">
        <v>0</v>
      </c>
    </row>
    <row r="571" spans="1:7" ht="15">
      <c r="A571" s="87" t="s">
        <v>287</v>
      </c>
      <c r="B571" s="87">
        <v>4</v>
      </c>
      <c r="C571" s="118">
        <v>0.00515132697310081</v>
      </c>
      <c r="D571" s="87" t="s">
        <v>1630</v>
      </c>
      <c r="E571" s="87" t="b">
        <v>0</v>
      </c>
      <c r="F571" s="87" t="b">
        <v>0</v>
      </c>
      <c r="G571" s="87" t="b">
        <v>0</v>
      </c>
    </row>
    <row r="572" spans="1:7" ht="15">
      <c r="A572" s="87" t="s">
        <v>1764</v>
      </c>
      <c r="B572" s="87">
        <v>4</v>
      </c>
      <c r="C572" s="118">
        <v>0.00515132697310081</v>
      </c>
      <c r="D572" s="87" t="s">
        <v>1630</v>
      </c>
      <c r="E572" s="87" t="b">
        <v>0</v>
      </c>
      <c r="F572" s="87" t="b">
        <v>0</v>
      </c>
      <c r="G572" s="87" t="b">
        <v>0</v>
      </c>
    </row>
    <row r="573" spans="1:7" ht="15">
      <c r="A573" s="87" t="s">
        <v>2088</v>
      </c>
      <c r="B573" s="87">
        <v>3</v>
      </c>
      <c r="C573" s="118">
        <v>0.0067861165469516385</v>
      </c>
      <c r="D573" s="87" t="s">
        <v>1630</v>
      </c>
      <c r="E573" s="87" t="b">
        <v>0</v>
      </c>
      <c r="F573" s="87" t="b">
        <v>0</v>
      </c>
      <c r="G573" s="87" t="b">
        <v>0</v>
      </c>
    </row>
    <row r="574" spans="1:7" ht="15">
      <c r="A574" s="87" t="s">
        <v>2113</v>
      </c>
      <c r="B574" s="87">
        <v>3</v>
      </c>
      <c r="C574" s="118">
        <v>0.005076492672624637</v>
      </c>
      <c r="D574" s="87" t="s">
        <v>1630</v>
      </c>
      <c r="E574" s="87" t="b">
        <v>0</v>
      </c>
      <c r="F574" s="87" t="b">
        <v>0</v>
      </c>
      <c r="G574" s="87" t="b">
        <v>0</v>
      </c>
    </row>
    <row r="575" spans="1:7" ht="15">
      <c r="A575" s="87" t="s">
        <v>2114</v>
      </c>
      <c r="B575" s="87">
        <v>3</v>
      </c>
      <c r="C575" s="118">
        <v>0.0067861165469516385</v>
      </c>
      <c r="D575" s="87" t="s">
        <v>1630</v>
      </c>
      <c r="E575" s="87" t="b">
        <v>0</v>
      </c>
      <c r="F575" s="87" t="b">
        <v>0</v>
      </c>
      <c r="G575" s="87" t="b">
        <v>0</v>
      </c>
    </row>
    <row r="576" spans="1:7" ht="15">
      <c r="A576" s="87" t="s">
        <v>1803</v>
      </c>
      <c r="B576" s="87">
        <v>3</v>
      </c>
      <c r="C576" s="118">
        <v>0.005076492672624637</v>
      </c>
      <c r="D576" s="87" t="s">
        <v>1630</v>
      </c>
      <c r="E576" s="87" t="b">
        <v>0</v>
      </c>
      <c r="F576" s="87" t="b">
        <v>0</v>
      </c>
      <c r="G576" s="87" t="b">
        <v>0</v>
      </c>
    </row>
    <row r="577" spans="1:7" ht="15">
      <c r="A577" s="87" t="s">
        <v>2158</v>
      </c>
      <c r="B577" s="87">
        <v>3</v>
      </c>
      <c r="C577" s="118">
        <v>0.0067861165469516385</v>
      </c>
      <c r="D577" s="87" t="s">
        <v>1630</v>
      </c>
      <c r="E577" s="87" t="b">
        <v>0</v>
      </c>
      <c r="F577" s="87" t="b">
        <v>0</v>
      </c>
      <c r="G577" s="87" t="b">
        <v>0</v>
      </c>
    </row>
    <row r="578" spans="1:7" ht="15">
      <c r="A578" s="87" t="s">
        <v>2161</v>
      </c>
      <c r="B578" s="87">
        <v>3</v>
      </c>
      <c r="C578" s="118">
        <v>0.0067861165469516385</v>
      </c>
      <c r="D578" s="87" t="s">
        <v>1630</v>
      </c>
      <c r="E578" s="87" t="b">
        <v>0</v>
      </c>
      <c r="F578" s="87" t="b">
        <v>0</v>
      </c>
      <c r="G578" s="87" t="b">
        <v>0</v>
      </c>
    </row>
    <row r="579" spans="1:7" ht="15">
      <c r="A579" s="87" t="s">
        <v>1807</v>
      </c>
      <c r="B579" s="87">
        <v>3</v>
      </c>
      <c r="C579" s="118">
        <v>0.005076492672624637</v>
      </c>
      <c r="D579" s="87" t="s">
        <v>1630</v>
      </c>
      <c r="E579" s="87" t="b">
        <v>0</v>
      </c>
      <c r="F579" s="87" t="b">
        <v>0</v>
      </c>
      <c r="G579" s="87" t="b">
        <v>0</v>
      </c>
    </row>
    <row r="580" spans="1:7" ht="15">
      <c r="A580" s="87" t="s">
        <v>1809</v>
      </c>
      <c r="B580" s="87">
        <v>3</v>
      </c>
      <c r="C580" s="118">
        <v>0.0067861165469516385</v>
      </c>
      <c r="D580" s="87" t="s">
        <v>1630</v>
      </c>
      <c r="E580" s="87" t="b">
        <v>0</v>
      </c>
      <c r="F580" s="87" t="b">
        <v>0</v>
      </c>
      <c r="G580" s="87" t="b">
        <v>0</v>
      </c>
    </row>
    <row r="581" spans="1:7" ht="15">
      <c r="A581" s="87" t="s">
        <v>2095</v>
      </c>
      <c r="B581" s="87">
        <v>3</v>
      </c>
      <c r="C581" s="118">
        <v>0.0067861165469516385</v>
      </c>
      <c r="D581" s="87" t="s">
        <v>1630</v>
      </c>
      <c r="E581" s="87" t="b">
        <v>0</v>
      </c>
      <c r="F581" s="87" t="b">
        <v>0</v>
      </c>
      <c r="G581" s="87" t="b">
        <v>0</v>
      </c>
    </row>
    <row r="582" spans="1:7" ht="15">
      <c r="A582" s="87" t="s">
        <v>2092</v>
      </c>
      <c r="B582" s="87">
        <v>3</v>
      </c>
      <c r="C582" s="118">
        <v>0.009708737864077669</v>
      </c>
      <c r="D582" s="87" t="s">
        <v>1630</v>
      </c>
      <c r="E582" s="87" t="b">
        <v>0</v>
      </c>
      <c r="F582" s="87" t="b">
        <v>0</v>
      </c>
      <c r="G582" s="87" t="b">
        <v>0</v>
      </c>
    </row>
    <row r="583" spans="1:7" ht="15">
      <c r="A583" s="87" t="s">
        <v>2115</v>
      </c>
      <c r="B583" s="87">
        <v>3</v>
      </c>
      <c r="C583" s="118">
        <v>0.0067861165469516385</v>
      </c>
      <c r="D583" s="87" t="s">
        <v>1630</v>
      </c>
      <c r="E583" s="87" t="b">
        <v>0</v>
      </c>
      <c r="F583" s="87" t="b">
        <v>1</v>
      </c>
      <c r="G583" s="87" t="b">
        <v>0</v>
      </c>
    </row>
    <row r="584" spans="1:7" ht="15">
      <c r="A584" s="87" t="s">
        <v>2090</v>
      </c>
      <c r="B584" s="87">
        <v>3</v>
      </c>
      <c r="C584" s="118">
        <v>0.009708737864077669</v>
      </c>
      <c r="D584" s="87" t="s">
        <v>1630</v>
      </c>
      <c r="E584" s="87" t="b">
        <v>0</v>
      </c>
      <c r="F584" s="87" t="b">
        <v>0</v>
      </c>
      <c r="G584" s="87" t="b">
        <v>0</v>
      </c>
    </row>
    <row r="585" spans="1:7" ht="15">
      <c r="A585" s="87" t="s">
        <v>2229</v>
      </c>
      <c r="B585" s="87">
        <v>2</v>
      </c>
      <c r="C585" s="118">
        <v>0.00452407769796776</v>
      </c>
      <c r="D585" s="87" t="s">
        <v>1630</v>
      </c>
      <c r="E585" s="87" t="b">
        <v>0</v>
      </c>
      <c r="F585" s="87" t="b">
        <v>0</v>
      </c>
      <c r="G585" s="87" t="b">
        <v>0</v>
      </c>
    </row>
    <row r="586" spans="1:7" ht="15">
      <c r="A586" s="87" t="s">
        <v>2230</v>
      </c>
      <c r="B586" s="87">
        <v>2</v>
      </c>
      <c r="C586" s="118">
        <v>0.00452407769796776</v>
      </c>
      <c r="D586" s="87" t="s">
        <v>1630</v>
      </c>
      <c r="E586" s="87" t="b">
        <v>0</v>
      </c>
      <c r="F586" s="87" t="b">
        <v>0</v>
      </c>
      <c r="G586" s="87" t="b">
        <v>0</v>
      </c>
    </row>
    <row r="587" spans="1:7" ht="15">
      <c r="A587" s="87" t="s">
        <v>2231</v>
      </c>
      <c r="B587" s="87">
        <v>2</v>
      </c>
      <c r="C587" s="118">
        <v>0.00452407769796776</v>
      </c>
      <c r="D587" s="87" t="s">
        <v>1630</v>
      </c>
      <c r="E587" s="87" t="b">
        <v>0</v>
      </c>
      <c r="F587" s="87" t="b">
        <v>0</v>
      </c>
      <c r="G587" s="87" t="b">
        <v>0</v>
      </c>
    </row>
    <row r="588" spans="1:7" ht="15">
      <c r="A588" s="87" t="s">
        <v>2233</v>
      </c>
      <c r="B588" s="87">
        <v>2</v>
      </c>
      <c r="C588" s="118">
        <v>0.00452407769796776</v>
      </c>
      <c r="D588" s="87" t="s">
        <v>1630</v>
      </c>
      <c r="E588" s="87" t="b">
        <v>0</v>
      </c>
      <c r="F588" s="87" t="b">
        <v>0</v>
      </c>
      <c r="G588" s="87" t="b">
        <v>0</v>
      </c>
    </row>
    <row r="589" spans="1:7" ht="15">
      <c r="A589" s="87" t="s">
        <v>2089</v>
      </c>
      <c r="B589" s="87">
        <v>2</v>
      </c>
      <c r="C589" s="118">
        <v>0.00452407769796776</v>
      </c>
      <c r="D589" s="87" t="s">
        <v>1630</v>
      </c>
      <c r="E589" s="87" t="b">
        <v>0</v>
      </c>
      <c r="F589" s="87" t="b">
        <v>0</v>
      </c>
      <c r="G589" s="87" t="b">
        <v>0</v>
      </c>
    </row>
    <row r="590" spans="1:7" ht="15">
      <c r="A590" s="87" t="s">
        <v>344</v>
      </c>
      <c r="B590" s="87">
        <v>2</v>
      </c>
      <c r="C590" s="118">
        <v>0.00452407769796776</v>
      </c>
      <c r="D590" s="87" t="s">
        <v>1630</v>
      </c>
      <c r="E590" s="87" t="b">
        <v>0</v>
      </c>
      <c r="F590" s="87" t="b">
        <v>0</v>
      </c>
      <c r="G590" s="87" t="b">
        <v>0</v>
      </c>
    </row>
    <row r="591" spans="1:7" ht="15">
      <c r="A591" s="87" t="s">
        <v>2372</v>
      </c>
      <c r="B591" s="87">
        <v>2</v>
      </c>
      <c r="C591" s="118">
        <v>0.006472491909385114</v>
      </c>
      <c r="D591" s="87" t="s">
        <v>1630</v>
      </c>
      <c r="E591" s="87" t="b">
        <v>0</v>
      </c>
      <c r="F591" s="87" t="b">
        <v>0</v>
      </c>
      <c r="G591" s="87" t="b">
        <v>0</v>
      </c>
    </row>
    <row r="592" spans="1:7" ht="15">
      <c r="A592" s="87" t="s">
        <v>2127</v>
      </c>
      <c r="B592" s="87">
        <v>2</v>
      </c>
      <c r="C592" s="118">
        <v>0.00452407769796776</v>
      </c>
      <c r="D592" s="87" t="s">
        <v>1630</v>
      </c>
      <c r="E592" s="87" t="b">
        <v>0</v>
      </c>
      <c r="F592" s="87" t="b">
        <v>0</v>
      </c>
      <c r="G592" s="87" t="b">
        <v>0</v>
      </c>
    </row>
    <row r="593" spans="1:7" ht="15">
      <c r="A593" s="87" t="s">
        <v>2155</v>
      </c>
      <c r="B593" s="87">
        <v>2</v>
      </c>
      <c r="C593" s="118">
        <v>0.00452407769796776</v>
      </c>
      <c r="D593" s="87" t="s">
        <v>1630</v>
      </c>
      <c r="E593" s="87" t="b">
        <v>0</v>
      </c>
      <c r="F593" s="87" t="b">
        <v>0</v>
      </c>
      <c r="G593" s="87" t="b">
        <v>0</v>
      </c>
    </row>
    <row r="594" spans="1:7" ht="15">
      <c r="A594" s="87" t="s">
        <v>2185</v>
      </c>
      <c r="B594" s="87">
        <v>2</v>
      </c>
      <c r="C594" s="118">
        <v>0.00452407769796776</v>
      </c>
      <c r="D594" s="87" t="s">
        <v>1630</v>
      </c>
      <c r="E594" s="87" t="b">
        <v>0</v>
      </c>
      <c r="F594" s="87" t="b">
        <v>0</v>
      </c>
      <c r="G594" s="87" t="b">
        <v>0</v>
      </c>
    </row>
    <row r="595" spans="1:7" ht="15">
      <c r="A595" s="87" t="s">
        <v>2227</v>
      </c>
      <c r="B595" s="87">
        <v>2</v>
      </c>
      <c r="C595" s="118">
        <v>0.006472491909385114</v>
      </c>
      <c r="D595" s="87" t="s">
        <v>1630</v>
      </c>
      <c r="E595" s="87" t="b">
        <v>0</v>
      </c>
      <c r="F595" s="87" t="b">
        <v>0</v>
      </c>
      <c r="G595" s="87" t="b">
        <v>0</v>
      </c>
    </row>
    <row r="596" spans="1:7" ht="15">
      <c r="A596" s="87" t="s">
        <v>2121</v>
      </c>
      <c r="B596" s="87">
        <v>2</v>
      </c>
      <c r="C596" s="118">
        <v>0.00452407769796776</v>
      </c>
      <c r="D596" s="87" t="s">
        <v>1630</v>
      </c>
      <c r="E596" s="87" t="b">
        <v>0</v>
      </c>
      <c r="F596" s="87" t="b">
        <v>0</v>
      </c>
      <c r="G596" s="87" t="b">
        <v>0</v>
      </c>
    </row>
    <row r="597" spans="1:7" ht="15">
      <c r="A597" s="87" t="s">
        <v>2180</v>
      </c>
      <c r="B597" s="87">
        <v>2</v>
      </c>
      <c r="C597" s="118">
        <v>0.00452407769796776</v>
      </c>
      <c r="D597" s="87" t="s">
        <v>1630</v>
      </c>
      <c r="E597" s="87" t="b">
        <v>0</v>
      </c>
      <c r="F597" s="87" t="b">
        <v>0</v>
      </c>
      <c r="G597" s="87" t="b">
        <v>0</v>
      </c>
    </row>
    <row r="598" spans="1:7" ht="15">
      <c r="A598" s="87" t="s">
        <v>1800</v>
      </c>
      <c r="B598" s="87">
        <v>2</v>
      </c>
      <c r="C598" s="118">
        <v>0.00452407769796776</v>
      </c>
      <c r="D598" s="87" t="s">
        <v>1630</v>
      </c>
      <c r="E598" s="87" t="b">
        <v>0</v>
      </c>
      <c r="F598" s="87" t="b">
        <v>0</v>
      </c>
      <c r="G598" s="87" t="b">
        <v>0</v>
      </c>
    </row>
    <row r="599" spans="1:7" ht="15">
      <c r="A599" s="87" t="s">
        <v>2160</v>
      </c>
      <c r="B599" s="87">
        <v>2</v>
      </c>
      <c r="C599" s="118">
        <v>0.00452407769796776</v>
      </c>
      <c r="D599" s="87" t="s">
        <v>1630</v>
      </c>
      <c r="E599" s="87" t="b">
        <v>0</v>
      </c>
      <c r="F599" s="87" t="b">
        <v>0</v>
      </c>
      <c r="G599" s="87" t="b">
        <v>0</v>
      </c>
    </row>
    <row r="600" spans="1:7" ht="15">
      <c r="A600" s="87" t="s">
        <v>2122</v>
      </c>
      <c r="B600" s="87">
        <v>2</v>
      </c>
      <c r="C600" s="118">
        <v>0.006472491909385114</v>
      </c>
      <c r="D600" s="87" t="s">
        <v>1630</v>
      </c>
      <c r="E600" s="87" t="b">
        <v>0</v>
      </c>
      <c r="F600" s="87" t="b">
        <v>0</v>
      </c>
      <c r="G600" s="87" t="b">
        <v>0</v>
      </c>
    </row>
    <row r="601" spans="1:7" ht="15">
      <c r="A601" s="87" t="s">
        <v>1802</v>
      </c>
      <c r="B601" s="87">
        <v>2</v>
      </c>
      <c r="C601" s="118">
        <v>0.00452407769796776</v>
      </c>
      <c r="D601" s="87" t="s">
        <v>1630</v>
      </c>
      <c r="E601" s="87" t="b">
        <v>0</v>
      </c>
      <c r="F601" s="87" t="b">
        <v>0</v>
      </c>
      <c r="G601" s="87" t="b">
        <v>0</v>
      </c>
    </row>
    <row r="602" spans="1:7" ht="15">
      <c r="A602" s="87" t="s">
        <v>2234</v>
      </c>
      <c r="B602" s="87">
        <v>2</v>
      </c>
      <c r="C602" s="118">
        <v>0.00452407769796776</v>
      </c>
      <c r="D602" s="87" t="s">
        <v>1630</v>
      </c>
      <c r="E602" s="87" t="b">
        <v>0</v>
      </c>
      <c r="F602" s="87" t="b">
        <v>0</v>
      </c>
      <c r="G602" s="87" t="b">
        <v>0</v>
      </c>
    </row>
    <row r="603" spans="1:7" ht="15">
      <c r="A603" s="87" t="s">
        <v>2188</v>
      </c>
      <c r="B603" s="87">
        <v>2</v>
      </c>
      <c r="C603" s="118">
        <v>0.006472491909385114</v>
      </c>
      <c r="D603" s="87" t="s">
        <v>1630</v>
      </c>
      <c r="E603" s="87" t="b">
        <v>0</v>
      </c>
      <c r="F603" s="87" t="b">
        <v>0</v>
      </c>
      <c r="G603" s="87" t="b">
        <v>0</v>
      </c>
    </row>
    <row r="604" spans="1:7" ht="15">
      <c r="A604" s="87" t="s">
        <v>2166</v>
      </c>
      <c r="B604" s="87">
        <v>2</v>
      </c>
      <c r="C604" s="118">
        <v>0.00452407769796776</v>
      </c>
      <c r="D604" s="87" t="s">
        <v>1630</v>
      </c>
      <c r="E604" s="87" t="b">
        <v>0</v>
      </c>
      <c r="F604" s="87" t="b">
        <v>0</v>
      </c>
      <c r="G604" s="87" t="b">
        <v>0</v>
      </c>
    </row>
    <row r="605" spans="1:7" ht="15">
      <c r="A605" s="87" t="s">
        <v>2102</v>
      </c>
      <c r="B605" s="87">
        <v>2</v>
      </c>
      <c r="C605" s="118">
        <v>0.00452407769796776</v>
      </c>
      <c r="D605" s="87" t="s">
        <v>1630</v>
      </c>
      <c r="E605" s="87" t="b">
        <v>0</v>
      </c>
      <c r="F605" s="87" t="b">
        <v>0</v>
      </c>
      <c r="G605" s="87" t="b">
        <v>0</v>
      </c>
    </row>
    <row r="606" spans="1:7" ht="15">
      <c r="A606" s="87" t="s">
        <v>1784</v>
      </c>
      <c r="B606" s="87">
        <v>2</v>
      </c>
      <c r="C606" s="118">
        <v>0.00452407769796776</v>
      </c>
      <c r="D606" s="87" t="s">
        <v>1630</v>
      </c>
      <c r="E606" s="87" t="b">
        <v>0</v>
      </c>
      <c r="F606" s="87" t="b">
        <v>1</v>
      </c>
      <c r="G606" s="87" t="b">
        <v>0</v>
      </c>
    </row>
    <row r="607" spans="1:7" ht="15">
      <c r="A607" s="87" t="s">
        <v>1805</v>
      </c>
      <c r="B607" s="87">
        <v>2</v>
      </c>
      <c r="C607" s="118">
        <v>0.00452407769796776</v>
      </c>
      <c r="D607" s="87" t="s">
        <v>1630</v>
      </c>
      <c r="E607" s="87" t="b">
        <v>0</v>
      </c>
      <c r="F607" s="87" t="b">
        <v>0</v>
      </c>
      <c r="G607" s="87" t="b">
        <v>0</v>
      </c>
    </row>
    <row r="608" spans="1:7" ht="15">
      <c r="A608" s="87" t="s">
        <v>2238</v>
      </c>
      <c r="B608" s="87">
        <v>2</v>
      </c>
      <c r="C608" s="118">
        <v>0.00452407769796776</v>
      </c>
      <c r="D608" s="87" t="s">
        <v>1630</v>
      </c>
      <c r="E608" s="87" t="b">
        <v>0</v>
      </c>
      <c r="F608" s="87" t="b">
        <v>0</v>
      </c>
      <c r="G608" s="87" t="b">
        <v>0</v>
      </c>
    </row>
    <row r="609" spans="1:7" ht="15">
      <c r="A609" s="87" t="s">
        <v>2245</v>
      </c>
      <c r="B609" s="87">
        <v>2</v>
      </c>
      <c r="C609" s="118">
        <v>0.006472491909385114</v>
      </c>
      <c r="D609" s="87" t="s">
        <v>1630</v>
      </c>
      <c r="E609" s="87" t="b">
        <v>0</v>
      </c>
      <c r="F609" s="87" t="b">
        <v>0</v>
      </c>
      <c r="G609" s="87" t="b">
        <v>0</v>
      </c>
    </row>
    <row r="610" spans="1:7" ht="15">
      <c r="A610" s="87" t="s">
        <v>2162</v>
      </c>
      <c r="B610" s="87">
        <v>2</v>
      </c>
      <c r="C610" s="118">
        <v>0.006472491909385114</v>
      </c>
      <c r="D610" s="87" t="s">
        <v>1630</v>
      </c>
      <c r="E610" s="87" t="b">
        <v>0</v>
      </c>
      <c r="F610" s="87" t="b">
        <v>0</v>
      </c>
      <c r="G610" s="87" t="b">
        <v>0</v>
      </c>
    </row>
    <row r="611" spans="1:7" ht="15">
      <c r="A611" s="87" t="s">
        <v>2240</v>
      </c>
      <c r="B611" s="87">
        <v>2</v>
      </c>
      <c r="C611" s="118">
        <v>0.006472491909385114</v>
      </c>
      <c r="D611" s="87" t="s">
        <v>1630</v>
      </c>
      <c r="E611" s="87" t="b">
        <v>0</v>
      </c>
      <c r="F611" s="87" t="b">
        <v>0</v>
      </c>
      <c r="G611" s="87" t="b">
        <v>0</v>
      </c>
    </row>
    <row r="612" spans="1:7" ht="15">
      <c r="A612" s="87" t="s">
        <v>2104</v>
      </c>
      <c r="B612" s="87">
        <v>2</v>
      </c>
      <c r="C612" s="118">
        <v>0.006472491909385114</v>
      </c>
      <c r="D612" s="87" t="s">
        <v>1630</v>
      </c>
      <c r="E612" s="87" t="b">
        <v>0</v>
      </c>
      <c r="F612" s="87" t="b">
        <v>0</v>
      </c>
      <c r="G612" s="87" t="b">
        <v>0</v>
      </c>
    </row>
    <row r="613" spans="1:7" ht="15">
      <c r="A613" s="87" t="s">
        <v>310</v>
      </c>
      <c r="B613" s="87">
        <v>2</v>
      </c>
      <c r="C613" s="118">
        <v>0.006472491909385114</v>
      </c>
      <c r="D613" s="87" t="s">
        <v>1630</v>
      </c>
      <c r="E613" s="87" t="b">
        <v>0</v>
      </c>
      <c r="F613" s="87" t="b">
        <v>0</v>
      </c>
      <c r="G613" s="87" t="b">
        <v>0</v>
      </c>
    </row>
    <row r="614" spans="1:7" ht="15">
      <c r="A614" s="87" t="s">
        <v>1763</v>
      </c>
      <c r="B614" s="87">
        <v>6</v>
      </c>
      <c r="C614" s="118">
        <v>0.006524963224010482</v>
      </c>
      <c r="D614" s="87" t="s">
        <v>1631</v>
      </c>
      <c r="E614" s="87" t="b">
        <v>0</v>
      </c>
      <c r="F614" s="87" t="b">
        <v>0</v>
      </c>
      <c r="G614" s="87" t="b">
        <v>0</v>
      </c>
    </row>
    <row r="615" spans="1:7" ht="15">
      <c r="A615" s="87" t="s">
        <v>287</v>
      </c>
      <c r="B615" s="87">
        <v>6</v>
      </c>
      <c r="C615" s="118">
        <v>0.006524963224010482</v>
      </c>
      <c r="D615" s="87" t="s">
        <v>1631</v>
      </c>
      <c r="E615" s="87" t="b">
        <v>0</v>
      </c>
      <c r="F615" s="87" t="b">
        <v>0</v>
      </c>
      <c r="G615" s="87" t="b">
        <v>0</v>
      </c>
    </row>
    <row r="616" spans="1:7" ht="15">
      <c r="A616" s="87" t="s">
        <v>1799</v>
      </c>
      <c r="B616" s="87">
        <v>5</v>
      </c>
      <c r="C616" s="118">
        <v>0.007378186168234833</v>
      </c>
      <c r="D616" s="87" t="s">
        <v>1631</v>
      </c>
      <c r="E616" s="87" t="b">
        <v>0</v>
      </c>
      <c r="F616" s="87" t="b">
        <v>0</v>
      </c>
      <c r="G616" s="87" t="b">
        <v>0</v>
      </c>
    </row>
    <row r="617" spans="1:7" ht="15">
      <c r="A617" s="87" t="s">
        <v>1800</v>
      </c>
      <c r="B617" s="87">
        <v>4</v>
      </c>
      <c r="C617" s="118">
        <v>0.007802745268079169</v>
      </c>
      <c r="D617" s="87" t="s">
        <v>1631</v>
      </c>
      <c r="E617" s="87" t="b">
        <v>0</v>
      </c>
      <c r="F617" s="87" t="b">
        <v>0</v>
      </c>
      <c r="G617" s="87" t="b">
        <v>0</v>
      </c>
    </row>
    <row r="618" spans="1:7" ht="15">
      <c r="A618" s="87" t="s">
        <v>309</v>
      </c>
      <c r="B618" s="87">
        <v>4</v>
      </c>
      <c r="C618" s="118">
        <v>0.007802745268079169</v>
      </c>
      <c r="D618" s="87" t="s">
        <v>1631</v>
      </c>
      <c r="E618" s="87" t="b">
        <v>0</v>
      </c>
      <c r="F618" s="87" t="b">
        <v>0</v>
      </c>
      <c r="G618" s="87" t="b">
        <v>0</v>
      </c>
    </row>
    <row r="619" spans="1:7" ht="15">
      <c r="A619" s="87" t="s">
        <v>1801</v>
      </c>
      <c r="B619" s="87">
        <v>4</v>
      </c>
      <c r="C619" s="118">
        <v>0.007802745268079169</v>
      </c>
      <c r="D619" s="87" t="s">
        <v>1631</v>
      </c>
      <c r="E619" s="87" t="b">
        <v>0</v>
      </c>
      <c r="F619" s="87" t="b">
        <v>0</v>
      </c>
      <c r="G619" s="87" t="b">
        <v>0</v>
      </c>
    </row>
    <row r="620" spans="1:7" ht="15">
      <c r="A620" s="87" t="s">
        <v>1770</v>
      </c>
      <c r="B620" s="87">
        <v>3</v>
      </c>
      <c r="C620" s="118">
        <v>0.007689393312946141</v>
      </c>
      <c r="D620" s="87" t="s">
        <v>1631</v>
      </c>
      <c r="E620" s="87" t="b">
        <v>1</v>
      </c>
      <c r="F620" s="87" t="b">
        <v>0</v>
      </c>
      <c r="G620" s="87" t="b">
        <v>0</v>
      </c>
    </row>
    <row r="621" spans="1:7" ht="15">
      <c r="A621" s="87" t="s">
        <v>1802</v>
      </c>
      <c r="B621" s="87">
        <v>3</v>
      </c>
      <c r="C621" s="118">
        <v>0.007689393312946141</v>
      </c>
      <c r="D621" s="87" t="s">
        <v>1631</v>
      </c>
      <c r="E621" s="87" t="b">
        <v>0</v>
      </c>
      <c r="F621" s="87" t="b">
        <v>0</v>
      </c>
      <c r="G621" s="87" t="b">
        <v>0</v>
      </c>
    </row>
    <row r="622" spans="1:7" ht="15">
      <c r="A622" s="87" t="s">
        <v>1776</v>
      </c>
      <c r="B622" s="87">
        <v>3</v>
      </c>
      <c r="C622" s="118">
        <v>0.007689393312946141</v>
      </c>
      <c r="D622" s="87" t="s">
        <v>1631</v>
      </c>
      <c r="E622" s="87" t="b">
        <v>0</v>
      </c>
      <c r="F622" s="87" t="b">
        <v>0</v>
      </c>
      <c r="G622" s="87" t="b">
        <v>0</v>
      </c>
    </row>
    <row r="623" spans="1:7" ht="15">
      <c r="A623" s="87" t="s">
        <v>1803</v>
      </c>
      <c r="B623" s="87">
        <v>2</v>
      </c>
      <c r="C623" s="118">
        <v>0.006852647101333518</v>
      </c>
      <c r="D623" s="87" t="s">
        <v>1631</v>
      </c>
      <c r="E623" s="87" t="b">
        <v>0</v>
      </c>
      <c r="F623" s="87" t="b">
        <v>0</v>
      </c>
      <c r="G623" s="87" t="b">
        <v>0</v>
      </c>
    </row>
    <row r="624" spans="1:7" ht="15">
      <c r="A624" s="87" t="s">
        <v>2092</v>
      </c>
      <c r="B624" s="87">
        <v>2</v>
      </c>
      <c r="C624" s="118">
        <v>0.006852647101333518</v>
      </c>
      <c r="D624" s="87" t="s">
        <v>1631</v>
      </c>
      <c r="E624" s="87" t="b">
        <v>0</v>
      </c>
      <c r="F624" s="87" t="b">
        <v>0</v>
      </c>
      <c r="G624" s="87" t="b">
        <v>0</v>
      </c>
    </row>
    <row r="625" spans="1:7" ht="15">
      <c r="A625" s="87" t="s">
        <v>2086</v>
      </c>
      <c r="B625" s="87">
        <v>2</v>
      </c>
      <c r="C625" s="118">
        <v>0.006852647101333518</v>
      </c>
      <c r="D625" s="87" t="s">
        <v>1631</v>
      </c>
      <c r="E625" s="87" t="b">
        <v>0</v>
      </c>
      <c r="F625" s="87" t="b">
        <v>0</v>
      </c>
      <c r="G625" s="87" t="b">
        <v>0</v>
      </c>
    </row>
    <row r="626" spans="1:7" ht="15">
      <c r="A626" s="87" t="s">
        <v>329</v>
      </c>
      <c r="B626" s="87">
        <v>2</v>
      </c>
      <c r="C626" s="118">
        <v>0.006852647101333518</v>
      </c>
      <c r="D626" s="87" t="s">
        <v>1631</v>
      </c>
      <c r="E626" s="87" t="b">
        <v>0</v>
      </c>
      <c r="F626" s="87" t="b">
        <v>0</v>
      </c>
      <c r="G626" s="87" t="b">
        <v>0</v>
      </c>
    </row>
    <row r="627" spans="1:7" ht="15">
      <c r="A627" s="87" t="s">
        <v>328</v>
      </c>
      <c r="B627" s="87">
        <v>2</v>
      </c>
      <c r="C627" s="118">
        <v>0.006852647101333518</v>
      </c>
      <c r="D627" s="87" t="s">
        <v>1631</v>
      </c>
      <c r="E627" s="87" t="b">
        <v>0</v>
      </c>
      <c r="F627" s="87" t="b">
        <v>0</v>
      </c>
      <c r="G627" s="87" t="b">
        <v>0</v>
      </c>
    </row>
    <row r="628" spans="1:7" ht="15">
      <c r="A628" s="87" t="s">
        <v>2144</v>
      </c>
      <c r="B628" s="87">
        <v>2</v>
      </c>
      <c r="C628" s="118">
        <v>0.006852647101333518</v>
      </c>
      <c r="D628" s="87" t="s">
        <v>1631</v>
      </c>
      <c r="E628" s="87" t="b">
        <v>0</v>
      </c>
      <c r="F628" s="87" t="b">
        <v>0</v>
      </c>
      <c r="G628" s="87" t="b">
        <v>0</v>
      </c>
    </row>
    <row r="629" spans="1:7" ht="15">
      <c r="A629" s="87" t="s">
        <v>2281</v>
      </c>
      <c r="B629" s="87">
        <v>2</v>
      </c>
      <c r="C629" s="118">
        <v>0.006852647101333518</v>
      </c>
      <c r="D629" s="87" t="s">
        <v>1631</v>
      </c>
      <c r="E629" s="87" t="b">
        <v>0</v>
      </c>
      <c r="F629" s="87" t="b">
        <v>0</v>
      </c>
      <c r="G629" s="87" t="b">
        <v>0</v>
      </c>
    </row>
    <row r="630" spans="1:7" ht="15">
      <c r="A630" s="87" t="s">
        <v>2184</v>
      </c>
      <c r="B630" s="87">
        <v>2</v>
      </c>
      <c r="C630" s="118">
        <v>0.006852647101333518</v>
      </c>
      <c r="D630" s="87" t="s">
        <v>1631</v>
      </c>
      <c r="E630" s="87" t="b">
        <v>1</v>
      </c>
      <c r="F630" s="87" t="b">
        <v>0</v>
      </c>
      <c r="G630" s="87" t="b">
        <v>0</v>
      </c>
    </row>
    <row r="631" spans="1:7" ht="15">
      <c r="A631" s="87" t="s">
        <v>2087</v>
      </c>
      <c r="B631" s="87">
        <v>2</v>
      </c>
      <c r="C631" s="118">
        <v>0.006852647101333518</v>
      </c>
      <c r="D631" s="87" t="s">
        <v>1631</v>
      </c>
      <c r="E631" s="87" t="b">
        <v>0</v>
      </c>
      <c r="F631" s="87" t="b">
        <v>0</v>
      </c>
      <c r="G631" s="87" t="b">
        <v>0</v>
      </c>
    </row>
    <row r="632" spans="1:7" ht="15">
      <c r="A632" s="87" t="s">
        <v>2145</v>
      </c>
      <c r="B632" s="87">
        <v>2</v>
      </c>
      <c r="C632" s="118">
        <v>0.006852647101333518</v>
      </c>
      <c r="D632" s="87" t="s">
        <v>1631</v>
      </c>
      <c r="E632" s="87" t="b">
        <v>0</v>
      </c>
      <c r="F632" s="87" t="b">
        <v>0</v>
      </c>
      <c r="G632" s="87" t="b">
        <v>0</v>
      </c>
    </row>
    <row r="633" spans="1:7" ht="15">
      <c r="A633" s="87" t="s">
        <v>2191</v>
      </c>
      <c r="B633" s="87">
        <v>2</v>
      </c>
      <c r="C633" s="118">
        <v>0.00980392156862745</v>
      </c>
      <c r="D633" s="87" t="s">
        <v>1631</v>
      </c>
      <c r="E633" s="87" t="b">
        <v>0</v>
      </c>
      <c r="F633" s="87" t="b">
        <v>0</v>
      </c>
      <c r="G633" s="87" t="b">
        <v>0</v>
      </c>
    </row>
    <row r="634" spans="1:7" ht="15">
      <c r="A634" s="87" t="s">
        <v>2282</v>
      </c>
      <c r="B634" s="87">
        <v>2</v>
      </c>
      <c r="C634" s="118">
        <v>0.006852647101333518</v>
      </c>
      <c r="D634" s="87" t="s">
        <v>1631</v>
      </c>
      <c r="E634" s="87" t="b">
        <v>0</v>
      </c>
      <c r="F634" s="87" t="b">
        <v>0</v>
      </c>
      <c r="G634" s="87" t="b">
        <v>0</v>
      </c>
    </row>
    <row r="635" spans="1:7" ht="15">
      <c r="A635" s="87" t="s">
        <v>2189</v>
      </c>
      <c r="B635" s="87">
        <v>2</v>
      </c>
      <c r="C635" s="118">
        <v>0.00980392156862745</v>
      </c>
      <c r="D635" s="87" t="s">
        <v>1631</v>
      </c>
      <c r="E635" s="87" t="b">
        <v>0</v>
      </c>
      <c r="F635" s="87" t="b">
        <v>0</v>
      </c>
      <c r="G635" s="87" t="b">
        <v>0</v>
      </c>
    </row>
    <row r="636" spans="1:7" ht="15">
      <c r="A636" s="87" t="s">
        <v>2288</v>
      </c>
      <c r="B636" s="87">
        <v>2</v>
      </c>
      <c r="C636" s="118">
        <v>0.006852647101333518</v>
      </c>
      <c r="D636" s="87" t="s">
        <v>1631</v>
      </c>
      <c r="E636" s="87" t="b">
        <v>1</v>
      </c>
      <c r="F636" s="87" t="b">
        <v>0</v>
      </c>
      <c r="G636" s="87" t="b">
        <v>0</v>
      </c>
    </row>
    <row r="637" spans="1:7" ht="15">
      <c r="A637" s="87" t="s">
        <v>2105</v>
      </c>
      <c r="B637" s="87">
        <v>2</v>
      </c>
      <c r="C637" s="118">
        <v>0.006852647101333518</v>
      </c>
      <c r="D637" s="87" t="s">
        <v>1631</v>
      </c>
      <c r="E637" s="87" t="b">
        <v>0</v>
      </c>
      <c r="F637" s="87" t="b">
        <v>0</v>
      </c>
      <c r="G637" s="87" t="b">
        <v>0</v>
      </c>
    </row>
    <row r="638" spans="1:7" ht="15">
      <c r="A638" s="87" t="s">
        <v>2122</v>
      </c>
      <c r="B638" s="87">
        <v>2</v>
      </c>
      <c r="C638" s="118">
        <v>0.006852647101333518</v>
      </c>
      <c r="D638" s="87" t="s">
        <v>1631</v>
      </c>
      <c r="E638" s="87" t="b">
        <v>0</v>
      </c>
      <c r="F638" s="87" t="b">
        <v>0</v>
      </c>
      <c r="G638" s="87" t="b">
        <v>0</v>
      </c>
    </row>
    <row r="639" spans="1:7" ht="15">
      <c r="A639" s="87" t="s">
        <v>2284</v>
      </c>
      <c r="B639" s="87">
        <v>2</v>
      </c>
      <c r="C639" s="118">
        <v>0.006852647101333518</v>
      </c>
      <c r="D639" s="87" t="s">
        <v>1631</v>
      </c>
      <c r="E639" s="87" t="b">
        <v>0</v>
      </c>
      <c r="F639" s="87" t="b">
        <v>0</v>
      </c>
      <c r="G639" s="87" t="b">
        <v>0</v>
      </c>
    </row>
    <row r="640" spans="1:7" ht="15">
      <c r="A640" s="87" t="s">
        <v>2222</v>
      </c>
      <c r="B640" s="87">
        <v>2</v>
      </c>
      <c r="C640" s="118">
        <v>0.006852647101333518</v>
      </c>
      <c r="D640" s="87" t="s">
        <v>1631</v>
      </c>
      <c r="E640" s="87" t="b">
        <v>0</v>
      </c>
      <c r="F640" s="87" t="b">
        <v>1</v>
      </c>
      <c r="G640" s="87" t="b">
        <v>0</v>
      </c>
    </row>
    <row r="641" spans="1:7" ht="15">
      <c r="A641" s="87" t="s">
        <v>2355</v>
      </c>
      <c r="B641" s="87">
        <v>2</v>
      </c>
      <c r="C641" s="118">
        <v>0.00980392156862745</v>
      </c>
      <c r="D641" s="87" t="s">
        <v>1631</v>
      </c>
      <c r="E641" s="87" t="b">
        <v>0</v>
      </c>
      <c r="F641" s="87" t="b">
        <v>0</v>
      </c>
      <c r="G641" s="87" t="b">
        <v>0</v>
      </c>
    </row>
    <row r="642" spans="1:7" ht="15">
      <c r="A642" s="87" t="s">
        <v>2356</v>
      </c>
      <c r="B642" s="87">
        <v>2</v>
      </c>
      <c r="C642" s="118">
        <v>0.006852647101333518</v>
      </c>
      <c r="D642" s="87" t="s">
        <v>1631</v>
      </c>
      <c r="E642" s="87" t="b">
        <v>0</v>
      </c>
      <c r="F642" s="87" t="b">
        <v>0</v>
      </c>
      <c r="G642" s="87" t="b">
        <v>0</v>
      </c>
    </row>
    <row r="643" spans="1:7" ht="15">
      <c r="A643" s="87" t="s">
        <v>2208</v>
      </c>
      <c r="B643" s="87">
        <v>2</v>
      </c>
      <c r="C643" s="118">
        <v>0.006852647101333518</v>
      </c>
      <c r="D643" s="87" t="s">
        <v>1631</v>
      </c>
      <c r="E643" s="87" t="b">
        <v>0</v>
      </c>
      <c r="F643" s="87" t="b">
        <v>0</v>
      </c>
      <c r="G643" s="87" t="b">
        <v>0</v>
      </c>
    </row>
    <row r="644" spans="1:7" ht="15">
      <c r="A644" s="87" t="s">
        <v>1795</v>
      </c>
      <c r="B644" s="87">
        <v>2</v>
      </c>
      <c r="C644" s="118">
        <v>0.006852647101333518</v>
      </c>
      <c r="D644" s="87" t="s">
        <v>1631</v>
      </c>
      <c r="E644" s="87" t="b">
        <v>0</v>
      </c>
      <c r="F644" s="87" t="b">
        <v>0</v>
      </c>
      <c r="G644" s="87" t="b">
        <v>0</v>
      </c>
    </row>
    <row r="645" spans="1:7" ht="15">
      <c r="A645" s="87" t="s">
        <v>2219</v>
      </c>
      <c r="B645" s="87">
        <v>2</v>
      </c>
      <c r="C645" s="118">
        <v>0.006852647101333518</v>
      </c>
      <c r="D645" s="87" t="s">
        <v>1631</v>
      </c>
      <c r="E645" s="87" t="b">
        <v>0</v>
      </c>
      <c r="F645" s="87" t="b">
        <v>0</v>
      </c>
      <c r="G645" s="87" t="b">
        <v>0</v>
      </c>
    </row>
    <row r="646" spans="1:7" ht="15">
      <c r="A646" s="87" t="s">
        <v>2361</v>
      </c>
      <c r="B646" s="87">
        <v>2</v>
      </c>
      <c r="C646" s="118">
        <v>0.00980392156862745</v>
      </c>
      <c r="D646" s="87" t="s">
        <v>1631</v>
      </c>
      <c r="E646" s="87" t="b">
        <v>0</v>
      </c>
      <c r="F646" s="87" t="b">
        <v>0</v>
      </c>
      <c r="G646" s="87" t="b">
        <v>0</v>
      </c>
    </row>
    <row r="647" spans="1:7" ht="15">
      <c r="A647" s="87" t="s">
        <v>2357</v>
      </c>
      <c r="B647" s="87">
        <v>2</v>
      </c>
      <c r="C647" s="118">
        <v>0.006852647101333518</v>
      </c>
      <c r="D647" s="87" t="s">
        <v>1631</v>
      </c>
      <c r="E647" s="87" t="b">
        <v>0</v>
      </c>
      <c r="F647" s="87" t="b">
        <v>0</v>
      </c>
      <c r="G647" s="87" t="b">
        <v>0</v>
      </c>
    </row>
    <row r="648" spans="1:7" ht="15">
      <c r="A648" s="87" t="s">
        <v>1763</v>
      </c>
      <c r="B648" s="87">
        <v>9</v>
      </c>
      <c r="C648" s="118">
        <v>0.005721027927069362</v>
      </c>
      <c r="D648" s="87" t="s">
        <v>1632</v>
      </c>
      <c r="E648" s="87" t="b">
        <v>0</v>
      </c>
      <c r="F648" s="87" t="b">
        <v>0</v>
      </c>
      <c r="G648" s="87" t="b">
        <v>0</v>
      </c>
    </row>
    <row r="649" spans="1:7" ht="15">
      <c r="A649" s="87" t="s">
        <v>1764</v>
      </c>
      <c r="B649" s="87">
        <v>8</v>
      </c>
      <c r="C649" s="118">
        <v>0.006257908815214617</v>
      </c>
      <c r="D649" s="87" t="s">
        <v>1632</v>
      </c>
      <c r="E649" s="87" t="b">
        <v>0</v>
      </c>
      <c r="F649" s="87" t="b">
        <v>0</v>
      </c>
      <c r="G649" s="87" t="b">
        <v>0</v>
      </c>
    </row>
    <row r="650" spans="1:7" ht="15">
      <c r="A650" s="87" t="s">
        <v>1805</v>
      </c>
      <c r="B650" s="87">
        <v>7</v>
      </c>
      <c r="C650" s="118">
        <v>0.007981604758464938</v>
      </c>
      <c r="D650" s="87" t="s">
        <v>1632</v>
      </c>
      <c r="E650" s="87" t="b">
        <v>0</v>
      </c>
      <c r="F650" s="87" t="b">
        <v>0</v>
      </c>
      <c r="G650" s="87" t="b">
        <v>0</v>
      </c>
    </row>
    <row r="651" spans="1:7" ht="15">
      <c r="A651" s="87" t="s">
        <v>1806</v>
      </c>
      <c r="B651" s="87">
        <v>6</v>
      </c>
      <c r="C651" s="118">
        <v>0.006841375507255661</v>
      </c>
      <c r="D651" s="87" t="s">
        <v>1632</v>
      </c>
      <c r="E651" s="87" t="b">
        <v>0</v>
      </c>
      <c r="F651" s="87" t="b">
        <v>0</v>
      </c>
      <c r="G651" s="87" t="b">
        <v>0</v>
      </c>
    </row>
    <row r="652" spans="1:7" ht="15">
      <c r="A652" s="87" t="s">
        <v>1807</v>
      </c>
      <c r="B652" s="87">
        <v>6</v>
      </c>
      <c r="C652" s="118">
        <v>0.009868732396465081</v>
      </c>
      <c r="D652" s="87" t="s">
        <v>1632</v>
      </c>
      <c r="E652" s="87" t="b">
        <v>0</v>
      </c>
      <c r="F652" s="87" t="b">
        <v>0</v>
      </c>
      <c r="G652" s="87" t="b">
        <v>0</v>
      </c>
    </row>
    <row r="653" spans="1:7" ht="15">
      <c r="A653" s="87" t="s">
        <v>1709</v>
      </c>
      <c r="B653" s="87">
        <v>5</v>
      </c>
      <c r="C653" s="118">
        <v>0.006835548061886282</v>
      </c>
      <c r="D653" s="87" t="s">
        <v>1632</v>
      </c>
      <c r="E653" s="87" t="b">
        <v>0</v>
      </c>
      <c r="F653" s="87" t="b">
        <v>0</v>
      </c>
      <c r="G653" s="87" t="b">
        <v>0</v>
      </c>
    </row>
    <row r="654" spans="1:7" ht="15">
      <c r="A654" s="87" t="s">
        <v>1808</v>
      </c>
      <c r="B654" s="87">
        <v>5</v>
      </c>
      <c r="C654" s="118">
        <v>0.0082239436637209</v>
      </c>
      <c r="D654" s="87" t="s">
        <v>1632</v>
      </c>
      <c r="E654" s="87" t="b">
        <v>0</v>
      </c>
      <c r="F654" s="87" t="b">
        <v>0</v>
      </c>
      <c r="G654" s="87" t="b">
        <v>0</v>
      </c>
    </row>
    <row r="655" spans="1:7" ht="15">
      <c r="A655" s="87" t="s">
        <v>1809</v>
      </c>
      <c r="B655" s="87">
        <v>5</v>
      </c>
      <c r="C655" s="118">
        <v>0.006835548061886282</v>
      </c>
      <c r="D655" s="87" t="s">
        <v>1632</v>
      </c>
      <c r="E655" s="87" t="b">
        <v>0</v>
      </c>
      <c r="F655" s="87" t="b">
        <v>0</v>
      </c>
      <c r="G655" s="87" t="b">
        <v>0</v>
      </c>
    </row>
    <row r="656" spans="1:7" ht="15">
      <c r="A656" s="87" t="s">
        <v>1810</v>
      </c>
      <c r="B656" s="87">
        <v>4</v>
      </c>
      <c r="C656" s="118">
        <v>0.0065791549309767204</v>
      </c>
      <c r="D656" s="87" t="s">
        <v>1632</v>
      </c>
      <c r="E656" s="87" t="b">
        <v>0</v>
      </c>
      <c r="F656" s="87" t="b">
        <v>0</v>
      </c>
      <c r="G656" s="87" t="b">
        <v>0</v>
      </c>
    </row>
    <row r="657" spans="1:7" ht="15">
      <c r="A657" s="87" t="s">
        <v>1765</v>
      </c>
      <c r="B657" s="87">
        <v>4</v>
      </c>
      <c r="C657" s="118">
        <v>0.0065791549309767204</v>
      </c>
      <c r="D657" s="87" t="s">
        <v>1632</v>
      </c>
      <c r="E657" s="87" t="b">
        <v>0</v>
      </c>
      <c r="F657" s="87" t="b">
        <v>0</v>
      </c>
      <c r="G657" s="87" t="b">
        <v>0</v>
      </c>
    </row>
    <row r="658" spans="1:7" ht="15">
      <c r="A658" s="87" t="s">
        <v>2100</v>
      </c>
      <c r="B658" s="87">
        <v>4</v>
      </c>
      <c r="C658" s="118">
        <v>0.0065791549309767204</v>
      </c>
      <c r="D658" s="87" t="s">
        <v>1632</v>
      </c>
      <c r="E658" s="87" t="b">
        <v>0</v>
      </c>
      <c r="F658" s="87" t="b">
        <v>0</v>
      </c>
      <c r="G658" s="87" t="b">
        <v>0</v>
      </c>
    </row>
    <row r="659" spans="1:7" ht="15">
      <c r="A659" s="87" t="s">
        <v>2101</v>
      </c>
      <c r="B659" s="87">
        <v>4</v>
      </c>
      <c r="C659" s="118">
        <v>0.0065791549309767204</v>
      </c>
      <c r="D659" s="87" t="s">
        <v>1632</v>
      </c>
      <c r="E659" s="87" t="b">
        <v>0</v>
      </c>
      <c r="F659" s="87" t="b">
        <v>1</v>
      </c>
      <c r="G659" s="87" t="b">
        <v>0</v>
      </c>
    </row>
    <row r="660" spans="1:7" ht="15">
      <c r="A660" s="87" t="s">
        <v>2089</v>
      </c>
      <c r="B660" s="87">
        <v>4</v>
      </c>
      <c r="C660" s="118">
        <v>0.00801111752820652</v>
      </c>
      <c r="D660" s="87" t="s">
        <v>1632</v>
      </c>
      <c r="E660" s="87" t="b">
        <v>0</v>
      </c>
      <c r="F660" s="87" t="b">
        <v>0</v>
      </c>
      <c r="G660" s="87" t="b">
        <v>0</v>
      </c>
    </row>
    <row r="661" spans="1:7" ht="15">
      <c r="A661" s="87" t="s">
        <v>2103</v>
      </c>
      <c r="B661" s="87">
        <v>4</v>
      </c>
      <c r="C661" s="118">
        <v>0.010029355454346132</v>
      </c>
      <c r="D661" s="87" t="s">
        <v>1632</v>
      </c>
      <c r="E661" s="87" t="b">
        <v>0</v>
      </c>
      <c r="F661" s="87" t="b">
        <v>0</v>
      </c>
      <c r="G661" s="87" t="b">
        <v>0</v>
      </c>
    </row>
    <row r="662" spans="1:7" ht="15">
      <c r="A662" s="87" t="s">
        <v>2143</v>
      </c>
      <c r="B662" s="87">
        <v>4</v>
      </c>
      <c r="C662" s="118">
        <v>0.010029355454346132</v>
      </c>
      <c r="D662" s="87" t="s">
        <v>1632</v>
      </c>
      <c r="E662" s="87" t="b">
        <v>0</v>
      </c>
      <c r="F662" s="87" t="b">
        <v>0</v>
      </c>
      <c r="G662" s="87" t="b">
        <v>0</v>
      </c>
    </row>
    <row r="663" spans="1:7" ht="15">
      <c r="A663" s="87" t="s">
        <v>1766</v>
      </c>
      <c r="B663" s="87">
        <v>4</v>
      </c>
      <c r="C663" s="118">
        <v>0.010029355454346132</v>
      </c>
      <c r="D663" s="87" t="s">
        <v>1632</v>
      </c>
      <c r="E663" s="87" t="b">
        <v>0</v>
      </c>
      <c r="F663" s="87" t="b">
        <v>0</v>
      </c>
      <c r="G663" s="87" t="b">
        <v>0</v>
      </c>
    </row>
    <row r="664" spans="1:7" ht="15">
      <c r="A664" s="87" t="s">
        <v>2097</v>
      </c>
      <c r="B664" s="87">
        <v>4</v>
      </c>
      <c r="C664" s="118">
        <v>0.010029355454346132</v>
      </c>
      <c r="D664" s="87" t="s">
        <v>1632</v>
      </c>
      <c r="E664" s="87" t="b">
        <v>0</v>
      </c>
      <c r="F664" s="87" t="b">
        <v>0</v>
      </c>
      <c r="G664" s="87" t="b">
        <v>0</v>
      </c>
    </row>
    <row r="665" spans="1:7" ht="15">
      <c r="A665" s="87" t="s">
        <v>2138</v>
      </c>
      <c r="B665" s="87">
        <v>3</v>
      </c>
      <c r="C665" s="118">
        <v>0.00600833814615489</v>
      </c>
      <c r="D665" s="87" t="s">
        <v>1632</v>
      </c>
      <c r="E665" s="87" t="b">
        <v>1</v>
      </c>
      <c r="F665" s="87" t="b">
        <v>0</v>
      </c>
      <c r="G665" s="87" t="b">
        <v>0</v>
      </c>
    </row>
    <row r="666" spans="1:7" ht="15">
      <c r="A666" s="87" t="s">
        <v>2224</v>
      </c>
      <c r="B666" s="87">
        <v>3</v>
      </c>
      <c r="C666" s="118">
        <v>0.00600833814615489</v>
      </c>
      <c r="D666" s="87" t="s">
        <v>1632</v>
      </c>
      <c r="E666" s="87" t="b">
        <v>0</v>
      </c>
      <c r="F666" s="87" t="b">
        <v>0</v>
      </c>
      <c r="G666" s="87" t="b">
        <v>0</v>
      </c>
    </row>
    <row r="667" spans="1:7" ht="15">
      <c r="A667" s="87" t="s">
        <v>2223</v>
      </c>
      <c r="B667" s="87">
        <v>3</v>
      </c>
      <c r="C667" s="118">
        <v>0.00600833814615489</v>
      </c>
      <c r="D667" s="87" t="s">
        <v>1632</v>
      </c>
      <c r="E667" s="87" t="b">
        <v>0</v>
      </c>
      <c r="F667" s="87" t="b">
        <v>0</v>
      </c>
      <c r="G667" s="87" t="b">
        <v>0</v>
      </c>
    </row>
    <row r="668" spans="1:7" ht="15">
      <c r="A668" s="87" t="s">
        <v>2204</v>
      </c>
      <c r="B668" s="87">
        <v>3</v>
      </c>
      <c r="C668" s="118">
        <v>0.00600833814615489</v>
      </c>
      <c r="D668" s="87" t="s">
        <v>1632</v>
      </c>
      <c r="E668" s="87" t="b">
        <v>0</v>
      </c>
      <c r="F668" s="87" t="b">
        <v>0</v>
      </c>
      <c r="G668" s="87" t="b">
        <v>0</v>
      </c>
    </row>
    <row r="669" spans="1:7" ht="15">
      <c r="A669" s="87" t="s">
        <v>1803</v>
      </c>
      <c r="B669" s="87">
        <v>3</v>
      </c>
      <c r="C669" s="118">
        <v>0.00600833814615489</v>
      </c>
      <c r="D669" s="87" t="s">
        <v>1632</v>
      </c>
      <c r="E669" s="87" t="b">
        <v>0</v>
      </c>
      <c r="F669" s="87" t="b">
        <v>0</v>
      </c>
      <c r="G669" s="87" t="b">
        <v>0</v>
      </c>
    </row>
    <row r="670" spans="1:7" ht="15">
      <c r="A670" s="87" t="s">
        <v>1784</v>
      </c>
      <c r="B670" s="87">
        <v>3</v>
      </c>
      <c r="C670" s="118">
        <v>0.00600833814615489</v>
      </c>
      <c r="D670" s="87" t="s">
        <v>1632</v>
      </c>
      <c r="E670" s="87" t="b">
        <v>0</v>
      </c>
      <c r="F670" s="87" t="b">
        <v>1</v>
      </c>
      <c r="G670" s="87" t="b">
        <v>0</v>
      </c>
    </row>
    <row r="671" spans="1:7" ht="15">
      <c r="A671" s="87" t="s">
        <v>2207</v>
      </c>
      <c r="B671" s="87">
        <v>3</v>
      </c>
      <c r="C671" s="118">
        <v>0.01010966698328666</v>
      </c>
      <c r="D671" s="87" t="s">
        <v>1632</v>
      </c>
      <c r="E671" s="87" t="b">
        <v>0</v>
      </c>
      <c r="F671" s="87" t="b">
        <v>0</v>
      </c>
      <c r="G671" s="87" t="b">
        <v>0</v>
      </c>
    </row>
    <row r="672" spans="1:7" ht="15">
      <c r="A672" s="87" t="s">
        <v>2087</v>
      </c>
      <c r="B672" s="87">
        <v>3</v>
      </c>
      <c r="C672" s="118">
        <v>0.0075220165907595995</v>
      </c>
      <c r="D672" s="87" t="s">
        <v>1632</v>
      </c>
      <c r="E672" s="87" t="b">
        <v>0</v>
      </c>
      <c r="F672" s="87" t="b">
        <v>0</v>
      </c>
      <c r="G672" s="87" t="b">
        <v>0</v>
      </c>
    </row>
    <row r="673" spans="1:7" ht="15">
      <c r="A673" s="87" t="s">
        <v>2086</v>
      </c>
      <c r="B673" s="87">
        <v>3</v>
      </c>
      <c r="C673" s="118">
        <v>0.00600833814615489</v>
      </c>
      <c r="D673" s="87" t="s">
        <v>1632</v>
      </c>
      <c r="E673" s="87" t="b">
        <v>0</v>
      </c>
      <c r="F673" s="87" t="b">
        <v>0</v>
      </c>
      <c r="G673" s="87" t="b">
        <v>0</v>
      </c>
    </row>
    <row r="674" spans="1:7" ht="15">
      <c r="A674" s="87" t="s">
        <v>1788</v>
      </c>
      <c r="B674" s="87">
        <v>3</v>
      </c>
      <c r="C674" s="118">
        <v>0.01010966698328666</v>
      </c>
      <c r="D674" s="87" t="s">
        <v>1632</v>
      </c>
      <c r="E674" s="87" t="b">
        <v>0</v>
      </c>
      <c r="F674" s="87" t="b">
        <v>0</v>
      </c>
      <c r="G674" s="87" t="b">
        <v>0</v>
      </c>
    </row>
    <row r="675" spans="1:7" ht="15">
      <c r="A675" s="87" t="s">
        <v>1793</v>
      </c>
      <c r="B675" s="87">
        <v>3</v>
      </c>
      <c r="C675" s="118">
        <v>0.0075220165907595995</v>
      </c>
      <c r="D675" s="87" t="s">
        <v>1632</v>
      </c>
      <c r="E675" s="87" t="b">
        <v>0</v>
      </c>
      <c r="F675" s="87" t="b">
        <v>0</v>
      </c>
      <c r="G675" s="87" t="b">
        <v>0</v>
      </c>
    </row>
    <row r="676" spans="1:7" ht="15">
      <c r="A676" s="87" t="s">
        <v>2378</v>
      </c>
      <c r="B676" s="87">
        <v>2</v>
      </c>
      <c r="C676" s="118">
        <v>0.005014677727173066</v>
      </c>
      <c r="D676" s="87" t="s">
        <v>1632</v>
      </c>
      <c r="E676" s="87" t="b">
        <v>0</v>
      </c>
      <c r="F676" s="87" t="b">
        <v>0</v>
      </c>
      <c r="G676" s="87" t="b">
        <v>0</v>
      </c>
    </row>
    <row r="677" spans="1:7" ht="15">
      <c r="A677" s="87" t="s">
        <v>2379</v>
      </c>
      <c r="B677" s="87">
        <v>2</v>
      </c>
      <c r="C677" s="118">
        <v>0.005014677727173066</v>
      </c>
      <c r="D677" s="87" t="s">
        <v>1632</v>
      </c>
      <c r="E677" s="87" t="b">
        <v>0</v>
      </c>
      <c r="F677" s="87" t="b">
        <v>0</v>
      </c>
      <c r="G677" s="87" t="b">
        <v>0</v>
      </c>
    </row>
    <row r="678" spans="1:7" ht="15">
      <c r="A678" s="87" t="s">
        <v>2380</v>
      </c>
      <c r="B678" s="87">
        <v>2</v>
      </c>
      <c r="C678" s="118">
        <v>0.005014677727173066</v>
      </c>
      <c r="D678" s="87" t="s">
        <v>1632</v>
      </c>
      <c r="E678" s="87" t="b">
        <v>0</v>
      </c>
      <c r="F678" s="87" t="b">
        <v>0</v>
      </c>
      <c r="G678" s="87" t="b">
        <v>0</v>
      </c>
    </row>
    <row r="679" spans="1:7" ht="15">
      <c r="A679" s="87" t="s">
        <v>2381</v>
      </c>
      <c r="B679" s="87">
        <v>2</v>
      </c>
      <c r="C679" s="118">
        <v>0.005014677727173066</v>
      </c>
      <c r="D679" s="87" t="s">
        <v>1632</v>
      </c>
      <c r="E679" s="87" t="b">
        <v>0</v>
      </c>
      <c r="F679" s="87" t="b">
        <v>0</v>
      </c>
      <c r="G679" s="87" t="b">
        <v>0</v>
      </c>
    </row>
    <row r="680" spans="1:7" ht="15">
      <c r="A680" s="87" t="s">
        <v>2157</v>
      </c>
      <c r="B680" s="87">
        <v>2</v>
      </c>
      <c r="C680" s="118">
        <v>0.005014677727173066</v>
      </c>
      <c r="D680" s="87" t="s">
        <v>1632</v>
      </c>
      <c r="E680" s="87" t="b">
        <v>0</v>
      </c>
      <c r="F680" s="87" t="b">
        <v>0</v>
      </c>
      <c r="G680" s="87" t="b">
        <v>0</v>
      </c>
    </row>
    <row r="681" spans="1:7" ht="15">
      <c r="A681" s="87" t="s">
        <v>2362</v>
      </c>
      <c r="B681" s="87">
        <v>2</v>
      </c>
      <c r="C681" s="118">
        <v>0.005014677727173066</v>
      </c>
      <c r="D681" s="87" t="s">
        <v>1632</v>
      </c>
      <c r="E681" s="87" t="b">
        <v>0</v>
      </c>
      <c r="F681" s="87" t="b">
        <v>0</v>
      </c>
      <c r="G681" s="87" t="b">
        <v>0</v>
      </c>
    </row>
    <row r="682" spans="1:7" ht="15">
      <c r="A682" s="87" t="s">
        <v>2203</v>
      </c>
      <c r="B682" s="87">
        <v>2</v>
      </c>
      <c r="C682" s="118">
        <v>0.005014677727173066</v>
      </c>
      <c r="D682" s="87" t="s">
        <v>1632</v>
      </c>
      <c r="E682" s="87" t="b">
        <v>0</v>
      </c>
      <c r="F682" s="87" t="b">
        <v>0</v>
      </c>
      <c r="G682" s="87" t="b">
        <v>0</v>
      </c>
    </row>
    <row r="683" spans="1:7" ht="15">
      <c r="A683" s="87" t="s">
        <v>2205</v>
      </c>
      <c r="B683" s="87">
        <v>2</v>
      </c>
      <c r="C683" s="118">
        <v>0.006739777988857772</v>
      </c>
      <c r="D683" s="87" t="s">
        <v>1632</v>
      </c>
      <c r="E683" s="87" t="b">
        <v>0</v>
      </c>
      <c r="F683" s="87" t="b">
        <v>0</v>
      </c>
      <c r="G683" s="87" t="b">
        <v>0</v>
      </c>
    </row>
    <row r="684" spans="1:7" ht="15">
      <c r="A684" s="87" t="s">
        <v>2104</v>
      </c>
      <c r="B684" s="87">
        <v>2</v>
      </c>
      <c r="C684" s="118">
        <v>0.005014677727173066</v>
      </c>
      <c r="D684" s="87" t="s">
        <v>1632</v>
      </c>
      <c r="E684" s="87" t="b">
        <v>0</v>
      </c>
      <c r="F684" s="87" t="b">
        <v>0</v>
      </c>
      <c r="G684" s="87" t="b">
        <v>0</v>
      </c>
    </row>
    <row r="685" spans="1:7" ht="15">
      <c r="A685" s="87" t="s">
        <v>2116</v>
      </c>
      <c r="B685" s="87">
        <v>2</v>
      </c>
      <c r="C685" s="118">
        <v>0.005014677727173066</v>
      </c>
      <c r="D685" s="87" t="s">
        <v>1632</v>
      </c>
      <c r="E685" s="87" t="b">
        <v>0</v>
      </c>
      <c r="F685" s="87" t="b">
        <v>0</v>
      </c>
      <c r="G685" s="87" t="b">
        <v>0</v>
      </c>
    </row>
    <row r="686" spans="1:7" ht="15">
      <c r="A686" s="87" t="s">
        <v>1769</v>
      </c>
      <c r="B686" s="87">
        <v>2</v>
      </c>
      <c r="C686" s="118">
        <v>0.005014677727173066</v>
      </c>
      <c r="D686" s="87" t="s">
        <v>1632</v>
      </c>
      <c r="E686" s="87" t="b">
        <v>0</v>
      </c>
      <c r="F686" s="87" t="b">
        <v>0</v>
      </c>
      <c r="G686" s="87" t="b">
        <v>0</v>
      </c>
    </row>
    <row r="687" spans="1:7" ht="15">
      <c r="A687" s="87" t="s">
        <v>2269</v>
      </c>
      <c r="B687" s="87">
        <v>2</v>
      </c>
      <c r="C687" s="118">
        <v>0.005014677727173066</v>
      </c>
      <c r="D687" s="87" t="s">
        <v>1632</v>
      </c>
      <c r="E687" s="87" t="b">
        <v>0</v>
      </c>
      <c r="F687" s="87" t="b">
        <v>0</v>
      </c>
      <c r="G687" s="87" t="b">
        <v>0</v>
      </c>
    </row>
    <row r="688" spans="1:7" ht="15">
      <c r="A688" s="87" t="s">
        <v>2313</v>
      </c>
      <c r="B688" s="87">
        <v>2</v>
      </c>
      <c r="C688" s="118">
        <v>0.005014677727173066</v>
      </c>
      <c r="D688" s="87" t="s">
        <v>1632</v>
      </c>
      <c r="E688" s="87" t="b">
        <v>0</v>
      </c>
      <c r="F688" s="87" t="b">
        <v>0</v>
      </c>
      <c r="G688" s="87" t="b">
        <v>0</v>
      </c>
    </row>
    <row r="689" spans="1:7" ht="15">
      <c r="A689" s="87" t="s">
        <v>2201</v>
      </c>
      <c r="B689" s="87">
        <v>2</v>
      </c>
      <c r="C689" s="118">
        <v>0.005014677727173066</v>
      </c>
      <c r="D689" s="87" t="s">
        <v>1632</v>
      </c>
      <c r="E689" s="87" t="b">
        <v>1</v>
      </c>
      <c r="F689" s="87" t="b">
        <v>0</v>
      </c>
      <c r="G689" s="87" t="b">
        <v>0</v>
      </c>
    </row>
    <row r="690" spans="1:7" ht="15">
      <c r="A690" s="87" t="s">
        <v>2314</v>
      </c>
      <c r="B690" s="87">
        <v>2</v>
      </c>
      <c r="C690" s="118">
        <v>0.006739777988857772</v>
      </c>
      <c r="D690" s="87" t="s">
        <v>1632</v>
      </c>
      <c r="E690" s="87" t="b">
        <v>0</v>
      </c>
      <c r="F690" s="87" t="b">
        <v>0</v>
      </c>
      <c r="G690" s="87" t="b">
        <v>0</v>
      </c>
    </row>
    <row r="691" spans="1:7" ht="15">
      <c r="A691" s="87" t="s">
        <v>2177</v>
      </c>
      <c r="B691" s="87">
        <v>2</v>
      </c>
      <c r="C691" s="118">
        <v>0.006739777988857772</v>
      </c>
      <c r="D691" s="87" t="s">
        <v>1632</v>
      </c>
      <c r="E691" s="87" t="b">
        <v>0</v>
      </c>
      <c r="F691" s="87" t="b">
        <v>0</v>
      </c>
      <c r="G691" s="87" t="b">
        <v>0</v>
      </c>
    </row>
    <row r="692" spans="1:7" ht="15">
      <c r="A692" s="87" t="s">
        <v>1802</v>
      </c>
      <c r="B692" s="87">
        <v>2</v>
      </c>
      <c r="C692" s="118">
        <v>0.005014677727173066</v>
      </c>
      <c r="D692" s="87" t="s">
        <v>1632</v>
      </c>
      <c r="E692" s="87" t="b">
        <v>0</v>
      </c>
      <c r="F692" s="87" t="b">
        <v>0</v>
      </c>
      <c r="G692" s="87" t="b">
        <v>0</v>
      </c>
    </row>
    <row r="693" spans="1:7" ht="15">
      <c r="A693" s="87" t="s">
        <v>2095</v>
      </c>
      <c r="B693" s="87">
        <v>2</v>
      </c>
      <c r="C693" s="118">
        <v>0.005014677727173066</v>
      </c>
      <c r="D693" s="87" t="s">
        <v>1632</v>
      </c>
      <c r="E693" s="87" t="b">
        <v>0</v>
      </c>
      <c r="F693" s="87" t="b">
        <v>0</v>
      </c>
      <c r="G693" s="87" t="b">
        <v>0</v>
      </c>
    </row>
    <row r="694" spans="1:7" ht="15">
      <c r="A694" s="87" t="s">
        <v>2303</v>
      </c>
      <c r="B694" s="87">
        <v>2</v>
      </c>
      <c r="C694" s="118">
        <v>0.005014677727173066</v>
      </c>
      <c r="D694" s="87" t="s">
        <v>1632</v>
      </c>
      <c r="E694" s="87" t="b">
        <v>0</v>
      </c>
      <c r="F694" s="87" t="b">
        <v>0</v>
      </c>
      <c r="G694" s="87" t="b">
        <v>0</v>
      </c>
    </row>
    <row r="695" spans="1:7" ht="15">
      <c r="A695" s="87" t="s">
        <v>2273</v>
      </c>
      <c r="B695" s="87">
        <v>2</v>
      </c>
      <c r="C695" s="118">
        <v>0.005014677727173066</v>
      </c>
      <c r="D695" s="87" t="s">
        <v>1632</v>
      </c>
      <c r="E695" s="87" t="b">
        <v>0</v>
      </c>
      <c r="F695" s="87" t="b">
        <v>0</v>
      </c>
      <c r="G695" s="87" t="b">
        <v>0</v>
      </c>
    </row>
    <row r="696" spans="1:7" ht="15">
      <c r="A696" s="87" t="s">
        <v>2163</v>
      </c>
      <c r="B696" s="87">
        <v>2</v>
      </c>
      <c r="C696" s="118">
        <v>0.005014677727173066</v>
      </c>
      <c r="D696" s="87" t="s">
        <v>1632</v>
      </c>
      <c r="E696" s="87" t="b">
        <v>0</v>
      </c>
      <c r="F696" s="87" t="b">
        <v>0</v>
      </c>
      <c r="G696" s="87" t="b">
        <v>0</v>
      </c>
    </row>
    <row r="697" spans="1:7" ht="15">
      <c r="A697" s="87" t="s">
        <v>2131</v>
      </c>
      <c r="B697" s="87">
        <v>2</v>
      </c>
      <c r="C697" s="118">
        <v>0.005014677727173066</v>
      </c>
      <c r="D697" s="87" t="s">
        <v>1632</v>
      </c>
      <c r="E697" s="87" t="b">
        <v>0</v>
      </c>
      <c r="F697" s="87" t="b">
        <v>0</v>
      </c>
      <c r="G697" s="87" t="b">
        <v>0</v>
      </c>
    </row>
    <row r="698" spans="1:7" ht="15">
      <c r="A698" s="87" t="s">
        <v>2272</v>
      </c>
      <c r="B698" s="87">
        <v>2</v>
      </c>
      <c r="C698" s="118">
        <v>0.005014677727173066</v>
      </c>
      <c r="D698" s="87" t="s">
        <v>1632</v>
      </c>
      <c r="E698" s="87" t="b">
        <v>0</v>
      </c>
      <c r="F698" s="87" t="b">
        <v>0</v>
      </c>
      <c r="G698" s="87" t="b">
        <v>0</v>
      </c>
    </row>
    <row r="699" spans="1:7" ht="15">
      <c r="A699" s="87" t="s">
        <v>1797</v>
      </c>
      <c r="B699" s="87">
        <v>2</v>
      </c>
      <c r="C699" s="118">
        <v>0.005014677727173066</v>
      </c>
      <c r="D699" s="87" t="s">
        <v>1632</v>
      </c>
      <c r="E699" s="87" t="b">
        <v>0</v>
      </c>
      <c r="F699" s="87" t="b">
        <v>1</v>
      </c>
      <c r="G699" s="87" t="b">
        <v>0</v>
      </c>
    </row>
    <row r="700" spans="1:7" ht="15">
      <c r="A700" s="87" t="s">
        <v>2092</v>
      </c>
      <c r="B700" s="87">
        <v>2</v>
      </c>
      <c r="C700" s="118">
        <v>0.005014677727173066</v>
      </c>
      <c r="D700" s="87" t="s">
        <v>1632</v>
      </c>
      <c r="E700" s="87" t="b">
        <v>0</v>
      </c>
      <c r="F700" s="87" t="b">
        <v>0</v>
      </c>
      <c r="G700" s="87" t="b">
        <v>0</v>
      </c>
    </row>
    <row r="701" spans="1:7" ht="15">
      <c r="A701" s="87" t="s">
        <v>2093</v>
      </c>
      <c r="B701" s="87">
        <v>2</v>
      </c>
      <c r="C701" s="118">
        <v>0.005014677727173066</v>
      </c>
      <c r="D701" s="87" t="s">
        <v>1632</v>
      </c>
      <c r="E701" s="87" t="b">
        <v>0</v>
      </c>
      <c r="F701" s="87" t="b">
        <v>0</v>
      </c>
      <c r="G701" s="87" t="b">
        <v>0</v>
      </c>
    </row>
    <row r="702" spans="1:7" ht="15">
      <c r="A702" s="87" t="s">
        <v>1742</v>
      </c>
      <c r="B702" s="87">
        <v>2</v>
      </c>
      <c r="C702" s="118">
        <v>0.005014677727173066</v>
      </c>
      <c r="D702" s="87" t="s">
        <v>1632</v>
      </c>
      <c r="E702" s="87" t="b">
        <v>0</v>
      </c>
      <c r="F702" s="87" t="b">
        <v>0</v>
      </c>
      <c r="G702" s="87" t="b">
        <v>0</v>
      </c>
    </row>
    <row r="703" spans="1:7" ht="15">
      <c r="A703" s="87" t="s">
        <v>2096</v>
      </c>
      <c r="B703" s="87">
        <v>2</v>
      </c>
      <c r="C703" s="118">
        <v>0.005014677727173066</v>
      </c>
      <c r="D703" s="87" t="s">
        <v>1632</v>
      </c>
      <c r="E703" s="87" t="b">
        <v>0</v>
      </c>
      <c r="F703" s="87" t="b">
        <v>0</v>
      </c>
      <c r="G703" s="87" t="b">
        <v>0</v>
      </c>
    </row>
    <row r="704" spans="1:7" ht="15">
      <c r="A704" s="87" t="s">
        <v>2271</v>
      </c>
      <c r="B704" s="87">
        <v>2</v>
      </c>
      <c r="C704" s="118">
        <v>0.005014677727173066</v>
      </c>
      <c r="D704" s="87" t="s">
        <v>1632</v>
      </c>
      <c r="E704" s="87" t="b">
        <v>0</v>
      </c>
      <c r="F704" s="87" t="b">
        <v>0</v>
      </c>
      <c r="G704" s="87" t="b">
        <v>0</v>
      </c>
    </row>
    <row r="705" spans="1:7" ht="15">
      <c r="A705" s="87" t="s">
        <v>2278</v>
      </c>
      <c r="B705" s="87">
        <v>2</v>
      </c>
      <c r="C705" s="118">
        <v>0.006739777988857772</v>
      </c>
      <c r="D705" s="87" t="s">
        <v>1632</v>
      </c>
      <c r="E705" s="87" t="b">
        <v>0</v>
      </c>
      <c r="F705" s="87" t="b">
        <v>0</v>
      </c>
      <c r="G705" s="87" t="b">
        <v>0</v>
      </c>
    </row>
    <row r="706" spans="1:7" ht="15">
      <c r="A706" s="87" t="s">
        <v>2120</v>
      </c>
      <c r="B706" s="87">
        <v>2</v>
      </c>
      <c r="C706" s="118">
        <v>0.006739777988857772</v>
      </c>
      <c r="D706" s="87" t="s">
        <v>1632</v>
      </c>
      <c r="E706" s="87" t="b">
        <v>0</v>
      </c>
      <c r="F706" s="87" t="b">
        <v>0</v>
      </c>
      <c r="G706" s="87" t="b">
        <v>0</v>
      </c>
    </row>
    <row r="707" spans="1:7" ht="15">
      <c r="A707" s="87" t="s">
        <v>2156</v>
      </c>
      <c r="B707" s="87">
        <v>2</v>
      </c>
      <c r="C707" s="118">
        <v>0.006739777988857772</v>
      </c>
      <c r="D707" s="87" t="s">
        <v>1632</v>
      </c>
      <c r="E707" s="87" t="b">
        <v>0</v>
      </c>
      <c r="F707" s="87" t="b">
        <v>0</v>
      </c>
      <c r="G707" s="87" t="b">
        <v>0</v>
      </c>
    </row>
    <row r="708" spans="1:7" ht="15">
      <c r="A708" s="87" t="s">
        <v>2183</v>
      </c>
      <c r="B708" s="87">
        <v>2</v>
      </c>
      <c r="C708" s="118">
        <v>0.006739777988857772</v>
      </c>
      <c r="D708" s="87" t="s">
        <v>1632</v>
      </c>
      <c r="E708" s="87" t="b">
        <v>0</v>
      </c>
      <c r="F708" s="87" t="b">
        <v>0</v>
      </c>
      <c r="G708" s="87" t="b">
        <v>0</v>
      </c>
    </row>
    <row r="709" spans="1:7" ht="15">
      <c r="A709" s="87" t="s">
        <v>2276</v>
      </c>
      <c r="B709" s="87">
        <v>2</v>
      </c>
      <c r="C709" s="118">
        <v>0.006739777988857772</v>
      </c>
      <c r="D709" s="87" t="s">
        <v>1632</v>
      </c>
      <c r="E709" s="87" t="b">
        <v>0</v>
      </c>
      <c r="F709" s="87" t="b">
        <v>0</v>
      </c>
      <c r="G709" s="87" t="b">
        <v>0</v>
      </c>
    </row>
    <row r="710" spans="1:7" ht="15">
      <c r="A710" s="87" t="s">
        <v>1763</v>
      </c>
      <c r="B710" s="87">
        <v>3</v>
      </c>
      <c r="C710" s="118">
        <v>0</v>
      </c>
      <c r="D710" s="87" t="s">
        <v>1633</v>
      </c>
      <c r="E710" s="87" t="b">
        <v>0</v>
      </c>
      <c r="F710" s="87" t="b">
        <v>0</v>
      </c>
      <c r="G710" s="87" t="b">
        <v>0</v>
      </c>
    </row>
    <row r="711" spans="1:7" ht="15">
      <c r="A711" s="87" t="s">
        <v>287</v>
      </c>
      <c r="B711" s="87">
        <v>3</v>
      </c>
      <c r="C711" s="118">
        <v>0</v>
      </c>
      <c r="D711" s="87" t="s">
        <v>1633</v>
      </c>
      <c r="E711" s="87" t="b">
        <v>0</v>
      </c>
      <c r="F711" s="87" t="b">
        <v>0</v>
      </c>
      <c r="G711" s="87" t="b">
        <v>0</v>
      </c>
    </row>
    <row r="712" spans="1:7" ht="15">
      <c r="A712" s="87" t="s">
        <v>1812</v>
      </c>
      <c r="B712" s="87">
        <v>2</v>
      </c>
      <c r="C712" s="118">
        <v>0.004960317156498063</v>
      </c>
      <c r="D712" s="87" t="s">
        <v>1633</v>
      </c>
      <c r="E712" s="87" t="b">
        <v>1</v>
      </c>
      <c r="F712" s="87" t="b">
        <v>0</v>
      </c>
      <c r="G712" s="87" t="b">
        <v>0</v>
      </c>
    </row>
    <row r="713" spans="1:7" ht="15">
      <c r="A713" s="87" t="s">
        <v>1801</v>
      </c>
      <c r="B713" s="87">
        <v>2</v>
      </c>
      <c r="C713" s="118">
        <v>0.013440035344215843</v>
      </c>
      <c r="D713" s="87" t="s">
        <v>1633</v>
      </c>
      <c r="E713" s="87" t="b">
        <v>0</v>
      </c>
      <c r="F713" s="87" t="b">
        <v>0</v>
      </c>
      <c r="G713" s="87" t="b">
        <v>0</v>
      </c>
    </row>
    <row r="714" spans="1:7" ht="15">
      <c r="A714" s="87" t="s">
        <v>1807</v>
      </c>
      <c r="B714" s="87">
        <v>2</v>
      </c>
      <c r="C714" s="118">
        <v>0.004960317156498063</v>
      </c>
      <c r="D714" s="87" t="s">
        <v>1633</v>
      </c>
      <c r="E714" s="87" t="b">
        <v>0</v>
      </c>
      <c r="F714" s="87" t="b">
        <v>0</v>
      </c>
      <c r="G714" s="87" t="b">
        <v>0</v>
      </c>
    </row>
    <row r="715" spans="1:7" ht="15">
      <c r="A715" s="87" t="s">
        <v>1814</v>
      </c>
      <c r="B715" s="87">
        <v>2</v>
      </c>
      <c r="C715" s="118">
        <v>0</v>
      </c>
      <c r="D715" s="87" t="s">
        <v>1634</v>
      </c>
      <c r="E715" s="87" t="b">
        <v>1</v>
      </c>
      <c r="F715" s="87" t="b">
        <v>0</v>
      </c>
      <c r="G71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E846A5F-FBCC-4775-B0B3-E549A34C63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Mackenzie</dc:creator>
  <cp:keywords/>
  <dc:description/>
  <cp:lastModifiedBy>Graham Mackenzie</cp:lastModifiedBy>
  <dcterms:created xsi:type="dcterms:W3CDTF">2008-01-30T00:41:58Z</dcterms:created>
  <dcterms:modified xsi:type="dcterms:W3CDTF">2020-04-06T15:18:57Z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