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<sst xmlns="http://schemas.openxmlformats.org/spreadsheetml/2006/main" count="5172" uniqueCount="1419">
  <si>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</si>
  <si>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</si>
  <si>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</si>
  <si>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</si>
  <si>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</si>
  <si>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</si>
  <si>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</si>
  <si>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</si>
  <si>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</si>
  <si>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</si>
  <si>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</si>
  <si>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</si>
  <si>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</si>
  <si>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</si>
  <si>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</si>
  <si>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</si>
  <si>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</si>
  <si>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</si>
  <si>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</si>
  <si>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</si>
  <si>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</si>
  <si>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</si>
  <si>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</si>
  <si>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</si>
  <si>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</si>
  <si>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</si>
  <si>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</si>
  <si>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</si>
  <si>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</si>
  <si>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</si>
  <si>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</si>
  <si>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</si>
  <si>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</si>
  <si>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</si>
  <si>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</si>
  <si>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</si>
  <si>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</si>
  <si>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</si>
  <si>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</si>
  <si>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</si>
  <si>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</si>
  <si>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</si>
  <si>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</si>
  <si>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</si>
  <si>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</si>
  <si>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</si>
  <si>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</si>
  <si>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</si>
  <si>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</si>
  <si>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</si>
  <si>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</si>
  <si>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</si>
  <si>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</si>
  <si>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</si>
  <si>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</si>
  <si>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</si>
  <si>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</si>
  <si>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</si>
  <si>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</si>
  <si>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</si>
  <si>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</si>
  <si>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</si>
  <si>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</si>
  <si>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</si>
  <si>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</si>
  <si>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</si>
  <si>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</si>
  <si>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</si>
  <si>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</si>
  <si>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</si>
  <si>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</si>
  <si>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</si>
  <si>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</si>
  <si>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</si>
  <si>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</si>
  <si>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</si>
  <si>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</si>
  <si>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</si>
  <si>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</si>
  <si>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</si>
  <si>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</si>
  <si>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</si>
  <si>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</si>
  <si>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</si>
  <si>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</si>
  <si>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</si>
  <si>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</si>
  <si>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</si>
  <si>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</si>
  <si>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</si>
  <si>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</si>
  <si>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</si>
  <si>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</si>
  <si>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</si>
  <si>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</si>
  <si>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</si>
  <si>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</si>
  <si>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</si>
  <si>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</si>
  <si>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</si>
  <si>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</si>
  <si>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</si>
  <si>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</si>
  <si>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</si>
  <si>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</si>
  <si>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</si>
  <si>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</si>
  <si>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</si>
  <si>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</si>
  <si>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</si>
  <si>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</si>
  <si>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</si>
  <si>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</si>
  <si>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</si>
  <si>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</si>
  <si>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</si>
  <si>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</si>
  <si>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</si>
  <si>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</si>
  <si>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</si>
  <si>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</si>
  <si>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</si>
  <si>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</si>
  <si>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</si>
  <si>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</si>
  <si>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</si>
  <si>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</si>
  <si>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</si>
  <si>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</si>
  <si>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</si>
  <si>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</si>
  <si>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</si>
  <si>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</si>
  <si>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</si>
  <si>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</si>
  <si>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</si>
  <si>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</si>
  <si>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</si>
  <si>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</si>
  <si>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</si>
  <si>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</si>
  <si>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</si>
  <si>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</si>
  <si>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</si>
  <si>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</si>
  <si>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</si>
  <si>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</si>
  <si>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</si>
  <si>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</si>
  <si>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</si>
  <si>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</si>
  <si>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</si>
  <si>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</si>
  <si>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</si>
  <si>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</si>
  <si>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</si>
  <si>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</si>
  <si>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</si>
  <si>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</si>
  <si>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</si>
  <si>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</si>
  <si>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</si>
  <si>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</si>
  <si>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</si>
  <si>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</si>
  <si>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</si>
  <si>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</si>
  <si>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</si>
  <si>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</si>
  <si>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</si>
  <si>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</si>
  <si>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</si>
  <si>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</si>
  <si>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</si>
  <si>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</si>
  <si>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</si>
  <si>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</si>
  <si>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</si>
  <si>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</si>
  <si>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</si>
  <si>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</si>
  <si>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</si>
  <si>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</si>
  <si>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</si>
  <si>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</si>
  <si>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</si>
  <si>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</si>
  <si>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</si>
  <si>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</si>
  <si>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</si>
  <si>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</si>
  <si>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</si>
  <si>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</si>
  <si>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</si>
  <si>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</si>
  <si>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</si>
  <si>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</si>
  <si>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</si>
  <si>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</si>
  <si>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</si>
  <si>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</si>
  <si>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</si>
  <si>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</si>
  <si>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</si>
  <si>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</si>
  <si>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</si>
  <si>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</si>
  <si>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</si>
  <si>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</si>
  <si>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</si>
  <si>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</si>
  <si>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</si>
  <si>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</si>
  <si>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</si>
  <si>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</si>
  <si>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</si>
  <si>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</si>
  <si>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</si>
  <si>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</si>
  <si>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</si>
  <si>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</si>
  <si>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</si>
  <si>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</si>
  <si>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</si>
  <si>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</si>
  <si>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</si>
  <si>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</si>
  <si>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</si>
  <si>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</si>
  <si>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</si>
  <si>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</si>
  <si>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</si>
  <si>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</si>
  <si>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</si>
  <si>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blkhiststudies</t>
  </si>
  <si>
    <t>atptatp</t>
  </si>
  <si>
    <t>fempirefinance</t>
  </si>
  <si>
    <t>edificationad</t>
  </si>
  <si>
    <t>mydebtfix</t>
  </si>
  <si>
    <t>signalfcu</t>
  </si>
  <si>
    <t>atheneusa</t>
  </si>
  <si>
    <t>utilitysp</t>
  </si>
  <si>
    <t>homeserveusnews</t>
  </si>
  <si>
    <t>yacenter</t>
  </si>
  <si>
    <t>nextdoorchicago</t>
  </si>
  <si>
    <t>bennett_fg</t>
  </si>
  <si>
    <t>theinfirmaryfcu</t>
  </si>
  <si>
    <t>parkcitycu</t>
  </si>
  <si>
    <t>torrsavbank</t>
  </si>
  <si>
    <t>piatchek_assoc</t>
  </si>
  <si>
    <t>fnbnewtown</t>
  </si>
  <si>
    <t>mixuticarome</t>
  </si>
  <si>
    <t>jusmetheone</t>
  </si>
  <si>
    <t>beachmunicipal</t>
  </si>
  <si>
    <t>sfinanceadvisor</t>
  </si>
  <si>
    <t>centuracollege</t>
  </si>
  <si>
    <t>coachgallatin1</t>
  </si>
  <si>
    <t>worthadvisors</t>
  </si>
  <si>
    <t>baptistfcu</t>
  </si>
  <si>
    <t>mymarinagent</t>
  </si>
  <si>
    <t>blrealtygj</t>
  </si>
  <si>
    <t>itlprograms</t>
  </si>
  <si>
    <t>jess_in_jest</t>
  </si>
  <si>
    <t>bradgoesbeyond</t>
  </si>
  <si>
    <t>fatgirlnmotion</t>
  </si>
  <si>
    <t>csiltd</t>
  </si>
  <si>
    <t>vistawealthllc</t>
  </si>
  <si>
    <t>kellercpa</t>
  </si>
  <si>
    <t>werpossibility</t>
  </si>
  <si>
    <t>susandietz10</t>
  </si>
  <si>
    <t>becauseofthem</t>
  </si>
  <si>
    <t>girlsincdc</t>
  </si>
  <si>
    <t>bgcmp</t>
  </si>
  <si>
    <t>mrsgirlslikeme</t>
  </si>
  <si>
    <t>dosomething</t>
  </si>
  <si>
    <t>tokiwana</t>
  </si>
  <si>
    <t>blackgirlnerds</t>
  </si>
  <si>
    <t>thescotsman</t>
  </si>
  <si>
    <t>Retweet</t>
  </si>
  <si>
    <t>Mentions</t>
  </si>
  <si>
    <t>MentionsInRetweet</t>
  </si>
  <si>
    <t>The late great Prince on Ownership #RIP #BlackEconomicEmpowerment #FinancialFriday #GroupEconomics https://t.co/tz327ZUHHB</t>
  </si>
  <si>
    <t>Fighting the pressure to FOMO spend can be hard but these 3 simple tips will stop you falling into the habit of FOMO spending. Click the link in our bio for more information! •
#financialfriday #qotd #moneytips #savingmoney #financialplanning #savings
#savviher #financetips… https://t.co/4XWUsseiW3</t>
  </si>
  <si>
    <t>FINANCIAL FRIDAY
#edificationacademy #financialfriday #friday #howardschultz #starbucks #specialtycoffee #entrepreneur #quotes #quoteoftheday #quotetoliveby #quotestagram #inspire #life #wordsofwisdom #entrepreneurship #business #successquotes #success #inspirational #hustle https://t.co/lxdYZm9a8e</t>
  </si>
  <si>
    <t>Today's #FinancialFriday tip: is your goal to pay down debt in 2020? It won't happen on its own. Make a plan to systematically pay off debt each day. Slow and steady wins the long-distance debt race. https://t.co/FsyDOENca0</t>
  </si>
  <si>
    <t>Happy 1st Friday of the year #FinancialFriday! Signal Financial FCU is here to help you reach your financial goals in #2020! Swipe through these tips on our Instagram at: https://t.co/iVgKwqtJk9 #investingtips #signalfinancialfcu #creditunion #financialfridays #freshstart https://t.co/fCiEt18e7e</t>
  </si>
  <si>
    <t>#FinancialFriday | Many of your clients are making their list of New Year’s resolutions — shouldn’t saving for retirement be one of them? Help them kick their retirement resolutions into high gear with these 3 tips. https://t.co/7hWMCVtYHK</t>
  </si>
  <si>
    <t>35% of American homeowners have less than $500 or nothing set aside for an #emergency #home repair. 54% with an annual household income of less than $50K have less than $500 or nothing set aside. Are you prepared?  #FinancialFriday https://t.co/xjdT0dXhp4</t>
  </si>
  <si>
    <t>35% of American homeowners have less than $500 or nothing set aside for an #emergency #home repair. 54% with an annual household income of less than $50K have less than $500 or nothing set aside. Are you prepared?  #FinancialFriday https://t.co/G3dKh3GGQu</t>
  </si>
  <si>
    <t>Looking to save more in 2020?  Here's some #FinancialFriday advice! https://t.co/DSwWMJNnvy</t>
  </si>
  <si>
    <t>#financialfriday https://t.co/9JKDOUmUtg</t>
  </si>
  <si>
    <t>#FinancialFriday https://t.co/47Cl7PLSCS</t>
  </si>
  <si>
    <t>A tip for #FinancialFriday: when signing documents, checks, etc. put the full year, 2020. This will help protect you from any fraudster rewriting the year. #peoplehelpingpeople #creditunions https://t.co/isAWuxiGqe</t>
  </si>
  <si>
    <t>If your #NewYearsResolution is to exercise more, you can save some money by working out at home! A variety of exercises, from cardio to yoga, can all be done in the comfort of your own space with minimal to no equipment. #FinancialFriday_xD83D__xDCB8_ https://t.co/28hhWDW0qv</t>
  </si>
  <si>
    <t>Are you resolving to be better with your Finances this year?  We're resolving to bring you more tips to help you save, manage and spend your money wisely. We're here to help you find your path to your financial goals. #FinancialFriday https://t.co/7ag6mJbntD</t>
  </si>
  <si>
    <t>Two Trade Agreements Offer Optimism, But Uncertainty Remains #FinancialFriday Read here:  https://t.co/1CbIXymDPT https://t.co/mDKfZypYEN</t>
  </si>
  <si>
    <t>New Year's Financial Resolution 1: Create a budget
A budget will help you control your finances and plan more effectively for future expenses!
#NewYears2020 #NewYearsResolution #FinancialFriday #Budget
Member FDIC https://t.co/1YBEkhsStu</t>
  </si>
  <si>
    <t>The start of a New Year is a great time to start saving money! Coming up Katie from fsourcefcu will chat with Big Poppa about different Savings Challenges that you can implement. #financialfriday https://t.co/4dMNcRspGF</t>
  </si>
  <si>
    <t>#FinancialFriday 
 Before you can begin to budget and or save, you have to know what your expenses and income are. I'm old school and have a notebook. But I also recommend using an app.
 I had a hard time... https://t.co/pwFVQB3FFx</t>
  </si>
  <si>
    <t>Do you have a “holiday hangover” from spending beyond your means this season? Let the new year be the start of a more financially sound version of YOU! Click the link for three tips to help you move along your path! #FinancialFriday
https://t.co/Fo0e8CHc4F https://t.co/mtZyQULQiU</t>
  </si>
  <si>
    <t>#FinancialFriday Explore all of your investment options for retirement: https://t.co/X1ircy0JDA https://t.co/AkKDv5Qt85</t>
  </si>
  <si>
    <t>Financial scams have become more popular this time of year. Here's how you can do to avoid them: #FinancialFriday
https://t.co/ZKtwtnIBza</t>
  </si>
  <si>
    <t>Happy First Friday of the Year_xD83C__xDF89_ Here's your Financial Friday tip of the day. Enjoy &amp;amp; Share! #firstfriday #friday #financialfriday #financecoach #moneymanagement #bronzevillechicago #chicago #chicagoland https://t.co/MVZo66SwkX</t>
  </si>
  <si>
    <t>#FinancialFriday “Actor Donnie Wahlberg ushered in the new year with some very positive karma, generously tipping over $2,000 to his server at an IHOP” https://t.co/8ZQfLIsWmm #ihop</t>
  </si>
  <si>
    <t>#FinancialFriday “Treat money with respect. Don’t crumple it. Think of it as an ally and a force for good, not evil. Your beliefs can affect your finances.” https://t.co/0NQItZMqQW</t>
  </si>
  <si>
    <t>#FinancialFriday “If you’ve ever tried to change a habit, you know how challenging it can be to institute a new behavior.” https://t.co/P17tqPTqj7</t>
  </si>
  <si>
    <t>#FinancialFriday “If you really blew your budget this holiday season, your financial hangover might be just as painful and definitely will take time and planning to fix.” https://t.co/1RxM5PbmnN  #holidayseason</t>
  </si>
  <si>
    <t>#FinancialFriday Did you make a Financial #NewYearsResolution? #Save and earn interest in 2020 with BHFCU, plus be entered to win an Apple iPhone 11 when you open a new checking account* https://t.co/gl3zOl5bfh https://t.co/vtnZt2tHsC</t>
  </si>
  <si>
    <t>Here are a few ideas for saving for your children's college education! Schedule a time to chat with me about how we can help you meet your goals! (415) 482-6686 #FinancialFriday
https://t.co/Nm9H49FTJZ</t>
  </si>
  <si>
    <t>#FinancialFriday #FinancialHealth2020
Some tips to get back on track with your budget!
https://t.co/OkFNr4WPvO</t>
  </si>
  <si>
    <t>#20DaysofGirlPower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t>
  </si>
  <si>
    <t>What Is APY, and What Is APR? Here’s the Key Difference #FinancialHealth2020 #FinancialFriday  https://t.co/Lg6aBSN8pN</t>
  </si>
  <si>
    <t>What are YOU going to do this week to improve your financial wellness? #FinancialFriday _xD83D__xDCB0__xD83D__xDCB3__xD83D__xDCB5_
https://t.co/rY2FVmqcac</t>
  </si>
  <si>
    <t>Why securing the fintech ecosystem is vital. @TheScotsman #FinancialFriday #Ecosystem #Vital #Security https://t.co/rs8nklbRCK</t>
  </si>
  <si>
    <t>"Year's end is neither an end nor a beginning but a going on, with all the wisdom that experience can instill in us." 
#vistawealthllc #financialfriday #2020vision
Attached is the LPL Research Outlook 2020. Let's catch up in the New Year! https://t.co/QFGP06bvGA</t>
  </si>
  <si>
    <t>Happy New Year!! 
This is a year for 20/20 vision, you want your eyes wide open when planning your retirement savings. Start your year off with a true assessment of your assets. #vistawealthllc #financialfriday #retirementsavings https://t.co/RrlWwxDqE1</t>
  </si>
  <si>
    <t>With food prices expected to rise in the coming months and  years, those with lower incomes could find things even more difficult to get by.
Prosper Canada offers some great ideas to help you save at the grocery store.
Check them out at https://t.co/49zQZWsy6l
#FinancialFriday https://t.co/v415WPMCyN</t>
  </si>
  <si>
    <t>https://www.instagram.com/p/B63AFSnBOkB/?igshid=1c4ughgwl97u3</t>
  </si>
  <si>
    <t>https://www.athene.com/smart-strategies/finances/retirement-resolutions.html?utm_medium=social&amp;utm_source=athene&amp;utm_campaign=smart_strategies&amp;utm_content=retirement_resolutions</t>
  </si>
  <si>
    <t>https://twitter.com/StateFarm/status/1212403129532211200</t>
  </si>
  <si>
    <t>https://www.piatchekandsmith.com/HOT-TOPIC-Two-Trade-Agreements-Offer-Optimism,-But-Uncertainty-Remains.c9503.htm</t>
  </si>
  <si>
    <t>https://www.instagram.com/p/B63kVXNH_HF/?igshid=1rn3dutpfom78</t>
  </si>
  <si>
    <t>https://www.facebook.com/100000518780086/posts/3151367478223847/</t>
  </si>
  <si>
    <t>http://resourcecenter.cuna.org/1/article/4227/html</t>
  </si>
  <si>
    <t>https://www.seniorfinanceadvisor.com/news/best-investment-savings-accounts-for-retirement?&amp;utm_source=twitter&amp;utm_medium=twitter-organic-sfa&amp;utm_campaign=organic-twitter-post</t>
  </si>
  <si>
    <t>https://www.weau.com/content/news/Tips-to-protect-yourself-from-financial-scams-565852872.html</t>
  </si>
  <si>
    <t>https://www.forbes.com/sites/sergeiklebnikov/2020/01/02/donnie-wahlberg-leaves-generous-2020-tip-at-ihop-to-kick-off-2020/#1d007af82486</t>
  </si>
  <si>
    <t>https://www.cnbc.com/2020/01/02/5-powerful-money-hacks-from-financially-savvy-people.html</t>
  </si>
  <si>
    <t>https://www.cnbc.com/2020/01/02/crush-your-new-years-financial-resolutions-by-embracing-your-laziness.html</t>
  </si>
  <si>
    <t>https://www.cnbc.com/2019/12/31/here-are-some-quick-fixes-to-recover-from-a-financial-hangover.html</t>
  </si>
  <si>
    <t>https://www.baptist-healthfcu.com/aboutus/current-specials/</t>
  </si>
  <si>
    <t>https://www.statefarm.com/simple-insights/planning/give-the-gift-of-education</t>
  </si>
  <si>
    <t>https://www.daveramsey.com/blog/christmas-and-money-are-gone</t>
  </si>
  <si>
    <t>https://www.thepennyhoarder.com/bank-accounts/what-is-apy/</t>
  </si>
  <si>
    <t>https://www.bradgoesbeyond.com/home-1/assessing-your-financial-reality</t>
  </si>
  <si>
    <t>https://www.scotsman.com/business/why-securing-the-fintech-ecosystem-is-vital-1-5062080</t>
  </si>
  <si>
    <t>https://gnfl.io/3ERoEHuy3JD4QOS4tkU-pc/1865878/</t>
  </si>
  <si>
    <t>https://gnfl.io/9Ib8sCm9FUDBVmlgXTQ-pc/1878762/</t>
  </si>
  <si>
    <t>https://learninghub.prospercanada.org/wp-content/uploads/2019/10/SaveattheGroceryStore2018.pdf</t>
  </si>
  <si>
    <t>instagram.com</t>
  </si>
  <si>
    <t>athene.com</t>
  </si>
  <si>
    <t>twitter.com</t>
  </si>
  <si>
    <t>piatchekandsmith.com</t>
  </si>
  <si>
    <t>facebook.com</t>
  </si>
  <si>
    <t>cuna.org</t>
  </si>
  <si>
    <t>seniorfinanceadvisor.com</t>
  </si>
  <si>
    <t>weau.com</t>
  </si>
  <si>
    <t>forbes.com</t>
  </si>
  <si>
    <t>cnbc.com</t>
  </si>
  <si>
    <t>baptist-healthfcu.com</t>
  </si>
  <si>
    <t>statefarm.com</t>
  </si>
  <si>
    <t>daveramsey.com</t>
  </si>
  <si>
    <t>thepennyhoarder.com</t>
  </si>
  <si>
    <t>bradgoesbeyond.com</t>
  </si>
  <si>
    <t>scotsman.com</t>
  </si>
  <si>
    <t>gnfl.io</t>
  </si>
  <si>
    <t>prospercanada.org</t>
  </si>
  <si>
    <t>rip blackeconomicempowerment financialfriday groupeconomics</t>
  </si>
  <si>
    <t>financialfriday qotd moneytips savingmoney financialplanning savings savviher financetips</t>
  </si>
  <si>
    <t>edificationacademy financialfriday friday howardschultz starbucks specialtycoffee entrepreneur quotes quoteoftheday quotetoliveby quotestagram inspire life wordsofwisdom entrepreneurship business successquotes success inspirational hustle</t>
  </si>
  <si>
    <t>financialfriday</t>
  </si>
  <si>
    <t>financialfriday investingtips signalfinancialfcu creditunion financialfridays freshstart</t>
  </si>
  <si>
    <t>emergency home financialfriday</t>
  </si>
  <si>
    <t>financialfriday peoplehelpingpeople creditunions</t>
  </si>
  <si>
    <t>newyearsresolution financialfriday</t>
  </si>
  <si>
    <t>newyears2020 newyearsresolution financialfriday budget</t>
  </si>
  <si>
    <t>firstfriday friday financialfriday financecoach moneymanagement bronzevillechicago chicago chicagoland</t>
  </si>
  <si>
    <t>financialfriday ihop</t>
  </si>
  <si>
    <t>financialfriday holidayseason</t>
  </si>
  <si>
    <t>financialfriday newyearsresolution save</t>
  </si>
  <si>
    <t>financialfriday financialhealth2020</t>
  </si>
  <si>
    <t>20daysofgirlpower financialfriday invest girlpower 20daysofgirlpower</t>
  </si>
  <si>
    <t>financialhealth2020 financialfriday</t>
  </si>
  <si>
    <t>20daysofgirlpower financialfriday invest</t>
  </si>
  <si>
    <t>financialfriday ecosystem vital security</t>
  </si>
  <si>
    <t>vistawealthllc financialfriday 2020vision</t>
  </si>
  <si>
    <t>vistawealthllc financialfriday retirementsavings</t>
  </si>
  <si>
    <t>https://pbs.twimg.com/media/EM9Hqi_WoAESTWK.jpg</t>
  </si>
  <si>
    <t>https://pbs.twimg.com/media/ENTlh8EU0AICiEn.jpg</t>
  </si>
  <si>
    <t>https://pbs.twimg.com/media/ENU7H2hVAAEH0kJ.jpg</t>
  </si>
  <si>
    <t>https://pbs.twimg.com/media/ENXTWP5XsAMr7QE.jpg</t>
  </si>
  <si>
    <t>https://pbs.twimg.com/ext_tw_video_thumb/1213112545252384770/pu/img/mp8I45uWXLWIAfmU.jpg</t>
  </si>
  <si>
    <t>https://pbs.twimg.com/media/ENXYI_CXUAEPfBM.jpg</t>
  </si>
  <si>
    <t>https://pbs.twimg.com/media/ENXYI__X0AMMDxO.jpg</t>
  </si>
  <si>
    <t>https://pbs.twimg.com/media/ENXcPiWXsAM9tf5.jpg</t>
  </si>
  <si>
    <t>https://pbs.twimg.com/media/ENXzs_qW4AAefMO.jpg</t>
  </si>
  <si>
    <t>https://pbs.twimg.com/media/ENX3yFfWsAAafyQ.jpg</t>
  </si>
  <si>
    <t>https://pbs.twimg.com/media/ENX5_soWsA0ODZy.jpg</t>
  </si>
  <si>
    <t>https://pbs.twimg.com/media/ENX6BLJXYAIAwj9.jpg</t>
  </si>
  <si>
    <t>https://pbs.twimg.com/media/ENX64PVXkAAbYa1.jpg</t>
  </si>
  <si>
    <t>https://pbs.twimg.com/media/ENYD08oXsAIYBLH.jpg</t>
  </si>
  <si>
    <t>https://pbs.twimg.com/media/ENYZrvSWkAclPP6.jpg</t>
  </si>
  <si>
    <t>https://pbs.twimg.com/media/ENYcWsRX0AEezPf.jpg</t>
  </si>
  <si>
    <t>https://pbs.twimg.com/tweet_video_thumb/ENY5RR4WwAABSCQ.jpg</t>
  </si>
  <si>
    <t>https://pbs.twimg.com/media/ENZVFMeVAAEDgiF.jpg</t>
  </si>
  <si>
    <t>https://pbs.twimg.com/media/ENZo-JrXsAEGs7U.png</t>
  </si>
  <si>
    <t>https://pbs.twimg.com/media/ENXZ3NKWoAAuENb.jpg</t>
  </si>
  <si>
    <t>http://pbs.twimg.com/profile_images/1118986847827431428/wea7xvgk_normal.png</t>
  </si>
  <si>
    <t>http://pbs.twimg.com/profile_images/499644005005537280/c1wZ02yJ_normal.png</t>
  </si>
  <si>
    <t>http://pbs.twimg.com/profile_images/855469382243405824/2xSO1Nnu_normal.jpg</t>
  </si>
  <si>
    <t>http://pbs.twimg.com/profile_images/664559438229979138/chKmwA51_normal.jpg</t>
  </si>
  <si>
    <t>http://pbs.twimg.com/profile_images/933734697087139842/tFeu0pao_normal.jpg</t>
  </si>
  <si>
    <t>http://pbs.twimg.com/profile_images/1075886825393266689/Y557bLfi_normal.jpg</t>
  </si>
  <si>
    <t>http://pbs.twimg.com/profile_images/874268600600846336/MY91mnIO_normal.jpg</t>
  </si>
  <si>
    <t>http://pbs.twimg.com/profile_images/1303728929/Lisa_Headshot_normal.jpg</t>
  </si>
  <si>
    <t>http://pbs.twimg.com/profile_images/697510584086958081/TJqTV0US_normal.png</t>
  </si>
  <si>
    <t>http://pbs.twimg.com/profile_images/437979206656356352/iaVC_QJ__normal.jpeg</t>
  </si>
  <si>
    <t>http://pbs.twimg.com/profile_images/1206309169147478016/rKOujpVC_normal.jpg</t>
  </si>
  <si>
    <t>http://pbs.twimg.com/profile_images/881931342455468032/9KbNdLYT_normal.jpg</t>
  </si>
  <si>
    <t>http://pbs.twimg.com/profile_images/1088228253284864000/23LjXNDD_normal.jpg</t>
  </si>
  <si>
    <t>http://pbs.twimg.com/profile_images/1197950423933636608/Rf_jNLac_normal.jpg</t>
  </si>
  <si>
    <t>http://pbs.twimg.com/profile_images/681681834967576577/bbFkho5s_normal.jpg</t>
  </si>
  <si>
    <t>http://abs.twimg.com/sticky/default_profile_images/default_profile_normal.png</t>
  </si>
  <si>
    <t>12:40:03</t>
  </si>
  <si>
    <t>17:32:33</t>
  </si>
  <si>
    <t>21:22:10</t>
  </si>
  <si>
    <t>03:36:15</t>
  </si>
  <si>
    <t>14:41:13</t>
  </si>
  <si>
    <t>14:59:15</t>
  </si>
  <si>
    <t>15:01:10</t>
  </si>
  <si>
    <t>15:02:09</t>
  </si>
  <si>
    <t>15:02:10</t>
  </si>
  <si>
    <t>15:20:05</t>
  </si>
  <si>
    <t>15:36:41</t>
  </si>
  <si>
    <t>17:02:35</t>
  </si>
  <si>
    <t>17:20:25</t>
  </si>
  <si>
    <t>17:30:05</t>
  </si>
  <si>
    <t>17:30:10</t>
  </si>
  <si>
    <t>17:33:56</t>
  </si>
  <si>
    <t>18:13:02</t>
  </si>
  <si>
    <t>18:52:53</t>
  </si>
  <si>
    <t>18:58:56</t>
  </si>
  <si>
    <t>19:48:31</t>
  </si>
  <si>
    <t>20:00:12</t>
  </si>
  <si>
    <t>20:00:44</t>
  </si>
  <si>
    <t>22:06:42</t>
  </si>
  <si>
    <t>14:01:03</t>
  </si>
  <si>
    <t>17:01:22</t>
  </si>
  <si>
    <t>22:00:34</t>
  </si>
  <si>
    <t>00:00:25</t>
  </si>
  <si>
    <t>00:08:02</t>
  </si>
  <si>
    <t>00:30:01</t>
  </si>
  <si>
    <t>01:29:02</t>
  </si>
  <si>
    <t>01:34:57</t>
  </si>
  <si>
    <t>04:42:54</t>
  </si>
  <si>
    <t>05:19:58</t>
  </si>
  <si>
    <t>12:05:26</t>
  </si>
  <si>
    <t>12:20:05</t>
  </si>
  <si>
    <t>16:00:24</t>
  </si>
  <si>
    <t>15:00:28</t>
  </si>
  <si>
    <t>00:25:12</t>
  </si>
  <si>
    <t>03:01:03</t>
  </si>
  <si>
    <t>15:09:53</t>
  </si>
  <si>
    <t>19:28:24</t>
  </si>
  <si>
    <t>https://twitter.com/blkhiststudies/status/1211265622384009217</t>
  </si>
  <si>
    <t>https://twitter.com/atptatp/status/1212064008762789888</t>
  </si>
  <si>
    <t>https://twitter.com/fempirefinance/status/1212846571835969538</t>
  </si>
  <si>
    <t>https://twitter.com/edificationad/status/1212940712129355779</t>
  </si>
  <si>
    <t>https://twitter.com/mydebtfix/status/1213108055975571456</t>
  </si>
  <si>
    <t>https://twitter.com/signalfcu/status/1213112593717583872</t>
  </si>
  <si>
    <t>https://twitter.com/atheneusa/status/1213113077299851270</t>
  </si>
  <si>
    <t>https://twitter.com/utilitysp/status/1213113325376151553</t>
  </si>
  <si>
    <t>https://twitter.com/homeserveusnews/status/1213113325648826369</t>
  </si>
  <si>
    <t>https://twitter.com/yacenter/status/1213117836526260224</t>
  </si>
  <si>
    <t>https://twitter.com/nextdoorchicago/status/1213122011893030913</t>
  </si>
  <si>
    <t>https://twitter.com/bennett_fg/status/1213143631328096261</t>
  </si>
  <si>
    <t>https://twitter.com/theinfirmaryfcu/status/1213148119749320705</t>
  </si>
  <si>
    <t>https://twitter.com/parkcitycu/status/1213150551321513988</t>
  </si>
  <si>
    <t>https://twitter.com/torrsavbank/status/1213150574352519171</t>
  </si>
  <si>
    <t>https://twitter.com/piatchek_assoc/status/1213151520285478912</t>
  </si>
  <si>
    <t>https://twitter.com/fnbnewtown/status/1213161359040548864</t>
  </si>
  <si>
    <t>https://twitter.com/mixuticarome/status/1213171387810099202</t>
  </si>
  <si>
    <t>https://twitter.com/jusmetheone/status/1213172912003399681</t>
  </si>
  <si>
    <t>https://twitter.com/beachmunicipal/status/1213185391450378241</t>
  </si>
  <si>
    <t>https://twitter.com/sfinanceadvisor/status/1213188328998223875</t>
  </si>
  <si>
    <t>https://twitter.com/centuracollege/status/1213188466365927424</t>
  </si>
  <si>
    <t>https://twitter.com/coachgallatin1/status/1213220165346832385</t>
  </si>
  <si>
    <t>https://twitter.com/worthadvisors/status/1213097946620874752</t>
  </si>
  <si>
    <t>https://twitter.com/worthadvisors/status/1213143323365511168</t>
  </si>
  <si>
    <t>https://twitter.com/worthadvisors/status/1213218623134871557</t>
  </si>
  <si>
    <t>https://twitter.com/worthadvisors/status/1213248780595798016</t>
  </si>
  <si>
    <t>https://twitter.com/baptistfcu/status/1213250698873384961</t>
  </si>
  <si>
    <t>https://twitter.com/mymarinagent/status/1213256233295048709</t>
  </si>
  <si>
    <t>https://twitter.com/blrealtygj/status/1213271083870064640</t>
  </si>
  <si>
    <t>https://twitter.com/itlprograms/status/1213272573863235584</t>
  </si>
  <si>
    <t>https://twitter.com/jess_in_jest/status/1213319872345759744</t>
  </si>
  <si>
    <t>https://twitter.com/bradgoesbeyond/status/1213329200163110912</t>
  </si>
  <si>
    <t>https://twitter.com/fatgirlnmotion/status/1213431237915881473</t>
  </si>
  <si>
    <t>https://twitter.com/csiltd/status/1213434926873358336</t>
  </si>
  <si>
    <t>https://twitter.com/vistawealthllc/status/1210591268268650496</t>
  </si>
  <si>
    <t>https://twitter.com/vistawealthllc/status/1213112897922117633</t>
  </si>
  <si>
    <t>https://twitter.com/kellercpa/status/1212167857133342720</t>
  </si>
  <si>
    <t>https://twitter.com/kellercpa/status/1214019015678414849</t>
  </si>
  <si>
    <t>https://twitter.com/werpossibility/status/1213115270065270785</t>
  </si>
  <si>
    <t>https://twitter.com/susandietz10/status/1214267493038133248</t>
  </si>
  <si>
    <t>1211265622384009217</t>
  </si>
  <si>
    <t>1212064008762789888</t>
  </si>
  <si>
    <t>1212846571835969538</t>
  </si>
  <si>
    <t>1212940712129355779</t>
  </si>
  <si>
    <t>1213108055975571456</t>
  </si>
  <si>
    <t>1213112593717583872</t>
  </si>
  <si>
    <t>1213113077299851270</t>
  </si>
  <si>
    <t>1213113325376151553</t>
  </si>
  <si>
    <t>1213113325648826369</t>
  </si>
  <si>
    <t>1213117836526260224</t>
  </si>
  <si>
    <t>1213122011893030913</t>
  </si>
  <si>
    <t>1213143631328096261</t>
  </si>
  <si>
    <t>1213148119749320705</t>
  </si>
  <si>
    <t>1213150551321513988</t>
  </si>
  <si>
    <t>1213150574352519171</t>
  </si>
  <si>
    <t>1213151520285478912</t>
  </si>
  <si>
    <t>1213161359040548864</t>
  </si>
  <si>
    <t>1213171387810099202</t>
  </si>
  <si>
    <t>1213172912003399681</t>
  </si>
  <si>
    <t>1213185391450378241</t>
  </si>
  <si>
    <t>1213188328998223875</t>
  </si>
  <si>
    <t>1213188466365927424</t>
  </si>
  <si>
    <t>1213220165346832385</t>
  </si>
  <si>
    <t>1213097946620874752</t>
  </si>
  <si>
    <t>1213143323365511168</t>
  </si>
  <si>
    <t>1213218623134871557</t>
  </si>
  <si>
    <t>1213248780595798016</t>
  </si>
  <si>
    <t>1213250698873384961</t>
  </si>
  <si>
    <t>1213256233295048709</t>
  </si>
  <si>
    <t>1213271083870064640</t>
  </si>
  <si>
    <t>1213272573863235584</t>
  </si>
  <si>
    <t>1213319872345759744</t>
  </si>
  <si>
    <t>1213329200163110912</t>
  </si>
  <si>
    <t>1213431237915881473</t>
  </si>
  <si>
    <t>1213434926873358336</t>
  </si>
  <si>
    <t>1210591268268650496</t>
  </si>
  <si>
    <t>1213112897922117633</t>
  </si>
  <si>
    <t>1212167857133342720</t>
  </si>
  <si>
    <t>1214019015678414849</t>
  </si>
  <si>
    <t>1213115270065270785</t>
  </si>
  <si>
    <t>1214267493038133248</t>
  </si>
  <si>
    <t/>
  </si>
  <si>
    <t>en</t>
  </si>
  <si>
    <t>und</t>
  </si>
  <si>
    <t>1212403129532211200</t>
  </si>
  <si>
    <t>Hootsuite Inc.</t>
  </si>
  <si>
    <t>Twitter Web App</t>
  </si>
  <si>
    <t>IFTTT</t>
  </si>
  <si>
    <t>Twitter for Android</t>
  </si>
  <si>
    <t>Twitter for iPhone</t>
  </si>
  <si>
    <t>Sprout Social</t>
  </si>
  <si>
    <t>Kestra Social Media Services</t>
  </si>
  <si>
    <t>Buffer</t>
  </si>
  <si>
    <t>Instagram</t>
  </si>
  <si>
    <t>Facebook</t>
  </si>
  <si>
    <t>Hearsay Social</t>
  </si>
  <si>
    <t>Echofon</t>
  </si>
  <si>
    <t>Gainfully</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</si>
  <si>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</si>
  <si>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</si>
  <si>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</si>
  <si>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</si>
  <si>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</si>
  <si>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</si>
  <si>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</si>
  <si>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</si>
  <si>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</si>
  <si>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</si>
  <si>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</si>
  <si>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</si>
  <si>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</si>
  <si>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</si>
  <si>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</si>
  <si>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</si>
  <si>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</si>
  <si>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</si>
  <si>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</si>
  <si>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</si>
  <si>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</si>
  <si>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</si>
  <si>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</si>
  <si>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</si>
  <si>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</si>
  <si>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</si>
  <si>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</si>
  <si>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</si>
  <si>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</si>
  <si>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BlackHistoryStudies</t>
  </si>
  <si>
    <t>concerned citizen</t>
  </si>
  <si>
    <t>FempireFinance</t>
  </si>
  <si>
    <t>Edification Academy</t>
  </si>
  <si>
    <t>Salyzyn &amp; Associates Ltd.</t>
  </si>
  <si>
    <t>Signal Financial FCU</t>
  </si>
  <si>
    <t>Athene</t>
  </si>
  <si>
    <t>USP</t>
  </si>
  <si>
    <t>HomeServeUSNews</t>
  </si>
  <si>
    <t>YoungAmericansCenter</t>
  </si>
  <si>
    <t>Next Door Chicago</t>
  </si>
  <si>
    <t>Bennett Financial Group</t>
  </si>
  <si>
    <t>The Infirmary FCU</t>
  </si>
  <si>
    <t>Park City Credit Union</t>
  </si>
  <si>
    <t>Torrington Savings</t>
  </si>
  <si>
    <t>Piatchek&amp;Associates</t>
  </si>
  <si>
    <t>First National Bank</t>
  </si>
  <si>
    <t>Mix102.5</t>
  </si>
  <si>
    <t>JUS ME [The One]</t>
  </si>
  <si>
    <t>BeachMunicipalFCU</t>
  </si>
  <si>
    <t>Senior Finance Advisor</t>
  </si>
  <si>
    <t>Centura College</t>
  </si>
  <si>
    <t>Toni Gallatin</t>
  </si>
  <si>
    <t>Worth Advisors</t>
  </si>
  <si>
    <t>Baptist Health FCU</t>
  </si>
  <si>
    <t>Lisa Elkins-Reuter</t>
  </si>
  <si>
    <t>BLRealtyGJ</t>
  </si>
  <si>
    <t>IN THE LOOP Program</t>
  </si>
  <si>
    <t>#becauseofthemwecan</t>
  </si>
  <si>
    <t>Girls Inc of DC</t>
  </si>
  <si>
    <t>Boys &amp; Girls Clubs</t>
  </si>
  <si>
    <t>LaKeisha Gray-Sewell</t>
  </si>
  <si>
    <t>DoSomething</t>
  </si>
  <si>
    <t>Tokiwa Smith</t>
  </si>
  <si>
    <t>Black Girl Nerds</t>
  </si>
  <si>
    <t>Jishushika</t>
  </si>
  <si>
    <t>Brad</t>
  </si>
  <si>
    <t>Fat Girl N' Motion</t>
  </si>
  <si>
    <t>CSI Limited</t>
  </si>
  <si>
    <t>The Scotsman</t>
  </si>
  <si>
    <t>Vista Wealth Management LLC</t>
  </si>
  <si>
    <t>Keller Financial</t>
  </si>
  <si>
    <t>U.Way of Bruce Grey</t>
  </si>
  <si>
    <t>Susan Dietz</t>
  </si>
  <si>
    <t>Our mission is to inform, inspire and empower people through Black History and Black Studies by educating the community to educate themselves. CharmaineSimpson</t>
  </si>
  <si>
    <t>Bakari "Sellout" Sellers is a soft, moist chump who enables white supremacy and went runnin' to the Twitter cops when I called him out for it.</t>
  </si>
  <si>
    <t>Fempire Finance provides education on financial topics without the jargon and an extra side of sass _xD83D__xDC85_</t>
  </si>
  <si>
    <t>An initiative to financial literacy</t>
  </si>
  <si>
    <t>Teaching Financial Literacy &amp; spreading the debt free world.  #LicensedInsolvencyTrustees #CreditCounsellors #MyDebtFix #Bankruptcy #ConsumerProposal</t>
  </si>
  <si>
    <t>Signal Financial FCU is a non-profit, community focused #financial organization with locations in #DC, #MD &amp; #NorthernVa. Check out our great rates online!</t>
  </si>
  <si>
    <t>We’re a leading retirement services provider breaking free from conventional thinking.</t>
  </si>
  <si>
    <t>Helping community leaders educate residents about their service line responsibilities while providing an affordable solution to cover expensive repairs.</t>
  </si>
  <si>
    <t>Get the latest news and info about HomeServe activities around the U.S.  Visit @HomeServeUSA for household tips and questions about your service plan.</t>
  </si>
  <si>
    <t>Money Smarts for Kids. Money Skills for Life.
Tweets by Rich Martinez, President, are signed with --RM.</t>
  </si>
  <si>
    <t>Next Door is a community space where anyone can attend free classes and get free financial coaching. No pressure. No sales pitch. No kidding.</t>
  </si>
  <si>
    <t>Comprehensive planning firm. Showing you a better way to achieve your optimal personal economy. #YOPE  Podcast: https://t.co/TnIPIyKcGJ</t>
  </si>
  <si>
    <t>With more than 4300 members, we serve Infirmary Health employees, other healthcare industry employees, affiliates and their immediate family members.</t>
  </si>
  <si>
    <t>We are a full service credit union in Northern Wisconsin. We are member owned and dedicated to helping our members and communities enjoy better lives.</t>
  </si>
  <si>
    <t>Dedicated to great rates and personalized service to our lending/deposit areas. Please don't Tweet or provide personal/account details through social media.</t>
  </si>
  <si>
    <t>Securities &amp; Investment Advisory Services offered through Kestra Advisory Services, LLC, Member FINRA (https://t.co/Ewb0ZEeJOh)/SIPC(https://t.co/0ZqgzBIRjy)</t>
  </si>
  <si>
    <t>Welcome to the First National Bank and Trust Company of Newtown's Twitter Page.  Bucks County’s community bank since 1864 with 12 offices in Bucks County.</t>
  </si>
  <si>
    <t>With Elvis Duran in the Morning &amp; Big Poppa in the Afternoon. We are your station for the '90s to now in CNY!</t>
  </si>
  <si>
    <t>ARTIST/SONG WRITER/PRODUCER 
RADIO PERSONALITY/ MENTOR #DAY2DAY #DREAMS2REALITY #MUSICISMYLIFE #GODISGOOD #BUSINESS_BEFORE_PLEASURE #ILOVEHIPHOP</t>
  </si>
  <si>
    <t>Serving the financial needs of Virginia Beach City employees, retirees, volunteers and their families since 1970.</t>
  </si>
  <si>
    <t>Your retirement planning resource. We connect individuals, seniors, retirees and families to local investment and financial advisors. Call today: 800.307.3667</t>
  </si>
  <si>
    <t>Centura College, connecting communities &amp; careers. Offering programs to include business, legal studies, health sciences, technology &amp; more.</t>
  </si>
  <si>
    <t>Certified Life, Health, and Wellness Coach in #Chicago, IL. Radio Personality on Hit USA Radio from 10am-2pm (weekdays) on https://t.co/AXd3cJsjWP #lifecoach</t>
  </si>
  <si>
    <t>At Worth Advisors, our only focus is on your financial needs and solutions that are truly best for you. For advice on the go, check out @WorthReport podcast.</t>
  </si>
  <si>
    <t>Offering checking accounts, loans, and financial services with competitive savings and flexible rates!  Like us on Facebook http://t.co/w9Qtcb9soi</t>
  </si>
  <si>
    <t>State Farm Insurance Agent-providing customized planning for your unique insurance and financial needs. Give us a call (415) 482-6686 #LisaTravelsSF #TeamLisaSF</t>
  </si>
  <si>
    <t>We are a local #realestate office based out of Grand Junction, CO! Follow us on Facebook @BLRealtyGJ  Instagram https://t.co/E2Ugmb0VL4 _xD83C__xDFE1__xD83D__xDDDD_️ #BeLocal</t>
  </si>
  <si>
    <t>Empowering, educating, and engaging young people - especially girls / #20ReasonsWhy - a book about #girlpower coming soon! / @SXSWEDU presenter.</t>
  </si>
  <si>
    <t>Your source for Black Excellence - past, present &amp; future | IG @becauseofthem</t>
  </si>
  <si>
    <t>Inspiring all girls to be strong, smart, and bold so they can become the women leaders we need for a just society! Click the link below to support girls.</t>
  </si>
  <si>
    <t>BGCMP enables all young people, especially those who need us most, to reach their full potential as productive, caring, responsible citizens.</t>
  </si>
  <si>
    <t>Mother/wife; Author of #MoveBeyondtheBlock, Founder of @GirlsLikeMeProj; Digital Storyteller; Public Truth Speaker/Ignorance Slayer; All Chi Everything;)</t>
  </si>
  <si>
    <t>Inspiring and empowering you to change the world. Let's Do This! _xD83D__xDC4A_</t>
  </si>
  <si>
    <t>I'm a Miami native, @famu_1887 alum, Chemical Engineer, STEM educator &amp; social entrepreneur, ED of @semlink &amp; CEO of @KemetEducation, speaker, writer &amp; author</t>
  </si>
  <si>
    <t>A pop culture online publication from the lens of nerdy Black women. Support our Patreon! https://t.co/n6iQhiGpBy DMs open</t>
  </si>
  <si>
    <t>Last time I checked, it's not a crime to say what's on my mind...Just In Jest. #BeTrue2U|Avid Reader|Artist &amp; Otaku|Gurl Gam3r|#UCF Alum|#StetsonLaw|#TeamLibra</t>
  </si>
  <si>
    <t>"The Best Way To A Fat Girl’s ❤️ Is Through Her Tummy!" Fat Girl| Food Blogger| Food Lover| Foodie _xD83C__xDF7D__xD83C__xDF78__xD83E__xDD58__xD83D__xDE0B_ IG: FatGirlNMotion
#BlackBloggersUnited</t>
  </si>
  <si>
    <t>CSI is an Enterprise Performance Partner. We deliver the agility and stability required for our clients to grow, save, innovate and protect, fearlessly.</t>
  </si>
  <si>
    <t>Scotland's national newspaper. See also: @ScotsmanSport, @ScotPolitics, @Scot_Business, @Scot_Heritage and @Scotsman_Arts</t>
  </si>
  <si>
    <t>Securities offered through LPL Financial, Member FINRA/SIPC, https://t.co/Ewb0ZEwlcR and https://t.co/0ZqgzC0sI8</t>
  </si>
  <si>
    <t>Tax/Accounting/Business Advisory/Bookkeeping</t>
  </si>
  <si>
    <t>United Way of Bruce Grey</t>
  </si>
  <si>
    <t>London, United Kingdom</t>
  </si>
  <si>
    <t>Anywhere, USA</t>
  </si>
  <si>
    <t>London</t>
  </si>
  <si>
    <t>Kolkata, india</t>
  </si>
  <si>
    <t>Halifax, Nova Scotia</t>
  </si>
  <si>
    <t>Washington DC</t>
  </si>
  <si>
    <t>West Des Moines, IA</t>
  </si>
  <si>
    <t>Canonsburg, PA</t>
  </si>
  <si>
    <t>Denver, Colorado</t>
  </si>
  <si>
    <t>Chicago, IL</t>
  </si>
  <si>
    <t>Little Silver, NJ</t>
  </si>
  <si>
    <t>Mobile, AL</t>
  </si>
  <si>
    <t>Wisconsin</t>
  </si>
  <si>
    <t>Northwest Connecticut</t>
  </si>
  <si>
    <t>Springfield, MO</t>
  </si>
  <si>
    <t>Utica-Rome</t>
  </si>
  <si>
    <t>Jacksonville, FL</t>
  </si>
  <si>
    <t>Virginia Beach, VA</t>
  </si>
  <si>
    <t>Seattle, WA</t>
  </si>
  <si>
    <t>Charlotte, NC</t>
  </si>
  <si>
    <t>Little Rock, AR</t>
  </si>
  <si>
    <t>San Rafael</t>
  </si>
  <si>
    <t>Colorado, USA</t>
  </si>
  <si>
    <t>Phoenix, AZ</t>
  </si>
  <si>
    <t>Chicago</t>
  </si>
  <si>
    <t>NYC, NY 10010</t>
  </si>
  <si>
    <t>Atlanta, GA</t>
  </si>
  <si>
    <t>Florida</t>
  </si>
  <si>
    <t>At a restaurant near you! _xD83D__xDE0B_</t>
  </si>
  <si>
    <t>UK</t>
  </si>
  <si>
    <t>Scotland</t>
  </si>
  <si>
    <t>3815 Market St Camp Hill PA</t>
  </si>
  <si>
    <t>Bruce and Grey Counties</t>
  </si>
  <si>
    <t>https://t.co/RSMcu5rOi6</t>
  </si>
  <si>
    <t>https://t.co/lOH2aviXpF</t>
  </si>
  <si>
    <t>https://t.co/y86jCaPTUt</t>
  </si>
  <si>
    <t>https://t.co/tmC5BAOuNf</t>
  </si>
  <si>
    <t>https://t.co/v4Ne3C49OG</t>
  </si>
  <si>
    <t>https://t.co/FJqdZ2smGY</t>
  </si>
  <si>
    <t>http://t.co/AFhjoqwnWu</t>
  </si>
  <si>
    <t>https://t.co/OpN4OdFaVE</t>
  </si>
  <si>
    <t>http://t.co/3cQ1ls1Rm5</t>
  </si>
  <si>
    <t>https://t.co/HdNNBBtucF</t>
  </si>
  <si>
    <t>https://t.co/NQhTrJYUTq</t>
  </si>
  <si>
    <t>https://t.co/IOV2ddS2Uj</t>
  </si>
  <si>
    <t>http://t.co/LYanSIxSO3</t>
  </si>
  <si>
    <t>https://t.co/gTJz4kahuk</t>
  </si>
  <si>
    <t>http://t.co/rjOE3ql5q9</t>
  </si>
  <si>
    <t>http://t.co/oCoqTlb7Gi</t>
  </si>
  <si>
    <t>http://t.co/RJ2O91vWUd</t>
  </si>
  <si>
    <t>https://t.co/93KptyDZPo</t>
  </si>
  <si>
    <t>https://t.co/Bor3oNLE5g</t>
  </si>
  <si>
    <t>https://t.co/5gb2p4XRQC</t>
  </si>
  <si>
    <t>http://t.co/UYAuach15H</t>
  </si>
  <si>
    <t>https://t.co/R1ztCBze4Q</t>
  </si>
  <si>
    <t>http://t.co/M4Zc2Vg2BH</t>
  </si>
  <si>
    <t>http://t.co/9TuWWCLYHK</t>
  </si>
  <si>
    <t>https://t.co/uBzeKRKM3x</t>
  </si>
  <si>
    <t>https://t.co/uOV2GPY4hM</t>
  </si>
  <si>
    <t>http://t.co/zEGQMdzYkk</t>
  </si>
  <si>
    <t>https://t.co/c5HDGEOEHO</t>
  </si>
  <si>
    <t>https://t.co/5RmYeGcULB</t>
  </si>
  <si>
    <t>http://t.co/Dm4aVZiK5I</t>
  </si>
  <si>
    <t>https://t.co/cHoesCsRiQ</t>
  </si>
  <si>
    <t>https://t.co/nKUYJx2UhQ</t>
  </si>
  <si>
    <t>https://t.co/gNyuK2ntyq</t>
  </si>
  <si>
    <t>https://t.co/BCUvJS9mUA</t>
  </si>
  <si>
    <t>https://t.co/FHsY1JrRHf</t>
  </si>
  <si>
    <t>https://t.co/tfGHNB9fls</t>
  </si>
  <si>
    <t>https://t.co/COy29FrM4p</t>
  </si>
  <si>
    <t>https://t.co/gcv9ZmfbvL</t>
  </si>
  <si>
    <t>https://t.co/r5HpNhczkI</t>
  </si>
  <si>
    <t>http://t.co/KN7wwarWkE</t>
  </si>
  <si>
    <t>https://t.co/BOJ2bVdXDg</t>
  </si>
  <si>
    <t>https://pbs.twimg.com/profile_banners/43785081/1576277462</t>
  </si>
  <si>
    <t>https://pbs.twimg.com/profile_banners/1081711923970883585/1555617442</t>
  </si>
  <si>
    <t>https://pbs.twimg.com/profile_banners/925219629802254336/1509638480</t>
  </si>
  <si>
    <t>https://pbs.twimg.com/profile_banners/281162424/1551450941</t>
  </si>
  <si>
    <t>https://pbs.twimg.com/profile_banners/860261262/1577831198</t>
  </si>
  <si>
    <t>https://pbs.twimg.com/profile_banners/41355975/1553884367</t>
  </si>
  <si>
    <t>https://pbs.twimg.com/profile_banners/2306836723/1554322726</t>
  </si>
  <si>
    <t>https://pbs.twimg.com/profile_banners/1058095520646946816/1554322309</t>
  </si>
  <si>
    <t>https://pbs.twimg.com/profile_banners/268397168/1546447988</t>
  </si>
  <si>
    <t>https://pbs.twimg.com/profile_banners/256773304/1492794324</t>
  </si>
  <si>
    <t>https://pbs.twimg.com/profile_banners/1083771062884622337/1547476100</t>
  </si>
  <si>
    <t>https://pbs.twimg.com/profile_banners/3418379879/1567792696</t>
  </si>
  <si>
    <t>https://pbs.twimg.com/profile_banners/1444083320/1565957419</t>
  </si>
  <si>
    <t>https://pbs.twimg.com/profile_banners/3056836360/1578339895</t>
  </si>
  <si>
    <t>https://pbs.twimg.com/profile_banners/2950732069/1433342805</t>
  </si>
  <si>
    <t>https://pbs.twimg.com/profile_banners/32058494/1578000760</t>
  </si>
  <si>
    <t>https://pbs.twimg.com/profile_banners/390204425/1516726821</t>
  </si>
  <si>
    <t>https://pbs.twimg.com/profile_banners/269494466/1511455030</t>
  </si>
  <si>
    <t>https://pbs.twimg.com/profile_banners/860497682711949312/1577452628</t>
  </si>
  <si>
    <t>https://pbs.twimg.com/profile_banners/956956562412650496/1516992848</t>
  </si>
  <si>
    <t>https://pbs.twimg.com/profile_banners/1525580568/1545346367</t>
  </si>
  <si>
    <t>https://pbs.twimg.com/profile_banners/1038543189823705088/1556915332</t>
  </si>
  <si>
    <t>https://pbs.twimg.com/profile_banners/2328868448/1426885308</t>
  </si>
  <si>
    <t>https://pbs.twimg.com/profile_banners/1702878637/1459886872</t>
  </si>
  <si>
    <t>https://pbs.twimg.com/profile_banners/189270589/1559587063</t>
  </si>
  <si>
    <t>https://pbs.twimg.com/profile_banners/4889316582/1576802661</t>
  </si>
  <si>
    <t>https://pbs.twimg.com/profile_banners/3257648394/1559038460</t>
  </si>
  <si>
    <t>https://pbs.twimg.com/profile_banners/1251040297/1543873014</t>
  </si>
  <si>
    <t>https://pbs.twimg.com/profile_banners/50678231/1498658387</t>
  </si>
  <si>
    <t>https://pbs.twimg.com/profile_banners/28665199/1574884995</t>
  </si>
  <si>
    <t>https://pbs.twimg.com/profile_banners/17299602/1532183888</t>
  </si>
  <si>
    <t>https://pbs.twimg.com/profile_banners/14165865/1545254994</t>
  </si>
  <si>
    <t>https://pbs.twimg.com/profile_banners/149235847/1465853764</t>
  </si>
  <si>
    <t>https://pbs.twimg.com/profile_banners/480819245/1398487349</t>
  </si>
  <si>
    <t>https://pbs.twimg.com/profile_banners/85848332/1393257421</t>
  </si>
  <si>
    <t>https://pbs.twimg.com/profile_banners/740240436241960960/1578119982</t>
  </si>
  <si>
    <t>https://pbs.twimg.com/profile_banners/881921426567180289/1499112296</t>
  </si>
  <si>
    <t>https://pbs.twimg.com/profile_banners/123832800/1572432043</t>
  </si>
  <si>
    <t>https://pbs.twimg.com/profile_banners/17680050/1492589450</t>
  </si>
  <si>
    <t>https://pbs.twimg.com/profile_banners/42678175/1450471368</t>
  </si>
  <si>
    <t>https://pbs.twimg.com/profile_banners/167106778/1567607305</t>
  </si>
  <si>
    <t>http://abs.twimg.com/images/themes/theme9/bg.gif</t>
  </si>
  <si>
    <t>http://abs.twimg.com/images/themes/theme10/bg.gif</t>
  </si>
  <si>
    <t>http://abs.twimg.com/images/themes/theme3/bg.gif</t>
  </si>
  <si>
    <t>http://abs.twimg.com/images/themes/theme1/bg.png</t>
  </si>
  <si>
    <t>http://abs.twimg.com/images/themes/theme15/bg.png</t>
  </si>
  <si>
    <t>http://abs.twimg.com/images/themes/theme2/bg.gif</t>
  </si>
  <si>
    <t>http://abs.twimg.com/images/themes/theme14/bg.gif</t>
  </si>
  <si>
    <t>http://abs.twimg.com/images/themes/theme11/bg.gif</t>
  </si>
  <si>
    <t>http://abs.twimg.com/images/themes/theme6/bg.gif</t>
  </si>
  <si>
    <t>http://abs.twimg.com/images/themes/theme19/bg.gif</t>
  </si>
  <si>
    <t>http://pbs.twimg.com/profile_images/840359304045707264/tWSr_frQ_normal.jpg</t>
  </si>
  <si>
    <t>http://pbs.twimg.com/profile_images/1187148170352058368/JVzO1vnj_normal.jpg</t>
  </si>
  <si>
    <t>http://pbs.twimg.com/profile_images/1174329667509084162/bxS5PtcP_normal.jpg</t>
  </si>
  <si>
    <t>http://pbs.twimg.com/profile_images/1108347278123769857/FdwXdeG8_normal.png</t>
  </si>
  <si>
    <t>http://pbs.twimg.com/profile_images/963791777290481666/6FA4tCr5_normal.jpg</t>
  </si>
  <si>
    <t>http://pbs.twimg.com/profile_images/519530089080307713/dT6-jijg_normal.png</t>
  </si>
  <si>
    <t>http://pbs.twimg.com/profile_images/1058097936989597703/ayXO_OU2_normal.jpg</t>
  </si>
  <si>
    <t>http://pbs.twimg.com/profile_images/1881860240/YAB.YACFE-mark-clr_normal.gif</t>
  </si>
  <si>
    <t>http://pbs.twimg.com/profile_images/1084833461804818437/1NesCMfM_normal.jpg</t>
  </si>
  <si>
    <t>http://pbs.twimg.com/profile_images/1079777219755601921/Hvk6k3Dd_normal.jpg</t>
  </si>
  <si>
    <t>http://pbs.twimg.com/profile_images/998569216520306688/MLZWg3uj_normal.jpg</t>
  </si>
  <si>
    <t>http://pbs.twimg.com/profile_images/936648303315361792/919uoTSm_normal.jpg</t>
  </si>
  <si>
    <t>http://pbs.twimg.com/profile_images/1072871813850382336/slbmSrhH_normal.jpg</t>
  </si>
  <si>
    <t>http://pbs.twimg.com/profile_images/141060728/LOGO_normal.jpg</t>
  </si>
  <si>
    <t>http://pbs.twimg.com/profile_images/1141060075571884032/MzmyoU9d_normal.png</t>
  </si>
  <si>
    <t>http://pbs.twimg.com/profile_images/956963268081274880/7_oQCdXC_normal.jpg</t>
  </si>
  <si>
    <t>http://pbs.twimg.com/profile_images/1038545300959518721/HZvyglHq_normal.jpg</t>
  </si>
  <si>
    <t>http://pbs.twimg.com/profile_images/378800000365964271/e2724e5ac13f259933b5ef016da7d6dc_normal.png</t>
  </si>
  <si>
    <t>http://pbs.twimg.com/profile_images/1003573746505015296/cO6hHpay_normal.jpg</t>
  </si>
  <si>
    <t>http://pbs.twimg.com/profile_images/644166872120881152/jUpQLCQP_normal.jpg</t>
  </si>
  <si>
    <t>http://pbs.twimg.com/profile_images/906166882188894213/OPsZDbvT_normal.jpg</t>
  </si>
  <si>
    <t>http://pbs.twimg.com/profile_images/758439373901746176/8EWTNe4R_normal.jpg</t>
  </si>
  <si>
    <t>http://pbs.twimg.com/profile_images/1020679309479038976/eAGsobvZ_normal.jpg</t>
  </si>
  <si>
    <t>http://pbs.twimg.com/profile_images/1190255979448930304/zbekrlOF_normal.jpg</t>
  </si>
  <si>
    <t>http://pbs.twimg.com/profile_images/678087152001880064/O4Eb3Xwv_normal.jpg</t>
  </si>
  <si>
    <t>http://pbs.twimg.com/profile_images/843579467939397632/4GieSVLF_normal.jpg</t>
  </si>
  <si>
    <t>http://pbs.twimg.com/profile_images/976523803537833985/VhlisbHF_normal.jpg</t>
  </si>
  <si>
    <t>http://pbs.twimg.com/profile_images/1079245227/United_Way_red_v_normal.jpg</t>
  </si>
  <si>
    <t>Open Twitter Page for This Person</t>
  </si>
  <si>
    <t>https://twitter.com/blkhiststudies</t>
  </si>
  <si>
    <t>https://twitter.com/atptatp</t>
  </si>
  <si>
    <t>https://twitter.com/fempirefinance</t>
  </si>
  <si>
    <t>https://twitter.com/edificationad</t>
  </si>
  <si>
    <t>https://twitter.com/mydebtfix</t>
  </si>
  <si>
    <t>https://twitter.com/signalfcu</t>
  </si>
  <si>
    <t>https://twitter.com/atheneusa</t>
  </si>
  <si>
    <t>https://twitter.com/utilitysp</t>
  </si>
  <si>
    <t>https://twitter.com/homeserveusnews</t>
  </si>
  <si>
    <t>https://twitter.com/yacenter</t>
  </si>
  <si>
    <t>https://twitter.com/nextdoorchicago</t>
  </si>
  <si>
    <t>https://twitter.com/bennett_fg</t>
  </si>
  <si>
    <t>https://twitter.com/theinfirmaryfcu</t>
  </si>
  <si>
    <t>https://twitter.com/parkcitycu</t>
  </si>
  <si>
    <t>https://twitter.com/torrsavbank</t>
  </si>
  <si>
    <t>https://twitter.com/piatchek_assoc</t>
  </si>
  <si>
    <t>https://twitter.com/fnbnewtown</t>
  </si>
  <si>
    <t>https://twitter.com/mixuticarome</t>
  </si>
  <si>
    <t>https://twitter.com/jusmetheone</t>
  </si>
  <si>
    <t>https://twitter.com/beachmunicipal</t>
  </si>
  <si>
    <t>https://twitter.com/sfinanceadvisor</t>
  </si>
  <si>
    <t>https://twitter.com/centuracollege</t>
  </si>
  <si>
    <t>https://twitter.com/coachgallatin1</t>
  </si>
  <si>
    <t>https://twitter.com/worthadvisors</t>
  </si>
  <si>
    <t>https://twitter.com/baptistfcu</t>
  </si>
  <si>
    <t>https://twitter.com/mymarinagent</t>
  </si>
  <si>
    <t>https://twitter.com/blrealtygj</t>
  </si>
  <si>
    <t>https://twitter.com/itlprograms</t>
  </si>
  <si>
    <t>https://twitter.com/becauseofthem</t>
  </si>
  <si>
    <t>https://twitter.com/girlsincdc</t>
  </si>
  <si>
    <t>https://twitter.com/bgcmp</t>
  </si>
  <si>
    <t>https://twitter.com/mrsgirlslikeme</t>
  </si>
  <si>
    <t>https://twitter.com/dosomething</t>
  </si>
  <si>
    <t>https://twitter.com/tokiwana</t>
  </si>
  <si>
    <t>https://twitter.com/blackgirlnerds</t>
  </si>
  <si>
    <t>https://twitter.com/jess_in_jest</t>
  </si>
  <si>
    <t>https://twitter.com/bradgoesbeyond</t>
  </si>
  <si>
    <t>https://twitter.com/fatgirlnmotion</t>
  </si>
  <si>
    <t>https://twitter.com/csiltd</t>
  </si>
  <si>
    <t>https://twitter.com/thescotsman</t>
  </si>
  <si>
    <t>https://twitter.com/vistawealthllc</t>
  </si>
  <si>
    <t>https://twitter.com/kellercpa</t>
  </si>
  <si>
    <t>https://twitter.com/werpossibility</t>
  </si>
  <si>
    <t>https://twitter.com/susandietz10</t>
  </si>
  <si>
    <t>blkhiststudies
The late great Prince on Ownership
#RIP #BlackEconomicEmpowerment
#FinancialFriday #GroupEconomics
https://t.co/tz327ZUHHB</t>
  </si>
  <si>
    <t>atptatp
The late great Prince on Ownership
#RIP #BlackEconomicEmpowerment
#FinancialFriday #GroupEconomics
https://t.co/tz327ZUHHB</t>
  </si>
  <si>
    <t>fempirefinance
Fighting the pressure to FOMO spend
can be hard but these 3 simple
tips will stop you falling into
the habit of FOMO spending. Click
the link in our bio for more information!
• #financialfriday #qotd #moneytips
#savingmoney #financialplanning
#savings #savviher #financetips…
https://t.co/4XWUsseiW3</t>
  </si>
  <si>
    <t>edificationad
FINANCIAL FRIDAY #edificationacademy
#financialfriday #friday #howardschultz
#starbucks #specialtycoffee #entrepreneur
#quotes #quoteoftheday #quotetoliveby
#quotestagram #inspire #life #wordsofwisdom
#entrepreneurship #business #successquotes
#success #inspirational #hustle
https://t.co/lxdYZm9a8e</t>
  </si>
  <si>
    <t>mydebtfix
Today's #FinancialFriday tip: is
your goal to pay down debt in 2020?
It won't happen on its own. Make
a plan to systematically pay off
debt each day. Slow and steady
wins the long-distance debt race.
https://t.co/FsyDOENca0</t>
  </si>
  <si>
    <t>signalfcu
Happy 1st Friday of the year #FinancialFriday!
Signal Financial FCU is here to
help you reach your financial goals
in #2020! Swipe through these tips
on our Instagram at: https://t.co/iVgKwqtJk9
#investingtips #signalfinancialfcu
#creditunion #financialfridays
#freshstart https://t.co/fCiEt18e7e</t>
  </si>
  <si>
    <t>atheneusa
#FinancialFriday | Many of your
clients are making their list of
New Year’s resolutions — shouldn’t
saving for retirement be one of
them? Help them kick their retirement
resolutions into high gear with
these 3 tips. https://t.co/7hWMCVtYHK</t>
  </si>
  <si>
    <t>utilitysp
35% of American homeowners have
less than $500 or nothing set aside
for an #emergency #home repair.
54% with an annual household income
of less than $50K have less than
$500 or nothing set aside. Are
you prepared? #FinancialFriday
https://t.co/xjdT0dXhp4</t>
  </si>
  <si>
    <t>homeserveusnews
35% of American homeowners have
less than $500 or nothing set aside
for an #emergency #home repair.
54% with an annual household income
of less than $50K have less than
$500 or nothing set aside. Are
you prepared? #FinancialFriday
https://t.co/G3dKh3GGQu</t>
  </si>
  <si>
    <t>yacenter
Looking to save more in 2020? Here's
some #FinancialFriday advice! https://t.co/DSwWMJNnvy</t>
  </si>
  <si>
    <t>nextdoorchicago
#financialfriday https://t.co/9JKDOUmUtg</t>
  </si>
  <si>
    <t>bennett_fg
#FinancialFriday https://t.co/47Cl7PLSCS</t>
  </si>
  <si>
    <t>theinfirmaryfcu
A tip for #FinancialFriday: when
signing documents, checks, etc.
put the full year, 2020. This will
help protect you from any fraudster
rewriting the year. #peoplehelpingpeople
#creditunions https://t.co/isAWuxiGqe</t>
  </si>
  <si>
    <t>parkcitycu
If your #NewYearsResolution is
to exercise more, you can save
some money by working out at home!
A variety of exercises, from cardio
to yoga, can all be done in the
comfort of your own space with
minimal to no equipment. #FinancialFriday_xD83D__xDCB8_
https://t.co/28hhWDW0qv</t>
  </si>
  <si>
    <t>torrsavbank
Are you resolving to be better
with your Finances this year? We're
resolving to bring you more tips
to help you save, manage and spend
your money wisely. We're here to
help you find your path to your
financial goals. #FinancialFriday
https://t.co/7ag6mJbntD</t>
  </si>
  <si>
    <t>piatchek_assoc
Two Trade Agreements Offer Optimism,
But Uncertainty Remains #FinancialFriday
Read here: https://t.co/1CbIXymDPT
https://t.co/mDKfZypYEN</t>
  </si>
  <si>
    <t>fnbnewtown
New Year's Financial Resolution
1: Create a budget A budget will
help you control your finances
and plan more effectively for future
expenses! #NewYears2020 #NewYearsResolution
#FinancialFriday #Budget Member
FDIC https://t.co/1YBEkhsStu</t>
  </si>
  <si>
    <t>mixuticarome
The start of a New Year is a great
time to start saving money! Coming
up Katie from fsourcefcu will chat
with Big Poppa about different
Savings Challenges that you can
implement. #financialfriday https://t.co/4dMNcRspGF</t>
  </si>
  <si>
    <t>jusmetheone
#FinancialFriday Before you can
begin to budget and or save, you
have to know what your expenses
and income are. I'm old school
and have a notebook. But I also
recommend using an app. I had a
hard time... https://t.co/pwFVQB3FFx</t>
  </si>
  <si>
    <t>beachmunicipal
Do you have a “holiday hangover”
from spending beyond your means
this season? Let the new year be
the start of a more financially
sound version of YOU! Click the
link for three tips to help you
move along your path! #FinancialFriday
https://t.co/Fo0e8CHc4F https://t.co/mtZyQULQiU</t>
  </si>
  <si>
    <t>sfinanceadvisor
#FinancialFriday Explore all of
your investment options for retirement:
https://t.co/X1ircy0JDA https://t.co/AkKDv5Qt85</t>
  </si>
  <si>
    <t>centuracollege
Financial scams have become more
popular this time of year. Here's
how you can do to avoid them: #FinancialFriday
https://t.co/ZKtwtnIBza</t>
  </si>
  <si>
    <t>coachgallatin1
Happy First Friday of the Year_xD83C__xDF89_
Here's your Financial Friday tip
of the day. Enjoy &amp;amp; Share!
#firstfriday #friday #financialfriday
#financecoach #moneymanagement
#bronzevillechicago #chicago #chicagoland
https://t.co/MVZo66SwkX</t>
  </si>
  <si>
    <t>worthadvisors
#FinancialFriday “If you really
blew your budget this holiday season,
your financial hangover might be
just as painful and definitely
will take time and planning to
fix.” https://t.co/1RxM5PbmnN #holidayseason</t>
  </si>
  <si>
    <t>baptistfcu
#FinancialFriday Did you make a
Financial #NewYearsResolution?
#Save and earn interest in 2020
with BHFCU, plus be entered to
win an Apple iPhone 11 when you
open a new checking account* https://t.co/gl3zOl5bfh
https://t.co/vtnZt2tHsC</t>
  </si>
  <si>
    <t>mymarinagent
Here are a few ideas for saving
for your children's college education!
Schedule a time to chat with me
about how we can help you meet
your goals! (415) 482-6686 #FinancialFriday
https://t.co/Nm9H49FTJZ</t>
  </si>
  <si>
    <t>blrealtygj
#FinancialFriday #FinancialHealth2020
Some tips to get back on track
with your budget! https://t.co/OkFNr4WPvO</t>
  </si>
  <si>
    <t>itlprograms
#20DaysofGirlPower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t>
  </si>
  <si>
    <t xml:space="preserve">becauseofthem
</t>
  </si>
  <si>
    <t xml:space="preserve">girlsincdc
</t>
  </si>
  <si>
    <t xml:space="preserve">bgcmp
</t>
  </si>
  <si>
    <t xml:space="preserve">mrsgirlslikeme
</t>
  </si>
  <si>
    <t xml:space="preserve">dosomething
</t>
  </si>
  <si>
    <t xml:space="preserve">tokiwana
</t>
  </si>
  <si>
    <t xml:space="preserve">blackgirlnerds
</t>
  </si>
  <si>
    <t>jess_in_jest
What Is APY, and What Is APR? Here’s
the Key Difference #FinancialHealth2020
#FinancialFriday https://t.co/Lg6aBSN8pN</t>
  </si>
  <si>
    <t>bradgoesbeyond
What are YOU going to do this week
to improve your financial wellness?
#FinancialFriday _xD83D__xDCB0__xD83D__xDCB3__xD83D__xDCB5_ https://t.co/rY2FVmqcac</t>
  </si>
  <si>
    <t>fatgirlnmotion
#20DaysofGirlPower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t>
  </si>
  <si>
    <t>csiltd
Why securing the fintech ecosystem
is vital. @TheScotsman #FinancialFriday
#Ecosystem #Vital #Security https://t.co/rs8nklbRCK</t>
  </si>
  <si>
    <t xml:space="preserve">thescotsman
</t>
  </si>
  <si>
    <t>vistawealthllc
Happy New Year!! This is a year
for 20/20 vision, you want your
eyes wide open when planning your
retirement savings. Start your
year off with a true assessment
of your assets. #vistawealthllc
#financialfriday #retirementsavings
https://t.co/RrlWwxDqE1</t>
  </si>
  <si>
    <t>kellercpa
Happy New Year!! This is a year
for 20/20 vision, you want your
eyes wide open when planning your
retirement savings. Start your
year off with a true assessment
of your assets. #vistawealthllc
#financialfriday #retirementsavings
https://t.co/RrlWwxDqE1</t>
  </si>
  <si>
    <t>werpossibility
With food prices expected to rise
in the coming months and years,
those with lower incomes could
find things even more difficult
to get by. Prosper Canada offers
some great ideas to help you save
at the grocery store. Check them
out at https://t.co/49zQZWsy6l
#FinancialFriday https://t.co/v415WPMCyN</t>
  </si>
  <si>
    <t>susandietz10
With food prices expected to rise
in the coming months and years,
those with lower incomes could
find things even more difficult
to get by. Prosper Canada offers
some great ideas to help you save
at the grocery store. Check them
out at https://t.co/49zQZWsy6l
#FinancialFriday https://t.co/v415WPMCyN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</si>
  <si>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</si>
  <si>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</si>
  <si>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</si>
  <si>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</si>
  <si>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</si>
  <si>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</si>
  <si>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</si>
  <si>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</si>
  <si>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</si>
  <si>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</si>
  <si>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</si>
  <si>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</si>
  <si>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</si>
  <si>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</si>
  <si>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</si>
  <si>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</si>
  <si>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</si>
  <si>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</si>
  <si>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</si>
  <si>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</si>
  <si>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</si>
  <si>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</si>
  <si>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</si>
  <si>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</si>
  <si>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</si>
  <si>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</si>
  <si>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</si>
  <si>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</si>
  <si>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</si>
  <si>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</si>
  <si>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</si>
  <si>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</si>
  <si>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</si>
  <si>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</si>
  <si>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https://www.instagram.com/p/B63AFSnBOkB/?igshid=1c4ughgwl97u3 https://www.athene.com/smart-strategies/finances/retirement-resolutions.html?utm_medium=social&amp;utm_source=athene&amp;utm_campaign=smart_strategies&amp;utm_content=retirement_resolutions https://twitter.com/StateFarm/status/1212403129532211200 https://www.piatchekandsmith.com/HOT-TOPIC-Two-Trade-Agreements-Offer-Optimism,-But-Uncertainty-Remains.c9503.htm https://www.instagram.com/p/B63kVXNH_HF/?igshid=1rn3dutpfom78 https://www.facebook.com/100000518780086/posts/3151367478223847/ http://resourcecenter.cuna.org/1/article/4227/html https://www.seniorfinanceadvisor.com/news/best-investment-savings-accounts-for-retirement?&amp;utm_source=twitter&amp;utm_medium=twitter-organic-sfa&amp;utm_campaign=organic-twitter-post https://www.weau.com/content/news/Tips-to-protect-yourself-from-financial-scams-565852872.html https://www.cnbc.com/2019/12/31/here-are-some-quick-fixes-to-recover-from-a-financial-hangover.html</t>
  </si>
  <si>
    <t>https://gnfl.io/9Ib8sCm9FUDBVmlgXTQ-pc/1878762/ https://gnfl.io/3ERoEHuy3JD4QOS4tkU-pc/1865878/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</si>
  <si>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</si>
  <si>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</si>
  <si>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</si>
  <si>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</si>
  <si>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</si>
  <si>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</si>
  <si>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</si>
  <si>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</si>
  <si>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cnbc.com instagram.com athene.com twitter.com piatchekandsmith.com facebook.com cuna.org seniorfinanceadvisor.com weau.com forbes.com</t>
  </si>
  <si>
    <t>Top Hashtags in Tweet in Entire Graph</t>
  </si>
  <si>
    <t>20daysofgirlpower</t>
  </si>
  <si>
    <t>newyearsresolution</t>
  </si>
  <si>
    <t>invest</t>
  </si>
  <si>
    <t>financialhealth2020</t>
  </si>
  <si>
    <t>friday</t>
  </si>
  <si>
    <t>emergency</t>
  </si>
  <si>
    <t>home</t>
  </si>
  <si>
    <t>rip</t>
  </si>
  <si>
    <t>Top Hashtags in Tweet in G1</t>
  </si>
  <si>
    <t>qotd</t>
  </si>
  <si>
    <t>moneytips</t>
  </si>
  <si>
    <t>savingmoney</t>
  </si>
  <si>
    <t>financialplanning</t>
  </si>
  <si>
    <t>Top Hashtags in Tweet in G2</t>
  </si>
  <si>
    <t>girlpower</t>
  </si>
  <si>
    <t>Top Hashtags in Tweet in G3</t>
  </si>
  <si>
    <t>Top Hashtags in Tweet in G4</t>
  </si>
  <si>
    <t>retirementsavings</t>
  </si>
  <si>
    <t>2020vision</t>
  </si>
  <si>
    <t>Top Hashtags in Tweet in G5</t>
  </si>
  <si>
    <t>ecosystem</t>
  </si>
  <si>
    <t>vital</t>
  </si>
  <si>
    <t>security</t>
  </si>
  <si>
    <t>Top Hashtags in Tweet in G6</t>
  </si>
  <si>
    <t>blackeconomicempowerment</t>
  </si>
  <si>
    <t>groupeconomics</t>
  </si>
  <si>
    <t>Top Hashtags in Tweet</t>
  </si>
  <si>
    <t>financialfriday newyearsresolution friday emergency home financialhealth2020 qotd moneytips savingmoney financialplanning</t>
  </si>
  <si>
    <t>20daysofgirlpower financialfriday invest girlpower</t>
  </si>
  <si>
    <t>vistawealthllc financialfriday retirementsavings 2020vision</t>
  </si>
  <si>
    <t>Top Words in Tweet in Entire Graph</t>
  </si>
  <si>
    <t>Words in Sentiment List#1: Positive</t>
  </si>
  <si>
    <t>Words in Sentiment List#2: Negative</t>
  </si>
  <si>
    <t>Words in Sentiment List#3: Angry/Violent</t>
  </si>
  <si>
    <t>Non-categorized Words</t>
  </si>
  <si>
    <t>Total Words</t>
  </si>
  <si>
    <t>#financialfriday</t>
  </si>
  <si>
    <t>year</t>
  </si>
  <si>
    <t>new</t>
  </si>
  <si>
    <t>help</t>
  </si>
  <si>
    <t>financial</t>
  </si>
  <si>
    <t>Top Words in Tweet in G1</t>
  </si>
  <si>
    <t>more</t>
  </si>
  <si>
    <t>tips</t>
  </si>
  <si>
    <t>less</t>
  </si>
  <si>
    <t>here</t>
  </si>
  <si>
    <t>budget</t>
  </si>
  <si>
    <t>Top Words in Tweet in G2</t>
  </si>
  <si>
    <t>#20daysofgirlpower</t>
  </si>
  <si>
    <t>use</t>
  </si>
  <si>
    <t>day</t>
  </si>
  <si>
    <t>3</t>
  </si>
  <si>
    <t>want</t>
  </si>
  <si>
    <t>#invest</t>
  </si>
  <si>
    <t>share</t>
  </si>
  <si>
    <t>gift</t>
  </si>
  <si>
    <t>75</t>
  </si>
  <si>
    <t>Top Words in Tweet in G3</t>
  </si>
  <si>
    <t>food</t>
  </si>
  <si>
    <t>prices</t>
  </si>
  <si>
    <t>expected</t>
  </si>
  <si>
    <t>rise</t>
  </si>
  <si>
    <t>coming</t>
  </si>
  <si>
    <t>months</t>
  </si>
  <si>
    <t>years</t>
  </si>
  <si>
    <t>those</t>
  </si>
  <si>
    <t>lower</t>
  </si>
  <si>
    <t>incomes</t>
  </si>
  <si>
    <t>Top Words in Tweet in G4</t>
  </si>
  <si>
    <t>20</t>
  </si>
  <si>
    <t>#vistawealthllc</t>
  </si>
  <si>
    <t>end</t>
  </si>
  <si>
    <t>happy</t>
  </si>
  <si>
    <t>vision</t>
  </si>
  <si>
    <t>eyes</t>
  </si>
  <si>
    <t>Top Words in Tweet in G5</t>
  </si>
  <si>
    <t>Top Words in Tweet in G6</t>
  </si>
  <si>
    <t>late</t>
  </si>
  <si>
    <t>great</t>
  </si>
  <si>
    <t>prince</t>
  </si>
  <si>
    <t>ownership</t>
  </si>
  <si>
    <t>#rip</t>
  </si>
  <si>
    <t>#blackeconomicempowerment</t>
  </si>
  <si>
    <t>#groupeconomics</t>
  </si>
  <si>
    <t>Top Words in Tweet</t>
  </si>
  <si>
    <t>#financialfriday financial year help more new tips less here budget</t>
  </si>
  <si>
    <t>#20daysofgirlpower use day 3 #financialfriday want #invest share gift 75</t>
  </si>
  <si>
    <t>food prices expected rise coming months years those lower incomes</t>
  </si>
  <si>
    <t>year new 20 #vistawealthllc #financialfriday end happy vision want eyes</t>
  </si>
  <si>
    <t>late great prince ownership #rip #blackeconomicempowerment #financialfriday #groupeconomics</t>
  </si>
  <si>
    <t>Top Word Pairs in Tweet in Entire Graph</t>
  </si>
  <si>
    <t>new,year</t>
  </si>
  <si>
    <t>#vistawealthllc,#financialfriday</t>
  </si>
  <si>
    <t>less,500</t>
  </si>
  <si>
    <t>500,nothing</t>
  </si>
  <si>
    <t>nothing,set</t>
  </si>
  <si>
    <t>set,aside</t>
  </si>
  <si>
    <t>help,save</t>
  </si>
  <si>
    <t>food,prices</t>
  </si>
  <si>
    <t>prices,expected</t>
  </si>
  <si>
    <t>expected,rise</t>
  </si>
  <si>
    <t>Top Word Pairs in Tweet in G1</t>
  </si>
  <si>
    <t>click,link</t>
  </si>
  <si>
    <t>financial,friday</t>
  </si>
  <si>
    <t>friday,year</t>
  </si>
  <si>
    <t>here,help</t>
  </si>
  <si>
    <t>financial,goals</t>
  </si>
  <si>
    <t>Top Word Pairs in Tweet in G2</t>
  </si>
  <si>
    <t>#20daysofgirlpower,day</t>
  </si>
  <si>
    <t>day,3</t>
  </si>
  <si>
    <t>3,#financialfriday</t>
  </si>
  <si>
    <t>#financialfriday,want</t>
  </si>
  <si>
    <t>want,#invest</t>
  </si>
  <si>
    <t>#invest,share</t>
  </si>
  <si>
    <t>share,use</t>
  </si>
  <si>
    <t>use,gift</t>
  </si>
  <si>
    <t>gift,75</t>
  </si>
  <si>
    <t>75,expand</t>
  </si>
  <si>
    <t>Top Word Pairs in Tweet in G3</t>
  </si>
  <si>
    <t>rise,coming</t>
  </si>
  <si>
    <t>coming,months</t>
  </si>
  <si>
    <t>months,years</t>
  </si>
  <si>
    <t>years,those</t>
  </si>
  <si>
    <t>those,lower</t>
  </si>
  <si>
    <t>lower,incomes</t>
  </si>
  <si>
    <t>incomes,find</t>
  </si>
  <si>
    <t>Top Word Pairs in Tweet in G4</t>
  </si>
  <si>
    <t>happy,new</t>
  </si>
  <si>
    <t>year,year</t>
  </si>
  <si>
    <t>year,20</t>
  </si>
  <si>
    <t>20,20</t>
  </si>
  <si>
    <t>20,vision</t>
  </si>
  <si>
    <t>vision,want</t>
  </si>
  <si>
    <t>want,eyes</t>
  </si>
  <si>
    <t>eyes,wide</t>
  </si>
  <si>
    <t>Top Word Pairs in Tweet in G5</t>
  </si>
  <si>
    <t>Top Word Pairs in Tweet in G6</t>
  </si>
  <si>
    <t>late,great</t>
  </si>
  <si>
    <t>great,prince</t>
  </si>
  <si>
    <t>prince,ownership</t>
  </si>
  <si>
    <t>ownership,#rip</t>
  </si>
  <si>
    <t>#rip,#blackeconomicempowerment</t>
  </si>
  <si>
    <t>#blackeconomicempowerment,#financialfriday</t>
  </si>
  <si>
    <t>#financialfriday,#groupeconomics</t>
  </si>
  <si>
    <t>Top Word Pairs in Tweet</t>
  </si>
  <si>
    <t>new,year  less,500  500,nothing  nothing,set  set,aside  click,link  financial,friday  friday,year  here,help  financial,goals</t>
  </si>
  <si>
    <t>#20daysofgirlpower,day  day,3  3,#financialfriday  #financialfriday,want  want,#invest  #invest,share  share,use  use,gift  gift,75  75,expand</t>
  </si>
  <si>
    <t>food,prices  prices,expected  expected,rise  rise,coming  coming,months  months,years  years,those  those,lower  lower,incomes  incomes,find</t>
  </si>
  <si>
    <t>new,year  #vistawealthllc,#financialfriday  happy,new  year,year  year,20  20,20  20,vision  vision,want  want,eyes  eyes,wide</t>
  </si>
  <si>
    <t>late,great  great,prince  prince,ownership  ownership,#rip  #rip,#blackeconomicempowerment  #blackeconomicempowerment,#financialfriday  #financialfriday,#groupeconomics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</si>
  <si>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</si>
  <si>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</si>
  <si>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</si>
  <si>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</si>
  <si>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</si>
  <si>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</si>
  <si>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</si>
  <si>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</si>
  <si>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</si>
  <si>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</si>
  <si>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</si>
  <si>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</si>
  <si>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</si>
  <si>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</si>
  <si>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</si>
  <si>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</si>
  <si>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blackgirlnerds tokiwana dosomething mrsgirlslikeme bgcmp girlsincdc becauseofthem</t>
  </si>
  <si>
    <t>Top Tweeters in Entire Graph</t>
  </si>
  <si>
    <t>Top Tweeters in G1</t>
  </si>
  <si>
    <t>Top Tweeters in G2</t>
  </si>
  <si>
    <t>Top Tweeters in G3</t>
  </si>
  <si>
    <t>Top Tweeters in G4</t>
  </si>
  <si>
    <t>Top Tweeters in G5</t>
  </si>
  <si>
    <t>Top Tweeters in G6</t>
  </si>
  <si>
    <t>Top Tweeters</t>
  </si>
  <si>
    <t>jess_in_jest jusmetheone centuracollege yacenter fnbnewtown nextdoorchicago mydebtfix signalfcu worthadvisors utilitysp</t>
  </si>
  <si>
    <t>blackgirlnerds tokiwana dosomething mrsgirlslikeme itlprograms fatgirlnmotion becauseofthem girlsincdc bgcmp</t>
  </si>
  <si>
    <t>werpossibility susandietz10</t>
  </si>
  <si>
    <t>kellercpa vistawealthllc</t>
  </si>
  <si>
    <t>thescotsman csiltd</t>
  </si>
  <si>
    <t>blkhiststudies atptatp</t>
  </si>
  <si>
    <t>Top URLs in Tweet by Count</t>
  </si>
  <si>
    <t>https://www.cnbc.com/2019/12/31/here-are-some-quick-fixes-to-recover-from-a-financial-hangover.html https://www.cnbc.com/2020/01/02/crush-your-new-years-financial-resolutions-by-embracing-your-laziness.html https://www.cnbc.com/2020/01/02/5-powerful-money-hacks-from-financially-savvy-people.html https://www.forbes.com/sites/sergeiklebnikov/2020/01/02/donnie-wahlberg-leaves-generous-2020-tip-at-ihop-to-kick-off-2020/#1d007af82486</t>
  </si>
  <si>
    <t>Top URLs in Tweet by Salience</t>
  </si>
  <si>
    <t>https://www.piatchekandsmith.com/HOT-TOPIC-Two-Trade-Agreements-Offer-Optimism -But-Uncertainty-Remains.c9503.htm</t>
  </si>
  <si>
    <t>Top Domains in Tweet by Count</t>
  </si>
  <si>
    <t>cnbc.com forbes.com</t>
  </si>
  <si>
    <t>Top Domains in Tweet by Salience</t>
  </si>
  <si>
    <t>forbes.com cnbc.com</t>
  </si>
  <si>
    <t>Top Hashtags in Tweet by Count</t>
  </si>
  <si>
    <t>edificationacademy financialfriday friday howardschultz starbucks specialtycoffee entrepreneur quotes quoteoftheday quotetoliveby</t>
  </si>
  <si>
    <t>financialfriday holidayseason ihop</t>
  </si>
  <si>
    <t>Top Hashtags in Tweet by Salience</t>
  </si>
  <si>
    <t>holidayseason ihop financialfriday</t>
  </si>
  <si>
    <t>retirementsavings 2020vision vistawealthllc financialfriday</t>
  </si>
  <si>
    <t>Top Words in Tweet by Count</t>
  </si>
  <si>
    <t>late great prince ownership #rip #blackeconomicempowerment #groupeconomics</t>
  </si>
  <si>
    <t>fomo fighting pressure spend hard 3 simple tips stop falling</t>
  </si>
  <si>
    <t>financial friday #edificationacademy #friday #howardschultz #starbucks #specialtycoffee #entrepreneur #quotes #quoteoftheday</t>
  </si>
  <si>
    <t>debt pay today's tip goal down 2020 happen make plan</t>
  </si>
  <si>
    <t>financial happy 1st friday year signal fcu here help reach</t>
  </si>
  <si>
    <t>resolutions retirement many clients making list new year s shouldn</t>
  </si>
  <si>
    <t>less 500 nothing set aside 35 american homeowners #emergency #home</t>
  </si>
  <si>
    <t>looking save more 2020 here's advice</t>
  </si>
  <si>
    <t>year tip signing documents checks etc put full 2020 help</t>
  </si>
  <si>
    <t>#newyearsresolution exercise more save money working out home variety exercises</t>
  </si>
  <si>
    <t>resolving help better finances year bring more tips save manage</t>
  </si>
  <si>
    <t>two trade agreements offer optimism uncertainty remains read here</t>
  </si>
  <si>
    <t>budget new year's financial resolution 1 create help control finances</t>
  </si>
  <si>
    <t>start new year great time saving money coming up katie</t>
  </si>
  <si>
    <t>before begin budget save know expenses income old school notebook</t>
  </si>
  <si>
    <t>holiday hangover spending beyond means season new year start more</t>
  </si>
  <si>
    <t>explore investment options retirement</t>
  </si>
  <si>
    <t>financial scams become more popular time year here's avoid</t>
  </si>
  <si>
    <t>friday happy first year here's financial tip day enjoy share</t>
  </si>
  <si>
    <t>new really blew budget holiday season financial hangover painful definitely</t>
  </si>
  <si>
    <t>make financial #newyearsresolution #save earn interest 2020 bhfcu plus entered</t>
  </si>
  <si>
    <t>here few ideas saving children's college education schedule time chat</t>
  </si>
  <si>
    <t>#financialhealth2020 tips back track budget</t>
  </si>
  <si>
    <t>#20daysofgirlpower use day 3 want #invest share gift 75 expand</t>
  </si>
  <si>
    <t>apy apr here s key difference #financialhealth2020</t>
  </si>
  <si>
    <t>going week improve financial wellness</t>
  </si>
  <si>
    <t>securing fintech ecosystem vital thescotsman #ecosystem #vital #security</t>
  </si>
  <si>
    <t>year new 20 #vistawealthllc end happy vision want eyes wide</t>
  </si>
  <si>
    <t>Top Words in Tweet by Salience</t>
  </si>
  <si>
    <t>20 end happy vision want eyes wide open planning retirement</t>
  </si>
  <si>
    <t>Top Word Pairs in Tweet by Count</t>
  </si>
  <si>
    <t>fighting,pressure  pressure,fomo  fomo,spend  spend,hard  hard,3  3,simple  simple,tips  tips,stop  stop,falling  falling,habit</t>
  </si>
  <si>
    <t>financial,friday  friday,#edificationacademy  #edificationacademy,#financialfriday  #financialfriday,#friday  #friday,#howardschultz  #howardschultz,#starbucks  #starbucks,#specialtycoffee  #specialtycoffee,#entrepreneur  #entrepreneur,#quotes  #quotes,#quoteoftheday</t>
  </si>
  <si>
    <t>today's,#financialfriday  #financialfriday,tip  tip,goal  goal,pay  pay,down  down,debt  debt,2020  2020,happen  happen,make  make,plan</t>
  </si>
  <si>
    <t>happy,1st  1st,friday  friday,year  year,#financialfriday  #financialfriday,signal  signal,financial  financial,fcu  fcu,here  here,help  help,reach</t>
  </si>
  <si>
    <t>#financialfriday,many  many,clients  clients,making  making,list  list,new  new,year  year,s  s,resolutions  resolutions,shouldn  shouldn,t</t>
  </si>
  <si>
    <t>less,500  500,nothing  nothing,set  set,aside  35,american  american,homeowners  homeowners,less  aside,#emergency  #emergency,#home  #home,repair</t>
  </si>
  <si>
    <t>looking,save  save,more  more,2020  2020,here's  here's,#financialfriday  #financialfriday,advice</t>
  </si>
  <si>
    <t>tip,#financialfriday  #financialfriday,signing  signing,documents  documents,checks  checks,etc  etc,put  put,full  full,year  year,2020  2020,help</t>
  </si>
  <si>
    <t>#newyearsresolution,exercise  exercise,more  more,save  save,money  money,working  working,out  out,home  home,variety  variety,exercises  exercises,cardio</t>
  </si>
  <si>
    <t>resolving,better  better,finances  finances,year  year,resolving  resolving,bring  bring,more  more,tips  tips,help  help,save  save,manage</t>
  </si>
  <si>
    <t>two,trade  trade,agreements  agreements,offer  offer,optimism  optimism,uncertainty  uncertainty,remains  remains,#financialfriday  #financialfriday,read  read,here</t>
  </si>
  <si>
    <t>new,year's  year's,financial  financial,resolution  resolution,1  1,create  create,budget  budget,budget  budget,help  help,control  control,finances</t>
  </si>
  <si>
    <t>start,new  new,year  year,great  great,time  time,start  start,saving  saving,money  money,coming  coming,up  up,katie</t>
  </si>
  <si>
    <t>#financialfriday,before  before,begin  begin,budget  budget,save  save,know  know,expenses  expenses,income  income,old  old,school  school,notebook</t>
  </si>
  <si>
    <t>holiday,hangover  hangover,spending  spending,beyond  beyond,means  means,season  season,new  new,year  year,start  start,more  more,financially</t>
  </si>
  <si>
    <t>#financialfriday,explore  explore,investment  investment,options  options,retirement</t>
  </si>
  <si>
    <t>financial,scams  scams,become  become,more  more,popular  popular,time  time,year  year,here's  here's,avoid  avoid,#financialfriday</t>
  </si>
  <si>
    <t>happy,first  first,friday  friday,year  year,here's  here's,financial  financial,friday  friday,tip  tip,day  day,enjoy  enjoy,share</t>
  </si>
  <si>
    <t>#financialfriday,really  really,blew  blew,budget  budget,holiday  holiday,season  season,financial  financial,hangover  hangover,painful  painful,definitely  definitely,take</t>
  </si>
  <si>
    <t>#financialfriday,make  make,financial  financial,#newyearsresolution  #newyearsresolution,#save  #save,earn  earn,interest  interest,2020  2020,bhfcu  bhfcu,plus  plus,entered</t>
  </si>
  <si>
    <t>here,few  few,ideas  ideas,saving  saving,children's  children's,college  college,education  education,schedule  schedule,time  time,chat  chat,help</t>
  </si>
  <si>
    <t>#financialfriday,#financialhealth2020  #financialhealth2020,tips  tips,back  back,track  track,budget</t>
  </si>
  <si>
    <t>apy,apr  apr,here  here,s  s,key  key,difference  difference,#financialhealth2020  #financialhealth2020,#financialfriday</t>
  </si>
  <si>
    <t>going,week  week,improve  improve,financial  financial,wellness  wellness,#financialfriday</t>
  </si>
  <si>
    <t>securing,fintech  fintech,ecosystem  ecosystem,vital  vital,thescotsman  thescotsman,#financialfriday  #financialfriday,#ecosystem  #ecosystem,#vital  #vital,#security</t>
  </si>
  <si>
    <t>Top Word Pairs in Tweet by Salience</t>
  </si>
  <si>
    <t>happy,new  year,year  year,20  20,20  20,vision  vision,want  want,eyes  eyes,wide  wide,open  open,planning</t>
  </si>
  <si>
    <t>Word</t>
  </si>
  <si>
    <t>save</t>
  </si>
  <si>
    <t>2020</t>
  </si>
  <si>
    <t>retirement</t>
  </si>
  <si>
    <t>start</t>
  </si>
  <si>
    <t>time</t>
  </si>
  <si>
    <t>money</t>
  </si>
  <si>
    <t>500</t>
  </si>
  <si>
    <t>nothing</t>
  </si>
  <si>
    <t>set</t>
  </si>
  <si>
    <t>aside</t>
  </si>
  <si>
    <t>find</t>
  </si>
  <si>
    <t>ideas</t>
  </si>
  <si>
    <t>out</t>
  </si>
  <si>
    <t>open</t>
  </si>
  <si>
    <t>planning</t>
  </si>
  <si>
    <t>savings</t>
  </si>
  <si>
    <t>year's</t>
  </si>
  <si>
    <t>going</t>
  </si>
  <si>
    <t>up</t>
  </si>
  <si>
    <t>saving</t>
  </si>
  <si>
    <t>goals</t>
  </si>
  <si>
    <t>#newyearsresolution</t>
  </si>
  <si>
    <t>finances</t>
  </si>
  <si>
    <t>here's</t>
  </si>
  <si>
    <t>tip</t>
  </si>
  <si>
    <t>income</t>
  </si>
  <si>
    <t>debt</t>
  </si>
  <si>
    <t>things</t>
  </si>
  <si>
    <t>even</t>
  </si>
  <si>
    <t>difficult</t>
  </si>
  <si>
    <t>prosper</t>
  </si>
  <si>
    <t>canada</t>
  </si>
  <si>
    <t>offers</t>
  </si>
  <si>
    <t>grocery</t>
  </si>
  <si>
    <t>store</t>
  </si>
  <si>
    <t>check</t>
  </si>
  <si>
    <t>wide</t>
  </si>
  <si>
    <t>true</t>
  </si>
  <si>
    <t>assessment</t>
  </si>
  <si>
    <t>assets</t>
  </si>
  <si>
    <t>#retirementsavings</t>
  </si>
  <si>
    <t>beginning</t>
  </si>
  <si>
    <t>wisdom</t>
  </si>
  <si>
    <t>experience</t>
  </si>
  <si>
    <t>instill</t>
  </si>
  <si>
    <t>#2020vision</t>
  </si>
  <si>
    <t>attached</t>
  </si>
  <si>
    <t>lpl</t>
  </si>
  <si>
    <t>research</t>
  </si>
  <si>
    <t>outlook</t>
  </si>
  <si>
    <t>let's</t>
  </si>
  <si>
    <t>catch</t>
  </si>
  <si>
    <t>expand</t>
  </si>
  <si>
    <t>nurture</t>
  </si>
  <si>
    <t>develop</t>
  </si>
  <si>
    <t>#girlpower</t>
  </si>
  <si>
    <t>hashtag</t>
  </si>
  <si>
    <t>enter</t>
  </si>
  <si>
    <t>s</t>
  </si>
  <si>
    <t>#financialhealth2020</t>
  </si>
  <si>
    <t>chat</t>
  </si>
  <si>
    <t>make</t>
  </si>
  <si>
    <t>holiday</t>
  </si>
  <si>
    <t>season</t>
  </si>
  <si>
    <t>hangover</t>
  </si>
  <si>
    <t>habit</t>
  </si>
  <si>
    <t>know</t>
  </si>
  <si>
    <t>t</t>
  </si>
  <si>
    <t>#friday</t>
  </si>
  <si>
    <t>spending</t>
  </si>
  <si>
    <t>click</t>
  </si>
  <si>
    <t>link</t>
  </si>
  <si>
    <t>path</t>
  </si>
  <si>
    <t>expenses</t>
  </si>
  <si>
    <t>hard</t>
  </si>
  <si>
    <t>plan</t>
  </si>
  <si>
    <t>resolving</t>
  </si>
  <si>
    <t>spend</t>
  </si>
  <si>
    <t>35</t>
  </si>
  <si>
    <t>american</t>
  </si>
  <si>
    <t>homeowners</t>
  </si>
  <si>
    <t>#emergency</t>
  </si>
  <si>
    <t>#home</t>
  </si>
  <si>
    <t>repair</t>
  </si>
  <si>
    <t>54</t>
  </si>
  <si>
    <t>annual</t>
  </si>
  <si>
    <t>household</t>
  </si>
  <si>
    <t>50k</t>
  </si>
  <si>
    <t>prepared</t>
  </si>
  <si>
    <t>resolutions</t>
  </si>
  <si>
    <t>pay</t>
  </si>
  <si>
    <t>fomo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</si>
  <si>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</si>
  <si>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</si>
  <si>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</si>
  <si>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</si>
  <si>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</si>
  <si>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</si>
  <si>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</si>
  <si>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</si>
  <si>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</si>
  <si>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</si>
  <si>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</si>
  <si>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</si>
  <si>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</si>
  <si>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</si>
  <si>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</si>
  <si>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</si>
  <si>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</si>
  <si>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</si>
  <si>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</si>
  <si>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</si>
  <si>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</si>
  <si>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</si>
  <si>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</si>
  <si>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</si>
  <si>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</si>
  <si>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</si>
  <si>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</si>
  <si>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</si>
  <si>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</si>
  <si>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</si>
  <si>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</si>
  <si>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</si>
  <si>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</si>
  <si>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</si>
  <si>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</si>
  <si>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</si>
  <si>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</si>
  <si>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</si>
  <si>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</si>
  <si>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</si>
  <si>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</si>
  <si>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</si>
  <si>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</si>
  <si>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</si>
  <si>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</si>
  <si>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</si>
  <si>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</si>
  <si>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</si>
  <si>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</si>
  <si>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</si>
  <si>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</si>
  <si>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</si>
  <si>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</si>
  <si>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</si>
  <si>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</si>
  <si>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</si>
  <si>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</si>
  <si>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</si>
  <si>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</si>
  <si>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</si>
  <si>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</si>
  <si>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</si>
  <si>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</si>
  <si>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</si>
  <si>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Dec</t>
  </si>
  <si>
    <t>27-Dec</t>
  </si>
  <si>
    <t>4 PM</t>
  </si>
  <si>
    <t>29-Dec</t>
  </si>
  <si>
    <t>12 PM</t>
  </si>
  <si>
    <t>31-Dec</t>
  </si>
  <si>
    <t>5 PM</t>
  </si>
  <si>
    <t>Jan</t>
  </si>
  <si>
    <t>1-Jan</t>
  </si>
  <si>
    <t>12 AM</t>
  </si>
  <si>
    <t>2-Jan</t>
  </si>
  <si>
    <t>9 PM</t>
  </si>
  <si>
    <t>3-Jan</t>
  </si>
  <si>
    <t>3 AM</t>
  </si>
  <si>
    <t>2 PM</t>
  </si>
  <si>
    <t>3 PM</t>
  </si>
  <si>
    <t>6 PM</t>
  </si>
  <si>
    <t>7 PM</t>
  </si>
  <si>
    <t>8 PM</t>
  </si>
  <si>
    <t>10 PM</t>
  </si>
  <si>
    <t>4-Jan</t>
  </si>
  <si>
    <t>1 AM</t>
  </si>
  <si>
    <t>4 AM</t>
  </si>
  <si>
    <t>5 AM</t>
  </si>
  <si>
    <t>6-Jan</t>
  </si>
  <si>
    <t>Green</t>
  </si>
  <si>
    <t>Red</t>
  </si>
  <si>
    <t>85, 85, 0</t>
  </si>
  <si>
    <t>G1: #financialfriday financial year help more new tips less here budget</t>
  </si>
  <si>
    <t>G2: #20daysofgirlpower use day 3 #financialfriday want #invest share gift 75</t>
  </si>
  <si>
    <t>G3: food prices expected rise coming months years those lower incomes</t>
  </si>
  <si>
    <t>G4: year new 20 #vistawealthllc #financialfriday end happy vision want eyes</t>
  </si>
  <si>
    <t>G6: late great prince ownership #rip #blackeconomicempowerment #financialfriday #groupeconomics</t>
  </si>
  <si>
    <t>Edge Weight▓1▓4▓0▓True▓Green▓Red▓▓Edge Weight▓1▓2▓0▓3▓10▓False▓Edge Weight▓1▓4▓0▓32▓6▓False▓▓0▓0▓0▓True▓Black▓Black▓▓Followers▓2▓111980▓0▓162▓1000▓False▓▓0▓0▓0▓0▓0▓False▓▓0▓0▓0▓0▓0▓False▓▓0▓0▓0▓0▓0▓False</t>
  </si>
  <si>
    <t>Subgraph</t>
  </si>
  <si>
    <t>GraphSource░TwitterSearch▓GraphTerm░#FinancialFriday▓ImportDescription░The graph represents a network of 44 Twitter users whose recent tweets contained "#FinancialFriday", or who were replied to or mentioned in those tweets, taken from a data set limited to a maximum of 18,000 tweets.  The network was obtained from Twitter on Tuesday, 07 January 2020 at 22:11 UTC.
The tweets in the network were tweeted over the 1-day, 14-hour, 57-minute period from Thursday, 02 January 2020 at 21:22 UTC to Saturday, 04 January 2020 at 12:20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"mentions".▓ImportSuggestedTitle░#FinancialFriday Twitter NodeXL SNA Map and Report for Tuesday, 07 January 2020 at 22:11 UTC▓ImportSuggestedFileNameNoExtension░2020-01-07 22-11-29 NodeXL Twitter Search #FinancialFriday▓GroupingDescription░The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</si>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</sst>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596276"/>
        <c:axId val="51148757"/>
      </c:barChart>
      <c:catAx>
        <c:axId val="20596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48757"/>
        <c:crosses val="autoZero"/>
        <c:auto val="1"/>
        <c:lblOffset val="100"/>
        <c:noMultiLvlLbl val="0"/>
      </c:catAx>
      <c:valAx>
        <c:axId val="51148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9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#FinancialFriday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4 PM
27-Dec
Dec
2019</c:v>
                </c:pt>
                <c:pt idx="1">
                  <c:v>12 PM
29-Dec</c:v>
                </c:pt>
                <c:pt idx="2">
                  <c:v>5 PM
31-Dec</c:v>
                </c:pt>
                <c:pt idx="3">
                  <c:v>12 AM
1-Jan
Jan
2020</c:v>
                </c:pt>
                <c:pt idx="4">
                  <c:v>9 PM
2-Jan</c:v>
                </c:pt>
                <c:pt idx="5">
                  <c:v>3 AM
3-Jan</c:v>
                </c:pt>
                <c:pt idx="6">
                  <c:v>2 PM</c:v>
                </c:pt>
                <c:pt idx="7">
                  <c:v>3 PM</c:v>
                </c:pt>
                <c:pt idx="8">
                  <c:v>5 PM</c:v>
                </c:pt>
                <c:pt idx="9">
                  <c:v>6 PM</c:v>
                </c:pt>
                <c:pt idx="10">
                  <c:v>7 PM</c:v>
                </c:pt>
                <c:pt idx="11">
                  <c:v>8 PM</c:v>
                </c:pt>
                <c:pt idx="12">
                  <c:v>10 PM</c:v>
                </c:pt>
                <c:pt idx="13">
                  <c:v>12 AM
4-Jan</c:v>
                </c:pt>
                <c:pt idx="14">
                  <c:v>1 AM</c:v>
                </c:pt>
                <c:pt idx="15">
                  <c:v>4 AM</c:v>
                </c:pt>
                <c:pt idx="16">
                  <c:v>5 AM</c:v>
                </c:pt>
                <c:pt idx="17">
                  <c:v>12 PM</c:v>
                </c:pt>
                <c:pt idx="18">
                  <c:v>3 AM
6-Jan</c:v>
                </c:pt>
                <c:pt idx="19">
                  <c:v>7 PM</c:v>
                </c:pt>
              </c:strCache>
            </c:strRef>
          </c:cat>
          <c:val>
            <c:numRef>
              <c:f>'Time Series'!$B$26:$B$58</c:f>
              <c:numCache>
                <c:formatCode>General</c:formatCode>
                <c:ptCount val="20"/>
                <c:pt idx="0">
                  <c:v>1</c:v>
                </c:pt>
                <c:pt idx="1">
                  <c:v>1</c:v>
                </c:pt>
                <c:pt idx="2">
                  <c:v>1</c:v>
                </c:pt>
                <c:pt idx="3">
                  <c:v>1</c:v>
                </c:pt>
                <c:pt idx="4">
                  <c:v>1</c:v>
                </c:pt>
                <c:pt idx="5">
                  <c:v>1</c:v>
                </c:pt>
                <c:pt idx="6">
                  <c:v>3</c:v>
                </c:pt>
                <c:pt idx="7">
                  <c:v>7</c:v>
                </c:pt>
                <c:pt idx="8">
                  <c:v>6</c:v>
                </c:pt>
                <c:pt idx="9">
                  <c:v>3</c:v>
                </c:pt>
                <c:pt idx="10">
                  <c:v>1</c:v>
                </c:pt>
                <c:pt idx="11">
                  <c:v>2</c:v>
                </c:pt>
                <c:pt idx="12">
                  <c:v>2</c:v>
                </c:pt>
                <c:pt idx="13">
                  <c:v>3</c:v>
                </c:pt>
                <c:pt idx="14">
                  <c:v>2</c:v>
                </c:pt>
                <c:pt idx="15">
                  <c:v>1</c:v>
                </c:pt>
                <c:pt idx="16">
                  <c:v>1</c:v>
                </c:pt>
                <c:pt idx="17">
                  <c:v>2</c:v>
                </c:pt>
                <c:pt idx="18">
                  <c:v>1</c:v>
                </c:pt>
                <c:pt idx="19">
                  <c:v>1</c:v>
                </c:pt>
              </c:numCache>
            </c:numRef>
          </c:val>
        </c:ser>
        <c:axId val="63291726"/>
        <c:axId val="32754623"/>
      </c:barChart>
      <c:catAx>
        <c:axId val="63291726"/>
        <c:scaling>
          <c:orientation val="minMax"/>
        </c:scaling>
        <c:axPos val="b"/>
        <c:delete val="0"/>
        <c:numFmt formatCode="General" sourceLinked="1"/>
        <c:majorTickMark val="out"/>
        <c:minorTickMark val="none"/>
        <c:tickLblPos val="nextTo"/>
        <c:crossAx val="32754623"/>
        <c:crosses val="autoZero"/>
        <c:auto val="1"/>
        <c:lblOffset val="100"/>
        <c:noMultiLvlLbl val="0"/>
      </c:catAx>
      <c:valAx>
        <c:axId val="32754623"/>
        <c:scaling>
          <c:orientation val="minMax"/>
        </c:scaling>
        <c:axPos val="l"/>
        <c:majorGridlines/>
        <c:delete val="0"/>
        <c:numFmt formatCode="General" sourceLinked="1"/>
        <c:majorTickMark val="out"/>
        <c:minorTickMark val="none"/>
        <c:tickLblPos val="nextTo"/>
        <c:crossAx val="632917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685630"/>
        <c:axId val="49408623"/>
      </c:barChart>
      <c:catAx>
        <c:axId val="57685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08623"/>
        <c:crosses val="autoZero"/>
        <c:auto val="1"/>
        <c:lblOffset val="100"/>
        <c:noMultiLvlLbl val="0"/>
      </c:catAx>
      <c:valAx>
        <c:axId val="49408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5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024424"/>
        <c:axId val="42675497"/>
      </c:barChart>
      <c:catAx>
        <c:axId val="42024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75497"/>
        <c:crosses val="autoZero"/>
        <c:auto val="1"/>
        <c:lblOffset val="100"/>
        <c:noMultiLvlLbl val="0"/>
      </c:catAx>
      <c:valAx>
        <c:axId val="4267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4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535154"/>
        <c:axId val="34163203"/>
      </c:barChart>
      <c:catAx>
        <c:axId val="48535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163203"/>
        <c:crosses val="autoZero"/>
        <c:auto val="1"/>
        <c:lblOffset val="100"/>
        <c:noMultiLvlLbl val="0"/>
      </c:catAx>
      <c:valAx>
        <c:axId val="34163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033372"/>
        <c:axId val="15756029"/>
      </c:barChart>
      <c:catAx>
        <c:axId val="390333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756029"/>
        <c:crosses val="autoZero"/>
        <c:auto val="1"/>
        <c:lblOffset val="100"/>
        <c:noMultiLvlLbl val="0"/>
      </c:catAx>
      <c:valAx>
        <c:axId val="1575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3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586534"/>
        <c:axId val="1169943"/>
      </c:barChart>
      <c:catAx>
        <c:axId val="7586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69943"/>
        <c:crosses val="autoZero"/>
        <c:auto val="1"/>
        <c:lblOffset val="100"/>
        <c:noMultiLvlLbl val="0"/>
      </c:catAx>
      <c:valAx>
        <c:axId val="116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529488"/>
        <c:axId val="27656529"/>
      </c:barChart>
      <c:catAx>
        <c:axId val="105294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56529"/>
        <c:crosses val="autoZero"/>
        <c:auto val="1"/>
        <c:lblOffset val="100"/>
        <c:noMultiLvlLbl val="0"/>
      </c:catAx>
      <c:valAx>
        <c:axId val="2765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9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582170"/>
        <c:axId val="25586347"/>
      </c:barChart>
      <c:catAx>
        <c:axId val="47582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86347"/>
        <c:crosses val="autoZero"/>
        <c:auto val="1"/>
        <c:lblOffset val="100"/>
        <c:noMultiLvlLbl val="0"/>
      </c:catAx>
      <c:valAx>
        <c:axId val="25586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950532"/>
        <c:axId val="59228197"/>
      </c:barChart>
      <c:catAx>
        <c:axId val="28950532"/>
        <c:scaling>
          <c:orientation val="minMax"/>
        </c:scaling>
        <c:axPos val="b"/>
        <c:delete val="1"/>
        <c:majorTickMark val="out"/>
        <c:minorTickMark val="none"/>
        <c:tickLblPos val="none"/>
        <c:crossAx val="59228197"/>
        <c:crosses val="autoZero"/>
        <c:auto val="1"/>
        <c:lblOffset val="100"/>
        <c:noMultiLvlLbl val="0"/>
      </c:catAx>
      <c:valAx>
        <c:axId val="59228197"/>
        <c:scaling>
          <c:orientation val="minMax"/>
        </c:scaling>
        <c:axPos val="l"/>
        <c:delete val="1"/>
        <c:majorTickMark val="out"/>
        <c:minorTickMark val="none"/>
        <c:tickLblPos val="none"/>
        <c:crossAx val="289505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blkhiststudi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atptat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fempirefina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edification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mydebtfi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signalf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atheneu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utilitys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homeserveus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yacen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nextdoorchicag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bennett_f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theinfirmaryf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parkcity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torrsavban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piatchek_asso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fnbnewtow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mixuticar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jusmetheo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beachmunicip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sfinanceadvis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centuracolle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coachgallatin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worthadviso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baptistf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mymarinagen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blrealtygj"/>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itlprogram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becauseofthe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girlsincd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bgcm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mrsgirlslike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dosomethi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tokiwa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blackgirlnerd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jess_in_je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bradgoesbeyo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fatgirlnmo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csilt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thescots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vistawealthll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kellercp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werpossibili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susandietz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Doc Assar" refreshedVersion="6">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rip blackeconomicempowerment financialfriday groupeconomics"/>
        <s v="financialfriday qotd moneytips savingmoney financialplanning savings savviher financetips"/>
        <s v="edificationacademy financialfriday friday howardschultz starbucks specialtycoffee entrepreneur quotes quoteoftheday quotetoliveby quotestagram inspire life wordsofwisdom entrepreneurship business successquotes success inspirational hustle"/>
        <s v="financialfriday"/>
        <s v="financialfriday investingtips signalfinancialfcu creditunion financialfridays freshstart"/>
        <s v="emergency home financialfriday"/>
        <s v="financialfriday peoplehelpingpeople creditunions"/>
        <s v="newyearsresolution financialfriday"/>
        <s v="newyears2020 newyearsresolution financialfriday budget"/>
        <s v="firstfriday friday financialfriday financecoach moneymanagement bronzevillechicago chicago chicagoland"/>
        <s v="financialfriday ihop"/>
        <s v="financialfriday holidayseason"/>
        <s v="financialfriday newyearsresolution save"/>
        <s v="financialfriday financialhealth2020"/>
        <s v="20daysofgirlpower financialfriday invest girlpower 20daysofgirlpower"/>
        <s v="financialhealth2020 financialfriday"/>
        <s v="20daysofgirlpower financialfriday invest"/>
        <s v="financialfriday ecosystem vital security"/>
        <s v="vistawealthllc financialfriday 2020vision"/>
        <s v="vistawealthllc financialfriday retirementsaving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19-12-29T12:40:03.000"/>
        <d v="2019-12-31T17:32:33.000"/>
        <d v="2020-01-02T21:22:10.000"/>
        <d v="2020-01-03T03:36:15.000"/>
        <d v="2020-01-03T14:41:13.000"/>
        <d v="2020-01-03T14:59:15.000"/>
        <d v="2020-01-03T15:01:10.000"/>
        <d v="2020-01-03T15:02:09.000"/>
        <d v="2020-01-03T15:02:10.000"/>
        <d v="2020-01-03T15:20:05.000"/>
        <d v="2020-01-03T15:36:41.000"/>
        <d v="2020-01-03T17:02:35.000"/>
        <d v="2020-01-03T17:20:25.000"/>
        <d v="2020-01-03T17:30:05.000"/>
        <d v="2020-01-03T17:30:10.000"/>
        <d v="2020-01-03T17:33:56.000"/>
        <d v="2020-01-03T18:13:02.000"/>
        <d v="2020-01-03T18:52:53.000"/>
        <d v="2020-01-03T18:58:56.000"/>
        <d v="2020-01-03T19:48:31.000"/>
        <d v="2020-01-03T20:00:12.000"/>
        <d v="2020-01-03T20:00:44.000"/>
        <d v="2020-01-03T22:06:42.000"/>
        <d v="2020-01-03T14:01:03.000"/>
        <d v="2020-01-03T17:01:22.000"/>
        <d v="2020-01-03T22:00:34.000"/>
        <d v="2020-01-04T00:00:25.000"/>
        <d v="2020-01-04T00:08:02.000"/>
        <d v="2020-01-04T00:30:01.000"/>
        <d v="2020-01-04T01:29:02.000"/>
        <d v="2020-01-04T01:34:57.000"/>
        <d v="2020-01-04T04:42:54.000"/>
        <d v="2020-01-04T05:19:58.000"/>
        <d v="2020-01-04T12:05:26.000"/>
        <d v="2020-01-04T12:20:05.000"/>
        <d v="2019-12-27T16:00:24.000"/>
        <d v="2020-01-03T15:00:28.000"/>
        <d v="2020-01-01T00:25:12.000"/>
        <d v="2020-01-06T03:01:03.000"/>
        <d v="2020-01-03T15:09:53.000"/>
        <d v="2020-01-06T19:28:24.000"/>
      </sharedItems>
      <fieldGroup par="68" base="22">
        <rangePr groupBy="hours" autoEnd="1" autoStart="1" startDate="2019-12-27T16:00:24.000" endDate="2020-01-06T19:28:24.000"/>
        <groupItems count="26">
          <s v="&lt;12/27/2019"/>
          <s v="12 AM"/>
          <s v="1 AM"/>
          <s v="2 AM"/>
          <s v="3 AM"/>
          <s v="4 AM"/>
          <s v="5 AM"/>
          <s v="6 AM"/>
          <s v="7 AM"/>
          <s v="8 AM"/>
          <s v="9 AM"/>
          <s v="10 AM"/>
          <s v="11 AM"/>
          <s v="12 PM"/>
          <s v="1 PM"/>
          <s v="2 PM"/>
          <s v="3 PM"/>
          <s v="4 PM"/>
          <s v="5 PM"/>
          <s v="6 PM"/>
          <s v="7 PM"/>
          <s v="8 PM"/>
          <s v="9 PM"/>
          <s v="10 PM"/>
          <s v="11 PM"/>
          <s v="&gt;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27T16:00:24.000" endDate="2020-01-06T19:28:24.000"/>
        <groupItems count="368">
          <s v="&lt;12/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20"/>
        </groupItems>
      </fieldGroup>
    </cacheField>
    <cacheField name="Months" databaseField="0">
      <sharedItems containsMixedTypes="0" count="0"/>
      <fieldGroup base="22">
        <rangePr groupBy="months" autoEnd="1" autoStart="1" startDate="2019-12-27T16:00:24.000" endDate="2020-01-06T19:28:24.000"/>
        <groupItems count="14">
          <s v="&lt;12/27/2019"/>
          <s v="Jan"/>
          <s v="Feb"/>
          <s v="Mar"/>
          <s v="Apr"/>
          <s v="May"/>
          <s v="Jun"/>
          <s v="Jul"/>
          <s v="Aug"/>
          <s v="Sep"/>
          <s v="Oct"/>
          <s v="Nov"/>
          <s v="Dec"/>
          <s v="&gt;1/6/2020"/>
        </groupItems>
      </fieldGroup>
    </cacheField>
    <cacheField name="Years" databaseField="0">
      <sharedItems containsMixedTypes="0" count="0"/>
      <fieldGroup base="22">
        <rangePr groupBy="years" autoEnd="1" autoStart="1" startDate="2019-12-27T16:00:24.000" endDate="2020-01-06T19:28:24.000"/>
        <groupItems count="4">
          <s v="&lt;12/27/2019"/>
          <s v="2019"/>
          <s v="2020"/>
          <s v="&gt;1/6/2020"/>
        </groupItems>
      </fieldGroup>
    </cacheField>
  </cacheFields>
  <extLst>
    <ext xmlns:x14="http://schemas.microsoft.com/office/spreadsheetml/2009/9/main" uri="{725AE2AE-9491-48be-B2B4-4EB974FC3084}">
      <x14:pivotCacheDefinition pivotCacheId="1276252396"/>
    </ext>
  </extLst>
</pivotCacheDefinition>
</file>

<file path=xl/pivotCache/pivotCacheRecords1.xml><?xml version="1.0" encoding="utf-8"?>
<pivotCacheRecords xmlns="http://schemas.openxmlformats.org/spreadsheetml/2006/main" xmlns:r="http://schemas.openxmlformats.org/officeDocument/2006/relationships" count="41">
  <r>
    <s v="blkhiststudies"/>
    <s v="blkhiststudies"/>
    <m/>
    <m/>
    <m/>
    <m/>
    <m/>
    <m/>
    <m/>
    <m/>
    <s v="No"/>
    <n v="3"/>
    <m/>
    <m/>
    <x v="0"/>
    <d v="2019-12-29T12:40:03.000"/>
    <s v="The late great Prince on Ownership #RIP #BlackEconomicEmpowerment #FinancialFriday #GroupEconomics https://t.co/tz327ZUHHB"/>
    <m/>
    <m/>
    <x v="0"/>
    <s v="https://pbs.twimg.com/media/EM9Hqi_WoAESTWK.jpg"/>
    <s v="https://pbs.twimg.com/media/EM9Hqi_WoAESTWK.jpg"/>
    <x v="0"/>
    <d v="2019-12-29T00:00:00.000"/>
    <s v="12:40:03"/>
    <s v="https://twitter.com/blkhiststudies/status/1211265622384009217"/>
    <m/>
    <m/>
    <s v="1211265622384009217"/>
    <m/>
    <b v="0"/>
    <n v="32"/>
    <s v=""/>
    <b v="0"/>
    <s v="en"/>
    <m/>
    <s v=""/>
    <b v="0"/>
    <n v="19"/>
    <s v=""/>
    <s v="Hootsuite Inc."/>
    <b v="0"/>
    <s v="1211265622384009217"/>
    <s v="Retweet"/>
    <n v="0"/>
    <n v="0"/>
    <m/>
    <m/>
    <m/>
    <m/>
    <m/>
    <m/>
    <m/>
    <m/>
    <n v="1"/>
    <s v="6"/>
    <s v="6"/>
    <n v="1"/>
    <n v="10"/>
    <n v="1"/>
    <n v="10"/>
    <n v="0"/>
    <n v="0"/>
    <n v="8"/>
    <n v="80"/>
    <n v="10"/>
  </r>
  <r>
    <s v="atptatp"/>
    <s v="blkhiststudies"/>
    <m/>
    <m/>
    <m/>
    <m/>
    <m/>
    <m/>
    <m/>
    <m/>
    <s v="No"/>
    <n v="4"/>
    <m/>
    <m/>
    <x v="1"/>
    <d v="2019-12-31T17:32:33.000"/>
    <s v="The late great Prince on Ownership #RIP #BlackEconomicEmpowerment #FinancialFriday #GroupEconomics https://t.co/tz327ZUHHB"/>
    <m/>
    <m/>
    <x v="0"/>
    <m/>
    <s v="http://pbs.twimg.com/profile_images/1118986847827431428/wea7xvgk_normal.png"/>
    <x v="1"/>
    <d v="2019-12-31T00:00:00.000"/>
    <s v="17:32:33"/>
    <s v="https://twitter.com/atptatp/status/1212064008762789888"/>
    <m/>
    <m/>
    <s v="1212064008762789888"/>
    <m/>
    <b v="0"/>
    <n v="0"/>
    <s v=""/>
    <b v="0"/>
    <s v="en"/>
    <m/>
    <s v=""/>
    <b v="0"/>
    <n v="19"/>
    <s v="1211265622384009217"/>
    <s v="Twitter Web App"/>
    <b v="0"/>
    <s v="1211265622384009217"/>
    <s v="Tweet"/>
    <n v="0"/>
    <n v="0"/>
    <m/>
    <m/>
    <m/>
    <m/>
    <m/>
    <m/>
    <m/>
    <m/>
    <n v="1"/>
    <s v="6"/>
    <s v="6"/>
    <n v="1"/>
    <n v="10"/>
    <n v="1"/>
    <n v="10"/>
    <n v="0"/>
    <n v="0"/>
    <n v="8"/>
    <n v="80"/>
    <n v="10"/>
  </r>
  <r>
    <s v="fempirefinance"/>
    <s v="fempirefinance"/>
    <m/>
    <m/>
    <m/>
    <m/>
    <m/>
    <m/>
    <m/>
    <m/>
    <s v="No"/>
    <n v="5"/>
    <m/>
    <m/>
    <x v="0"/>
    <d v="2020-01-02T21:22:10.000"/>
    <s v="Fighting the pressure to FOMO spend can be hard but these 3 simple tips will stop you falling into the habit of FOMO spending. Click the link in our bio for more information! •_x000a__x000a_#financialfriday #qotd #moneytips #savingmoney #financialplanning #savings_x000a_#savviher #financetips… https://t.co/4XWUsseiW3"/>
    <m/>
    <m/>
    <x v="1"/>
    <s v="https://pbs.twimg.com/media/ENTlh8EU0AICiEn.jpg"/>
    <s v="https://pbs.twimg.com/media/ENTlh8EU0AICiEn.jpg"/>
    <x v="2"/>
    <d v="2020-01-02T00:00:00.000"/>
    <s v="21:22:10"/>
    <s v="https://twitter.com/fempirefinance/status/1212846571835969538"/>
    <m/>
    <m/>
    <s v="1212846571835969538"/>
    <m/>
    <b v="0"/>
    <n v="0"/>
    <s v=""/>
    <b v="0"/>
    <s v="en"/>
    <m/>
    <s v=""/>
    <b v="0"/>
    <n v="0"/>
    <s v=""/>
    <s v="IFTTT"/>
    <b v="0"/>
    <s v="1212846571835969538"/>
    <s v="Tweet"/>
    <n v="0"/>
    <n v="0"/>
    <m/>
    <m/>
    <m/>
    <m/>
    <m/>
    <m/>
    <m/>
    <m/>
    <n v="1"/>
    <s v="1"/>
    <s v="1"/>
    <n v="1"/>
    <n v="2.4390243902439024"/>
    <n v="2"/>
    <n v="4.878048780487805"/>
    <n v="0"/>
    <n v="0"/>
    <n v="38"/>
    <n v="92.6829268292683"/>
    <n v="41"/>
  </r>
  <r>
    <s v="edificationad"/>
    <s v="edificationad"/>
    <m/>
    <m/>
    <m/>
    <m/>
    <m/>
    <m/>
    <m/>
    <m/>
    <s v="No"/>
    <n v="6"/>
    <m/>
    <m/>
    <x v="0"/>
    <d v="2020-01-03T03:36:15.000"/>
    <s v="FINANCIAL FRIDAY_x000a__x000a_#edificationacademy #financialfriday #friday #howardschultz #starbucks #specialtycoffee #entrepreneur #quotes #quoteoftheday #quotetoliveby #quotestagram #inspire #life #wordsofwisdom #entrepreneurship #business #successquotes #success #inspirational #hustle https://t.co/lxdYZm9a8e"/>
    <m/>
    <m/>
    <x v="2"/>
    <s v="https://pbs.twimg.com/media/ENU7H2hVAAEH0kJ.jpg"/>
    <s v="https://pbs.twimg.com/media/ENU7H2hVAAEH0kJ.jpg"/>
    <x v="3"/>
    <d v="2020-01-03T00:00:00.000"/>
    <s v="03:36:15"/>
    <s v="https://twitter.com/edificationad/status/1212940712129355779"/>
    <m/>
    <m/>
    <s v="1212940712129355779"/>
    <m/>
    <b v="0"/>
    <n v="0"/>
    <s v=""/>
    <b v="0"/>
    <s v="en"/>
    <m/>
    <s v=""/>
    <b v="0"/>
    <n v="0"/>
    <s v=""/>
    <s v="Twitter for Android"/>
    <b v="0"/>
    <s v="1212940712129355779"/>
    <s v="Tweet"/>
    <n v="0"/>
    <n v="0"/>
    <m/>
    <m/>
    <m/>
    <m/>
    <m/>
    <m/>
    <m/>
    <m/>
    <n v="1"/>
    <s v="1"/>
    <s v="1"/>
    <n v="3"/>
    <n v="13.636363636363637"/>
    <n v="0"/>
    <n v="0"/>
    <n v="0"/>
    <n v="0"/>
    <n v="19"/>
    <n v="86.36363636363636"/>
    <n v="22"/>
  </r>
  <r>
    <s v="mydebtfix"/>
    <s v="mydebtfix"/>
    <m/>
    <m/>
    <m/>
    <m/>
    <m/>
    <m/>
    <m/>
    <m/>
    <s v="No"/>
    <n v="7"/>
    <m/>
    <m/>
    <x v="0"/>
    <d v="2020-01-03T14:41:13.000"/>
    <s v="Today's #FinancialFriday tip: is your goal to pay down debt in 2020? It won't happen on its own. Make a plan to systematically pay off debt each day. Slow and steady wins the long-distance debt race. https://t.co/FsyDOENca0"/>
    <m/>
    <m/>
    <x v="3"/>
    <s v="https://pbs.twimg.com/media/ENXTWP5XsAMr7QE.jpg"/>
    <s v="https://pbs.twimg.com/media/ENXTWP5XsAMr7QE.jpg"/>
    <x v="4"/>
    <d v="2020-01-03T00:00:00.000"/>
    <s v="14:41:13"/>
    <s v="https://twitter.com/mydebtfix/status/1213108055975571456"/>
    <m/>
    <m/>
    <s v="1213108055975571456"/>
    <m/>
    <b v="0"/>
    <n v="0"/>
    <s v=""/>
    <b v="0"/>
    <s v="en"/>
    <m/>
    <s v=""/>
    <b v="0"/>
    <n v="0"/>
    <s v=""/>
    <s v="Hootsuite Inc."/>
    <b v="0"/>
    <s v="1213108055975571456"/>
    <s v="Tweet"/>
    <n v="0"/>
    <n v="0"/>
    <m/>
    <m/>
    <m/>
    <m/>
    <m/>
    <m/>
    <m/>
    <m/>
    <n v="1"/>
    <s v="1"/>
    <s v="1"/>
    <n v="2"/>
    <n v="5.405405405405405"/>
    <n v="4"/>
    <n v="10.81081081081081"/>
    <n v="0"/>
    <n v="0"/>
    <n v="31"/>
    <n v="83.78378378378379"/>
    <n v="37"/>
  </r>
  <r>
    <s v="signalfcu"/>
    <s v="signalfcu"/>
    <m/>
    <m/>
    <m/>
    <m/>
    <m/>
    <m/>
    <m/>
    <m/>
    <s v="No"/>
    <n v="8"/>
    <m/>
    <m/>
    <x v="0"/>
    <d v="2020-01-03T14:59:15.000"/>
    <s v="Happy 1st Friday of the year #FinancialFriday! Signal Financial FCU is here to help you reach your financial goals in #2020! Swipe through these tips on our Instagram at: https://t.co/iVgKwqtJk9 #investingtips #signalfinancialfcu #creditunion #financialfridays #freshstart https://t.co/fCiEt18e7e"/>
    <s v="https://www.instagram.com/p/B63AFSnBOkB/?igshid=1c4ughgwl97u3"/>
    <s v="instagram.com"/>
    <x v="4"/>
    <s v="https://pbs.twimg.com/ext_tw_video_thumb/1213112545252384770/pu/img/mp8I45uWXLWIAfmU.jpg"/>
    <s v="https://pbs.twimg.com/ext_tw_video_thumb/1213112545252384770/pu/img/mp8I45uWXLWIAfmU.jpg"/>
    <x v="5"/>
    <d v="2020-01-03T00:00:00.000"/>
    <s v="14:59:15"/>
    <s v="https://twitter.com/signalfcu/status/1213112593717583872"/>
    <m/>
    <m/>
    <s v="1213112593717583872"/>
    <m/>
    <b v="0"/>
    <n v="0"/>
    <s v=""/>
    <b v="0"/>
    <s v="en"/>
    <m/>
    <s v=""/>
    <b v="0"/>
    <n v="0"/>
    <s v=""/>
    <s v="Twitter for iPhone"/>
    <b v="0"/>
    <s v="1213112593717583872"/>
    <s v="Tweet"/>
    <n v="0"/>
    <n v="0"/>
    <s v="-77.119401,38.801826 _x000a_-76.909396,38.801826 _x000a_-76.909396,38.9953797 _x000a_-77.119401,38.9953797"/>
    <s v="United States"/>
    <s v="US"/>
    <s v="Washington, DC"/>
    <s v="01fbe706f872cb32"/>
    <s v="Washington"/>
    <s v="city"/>
    <s v="https://api.twitter.com/1.1/geo/id/01fbe706f872cb32.json"/>
    <n v="1"/>
    <s v="1"/>
    <s v="1"/>
    <n v="1"/>
    <n v="2.9411764705882355"/>
    <n v="1"/>
    <n v="2.9411764705882355"/>
    <n v="0"/>
    <n v="0"/>
    <n v="32"/>
    <n v="94.11764705882354"/>
    <n v="34"/>
  </r>
  <r>
    <s v="atheneusa"/>
    <s v="atheneusa"/>
    <m/>
    <m/>
    <m/>
    <m/>
    <m/>
    <m/>
    <m/>
    <m/>
    <s v="No"/>
    <n v="9"/>
    <m/>
    <m/>
    <x v="0"/>
    <d v="2020-01-03T15:01:10.000"/>
    <s v="#FinancialFriday | Many of your clients are making their list of New Year’s resolutions — shouldn’t saving for retirement be one of them? Help them kick their retirement resolutions into high gear with these 3 tips. https://t.co/7hWMCVtYHK"/>
    <s v="https://www.athene.com/smart-strategies/finances/retirement-resolutions.html?utm_medium=social&amp;utm_source=athene&amp;utm_campaign=smart_strategies&amp;utm_content=retirement_resolutions"/>
    <s v="athene.com"/>
    <x v="3"/>
    <m/>
    <s v="http://pbs.twimg.com/profile_images/499644005005537280/c1wZ02yJ_normal.png"/>
    <x v="6"/>
    <d v="2020-01-03T00:00:00.000"/>
    <s v="15:01:10"/>
    <s v="https://twitter.com/atheneusa/status/1213113077299851270"/>
    <m/>
    <m/>
    <s v="1213113077299851270"/>
    <m/>
    <b v="0"/>
    <n v="0"/>
    <s v=""/>
    <b v="0"/>
    <s v="en"/>
    <m/>
    <s v=""/>
    <b v="0"/>
    <n v="0"/>
    <s v=""/>
    <s v="Hootsuite Inc."/>
    <b v="0"/>
    <s v="1213113077299851270"/>
    <s v="Tweet"/>
    <n v="0"/>
    <n v="0"/>
    <m/>
    <m/>
    <m/>
    <m/>
    <m/>
    <m/>
    <m/>
    <m/>
    <n v="1"/>
    <s v="1"/>
    <s v="1"/>
    <n v="0"/>
    <n v="0"/>
    <n v="0"/>
    <n v="0"/>
    <n v="0"/>
    <n v="0"/>
    <n v="36"/>
    <n v="100"/>
    <n v="36"/>
  </r>
  <r>
    <s v="utilitysp"/>
    <s v="utilitysp"/>
    <m/>
    <m/>
    <m/>
    <m/>
    <m/>
    <m/>
    <m/>
    <m/>
    <s v="No"/>
    <n v="10"/>
    <m/>
    <m/>
    <x v="0"/>
    <d v="2020-01-03T15:02:09.000"/>
    <s v="35% of American homeowners have less than $500 or nothing set aside for an #emergency #home repair. 54% with an annual household income of less than $50K have less than $500 or nothing set aside. Are you prepared?  #FinancialFriday https://t.co/xjdT0dXhp4"/>
    <m/>
    <m/>
    <x v="5"/>
    <s v="https://pbs.twimg.com/media/ENXYI_CXUAEPfBM.jpg"/>
    <s v="https://pbs.twimg.com/media/ENXYI_CXUAEPfBM.jpg"/>
    <x v="7"/>
    <d v="2020-01-03T00:00:00.000"/>
    <s v="15:02:09"/>
    <s v="https://twitter.com/utilitysp/status/1213113325376151553"/>
    <m/>
    <m/>
    <s v="1213113325376151553"/>
    <m/>
    <b v="0"/>
    <n v="1"/>
    <s v=""/>
    <b v="0"/>
    <s v="en"/>
    <m/>
    <s v=""/>
    <b v="0"/>
    <n v="0"/>
    <s v=""/>
    <s v="Hootsuite Inc."/>
    <b v="0"/>
    <s v="1213113325376151553"/>
    <s v="Tweet"/>
    <n v="0"/>
    <n v="0"/>
    <m/>
    <m/>
    <m/>
    <m/>
    <m/>
    <m/>
    <m/>
    <m/>
    <n v="1"/>
    <s v="1"/>
    <s v="1"/>
    <n v="0"/>
    <n v="0"/>
    <n v="1"/>
    <n v="2.5641025641025643"/>
    <n v="0"/>
    <n v="0"/>
    <n v="38"/>
    <n v="97.43589743589743"/>
    <n v="39"/>
  </r>
  <r>
    <s v="homeserveusnews"/>
    <s v="homeserveusnews"/>
    <m/>
    <m/>
    <m/>
    <m/>
    <m/>
    <m/>
    <m/>
    <m/>
    <s v="No"/>
    <n v="11"/>
    <m/>
    <m/>
    <x v="0"/>
    <d v="2020-01-03T15:02:10.000"/>
    <s v="35% of American homeowners have less than $500 or nothing set aside for an #emergency #home repair. 54% with an annual household income of less than $50K have less than $500 or nothing set aside. Are you prepared?  #FinancialFriday https://t.co/G3dKh3GGQu"/>
    <m/>
    <m/>
    <x v="5"/>
    <s v="https://pbs.twimg.com/media/ENXYI__X0AMMDxO.jpg"/>
    <s v="https://pbs.twimg.com/media/ENXYI__X0AMMDxO.jpg"/>
    <x v="8"/>
    <d v="2020-01-03T00:00:00.000"/>
    <s v="15:02:10"/>
    <s v="https://twitter.com/homeserveusnews/status/1213113325648826369"/>
    <m/>
    <m/>
    <s v="1213113325648826369"/>
    <m/>
    <b v="0"/>
    <n v="0"/>
    <s v=""/>
    <b v="0"/>
    <s v="en"/>
    <m/>
    <s v=""/>
    <b v="0"/>
    <n v="0"/>
    <s v=""/>
    <s v="Hootsuite Inc."/>
    <b v="0"/>
    <s v="1213113325648826369"/>
    <s v="Tweet"/>
    <n v="0"/>
    <n v="0"/>
    <m/>
    <m/>
    <m/>
    <m/>
    <m/>
    <m/>
    <m/>
    <m/>
    <n v="1"/>
    <s v="1"/>
    <s v="1"/>
    <n v="0"/>
    <n v="0"/>
    <n v="1"/>
    <n v="2.5641025641025643"/>
    <n v="0"/>
    <n v="0"/>
    <n v="38"/>
    <n v="97.43589743589743"/>
    <n v="39"/>
  </r>
  <r>
    <s v="yacenter"/>
    <s v="yacenter"/>
    <m/>
    <m/>
    <m/>
    <m/>
    <m/>
    <m/>
    <m/>
    <m/>
    <s v="No"/>
    <n v="12"/>
    <m/>
    <m/>
    <x v="0"/>
    <d v="2020-01-03T15:20:05.000"/>
    <s v="Looking to save more in 2020?  Here's some #FinancialFriday advice! https://t.co/DSwWMJNnvy"/>
    <m/>
    <m/>
    <x v="3"/>
    <s v="https://pbs.twimg.com/media/ENXcPiWXsAM9tf5.jpg"/>
    <s v="https://pbs.twimg.com/media/ENXcPiWXsAM9tf5.jpg"/>
    <x v="9"/>
    <d v="2020-01-03T00:00:00.000"/>
    <s v="15:20:05"/>
    <s v="https://twitter.com/yacenter/status/1213117836526260224"/>
    <m/>
    <m/>
    <s v="1213117836526260224"/>
    <m/>
    <b v="0"/>
    <n v="1"/>
    <s v=""/>
    <b v="0"/>
    <s v="en"/>
    <m/>
    <s v=""/>
    <b v="0"/>
    <n v="0"/>
    <s v=""/>
    <s v="Hootsuite Inc."/>
    <b v="0"/>
    <s v="1213117836526260224"/>
    <s v="Tweet"/>
    <n v="0"/>
    <n v="0"/>
    <m/>
    <m/>
    <m/>
    <m/>
    <m/>
    <m/>
    <m/>
    <m/>
    <n v="1"/>
    <s v="1"/>
    <s v="1"/>
    <n v="0"/>
    <n v="0"/>
    <n v="0"/>
    <n v="0"/>
    <n v="0"/>
    <n v="0"/>
    <n v="10"/>
    <n v="100"/>
    <n v="10"/>
  </r>
  <r>
    <s v="nextdoorchicago"/>
    <s v="nextdoorchicago"/>
    <m/>
    <m/>
    <m/>
    <m/>
    <m/>
    <m/>
    <m/>
    <m/>
    <s v="No"/>
    <n v="13"/>
    <m/>
    <m/>
    <x v="0"/>
    <d v="2020-01-03T15:36:41.000"/>
    <s v="#financialfriday https://t.co/9JKDOUmUtg"/>
    <s v="https://twitter.com/StateFarm/status/1212403129532211200"/>
    <s v="twitter.com"/>
    <x v="3"/>
    <m/>
    <s v="http://pbs.twimg.com/profile_images/855469382243405824/2xSO1Nnu_normal.jpg"/>
    <x v="10"/>
    <d v="2020-01-03T00:00:00.000"/>
    <s v="15:36:41"/>
    <s v="https://twitter.com/nextdoorchicago/status/1213122011893030913"/>
    <m/>
    <m/>
    <s v="1213122011893030913"/>
    <m/>
    <b v="0"/>
    <n v="0"/>
    <s v=""/>
    <b v="1"/>
    <s v="und"/>
    <m/>
    <s v="1212403129532211200"/>
    <b v="0"/>
    <n v="0"/>
    <s v=""/>
    <s v="Twitter Web App"/>
    <b v="0"/>
    <s v="1213122011893030913"/>
    <s v="Tweet"/>
    <n v="0"/>
    <n v="0"/>
    <m/>
    <m/>
    <m/>
    <m/>
    <m/>
    <m/>
    <m/>
    <m/>
    <n v="1"/>
    <s v="1"/>
    <s v="1"/>
    <n v="0"/>
    <n v="0"/>
    <n v="0"/>
    <n v="0"/>
    <n v="0"/>
    <n v="0"/>
    <n v="1"/>
    <n v="100"/>
    <n v="1"/>
  </r>
  <r>
    <s v="bennett_fg"/>
    <s v="bennett_fg"/>
    <m/>
    <m/>
    <m/>
    <m/>
    <m/>
    <m/>
    <m/>
    <m/>
    <s v="No"/>
    <n v="14"/>
    <m/>
    <m/>
    <x v="0"/>
    <d v="2020-01-03T17:02:35.000"/>
    <s v="#FinancialFriday https://t.co/47Cl7PLSCS"/>
    <m/>
    <m/>
    <x v="3"/>
    <s v="https://pbs.twimg.com/media/ENXzs_qW4AAefMO.jpg"/>
    <s v="https://pbs.twimg.com/media/ENXzs_qW4AAefMO.jpg"/>
    <x v="11"/>
    <d v="2020-01-03T00:00:00.000"/>
    <s v="17:02:35"/>
    <s v="https://twitter.com/bennett_fg/status/1213143631328096261"/>
    <m/>
    <m/>
    <s v="1213143631328096261"/>
    <m/>
    <b v="0"/>
    <n v="0"/>
    <s v=""/>
    <b v="0"/>
    <s v="und"/>
    <m/>
    <s v=""/>
    <b v="0"/>
    <n v="0"/>
    <s v=""/>
    <s v="Hootsuite Inc."/>
    <b v="0"/>
    <s v="1213143631328096261"/>
    <s v="Tweet"/>
    <n v="0"/>
    <n v="0"/>
    <m/>
    <m/>
    <m/>
    <m/>
    <m/>
    <m/>
    <m/>
    <m/>
    <n v="1"/>
    <s v="1"/>
    <s v="1"/>
    <n v="0"/>
    <n v="0"/>
    <n v="0"/>
    <n v="0"/>
    <n v="0"/>
    <n v="0"/>
    <n v="1"/>
    <n v="100"/>
    <n v="1"/>
  </r>
  <r>
    <s v="theinfirmaryfcu"/>
    <s v="theinfirmaryfcu"/>
    <m/>
    <m/>
    <m/>
    <m/>
    <m/>
    <m/>
    <m/>
    <m/>
    <s v="No"/>
    <n v="15"/>
    <m/>
    <m/>
    <x v="0"/>
    <d v="2020-01-03T17:20:25.000"/>
    <s v="A tip for #FinancialFriday: when signing documents, checks, etc. put the full year, 2020. This will help protect you from any fraudster rewriting the year. #peoplehelpingpeople #creditunions https://t.co/isAWuxiGqe"/>
    <m/>
    <m/>
    <x v="6"/>
    <s v="https://pbs.twimg.com/media/ENX3yFfWsAAafyQ.jpg"/>
    <s v="https://pbs.twimg.com/media/ENX3yFfWsAAafyQ.jpg"/>
    <x v="12"/>
    <d v="2020-01-03T00:00:00.000"/>
    <s v="17:20:25"/>
    <s v="https://twitter.com/theinfirmaryfcu/status/1213148119749320705"/>
    <m/>
    <m/>
    <s v="1213148119749320705"/>
    <m/>
    <b v="0"/>
    <n v="0"/>
    <s v=""/>
    <b v="0"/>
    <s v="en"/>
    <m/>
    <s v=""/>
    <b v="0"/>
    <n v="0"/>
    <s v=""/>
    <s v="Twitter Web App"/>
    <b v="0"/>
    <s v="1213148119749320705"/>
    <s v="Tweet"/>
    <n v="0"/>
    <n v="0"/>
    <m/>
    <m/>
    <m/>
    <m/>
    <m/>
    <m/>
    <m/>
    <m/>
    <n v="1"/>
    <s v="1"/>
    <s v="1"/>
    <n v="1"/>
    <n v="3.7037037037037037"/>
    <n v="0"/>
    <n v="0"/>
    <n v="0"/>
    <n v="0"/>
    <n v="26"/>
    <n v="96.29629629629629"/>
    <n v="27"/>
  </r>
  <r>
    <s v="parkcitycu"/>
    <s v="parkcitycu"/>
    <m/>
    <m/>
    <m/>
    <m/>
    <m/>
    <m/>
    <m/>
    <m/>
    <s v="No"/>
    <n v="16"/>
    <m/>
    <m/>
    <x v="0"/>
    <d v="2020-01-03T17:30:05.000"/>
    <s v="If your #NewYearsResolution is to exercise more, you can save some money by working out at home! A variety of exercises, from cardio to yoga, can all be done in the comfort of your own space with minimal to no equipment. #FinancialFriday💸 https://t.co/28hhWDW0qv"/>
    <m/>
    <m/>
    <x v="7"/>
    <s v="https://pbs.twimg.com/media/ENX5_soWsA0ODZy.jpg"/>
    <s v="https://pbs.twimg.com/media/ENX5_soWsA0ODZy.jpg"/>
    <x v="13"/>
    <d v="2020-01-03T00:00:00.000"/>
    <s v="17:30:05"/>
    <s v="https://twitter.com/parkcitycu/status/1213150551321513988"/>
    <m/>
    <m/>
    <s v="1213150551321513988"/>
    <m/>
    <b v="0"/>
    <n v="1"/>
    <s v=""/>
    <b v="0"/>
    <s v="en"/>
    <m/>
    <s v=""/>
    <b v="0"/>
    <n v="0"/>
    <s v=""/>
    <s v="Sprout Social"/>
    <b v="0"/>
    <s v="1213150551321513988"/>
    <s v="Tweet"/>
    <n v="0"/>
    <n v="0"/>
    <m/>
    <m/>
    <m/>
    <m/>
    <m/>
    <m/>
    <m/>
    <m/>
    <n v="1"/>
    <s v="1"/>
    <s v="1"/>
    <n v="2"/>
    <n v="4.761904761904762"/>
    <n v="0"/>
    <n v="0"/>
    <n v="0"/>
    <n v="0"/>
    <n v="40"/>
    <n v="95.23809523809524"/>
    <n v="42"/>
  </r>
  <r>
    <s v="torrsavbank"/>
    <s v="torrsavbank"/>
    <m/>
    <m/>
    <m/>
    <m/>
    <m/>
    <m/>
    <m/>
    <m/>
    <s v="No"/>
    <n v="17"/>
    <m/>
    <m/>
    <x v="0"/>
    <d v="2020-01-03T17:30:10.000"/>
    <s v="Are you resolving to be better with your Finances this year?  We're resolving to bring you more tips to help you save, manage and spend your money wisely. We're here to help you find your path to your financial goals. #FinancialFriday https://t.co/7ag6mJbntD"/>
    <m/>
    <m/>
    <x v="3"/>
    <s v="https://pbs.twimg.com/media/ENX6BLJXYAIAwj9.jpg"/>
    <s v="https://pbs.twimg.com/media/ENX6BLJXYAIAwj9.jpg"/>
    <x v="14"/>
    <d v="2020-01-03T00:00:00.000"/>
    <s v="17:30:10"/>
    <s v="https://twitter.com/torrsavbank/status/1213150574352519171"/>
    <m/>
    <m/>
    <s v="1213150574352519171"/>
    <m/>
    <b v="0"/>
    <n v="0"/>
    <s v=""/>
    <b v="0"/>
    <s v="en"/>
    <m/>
    <s v=""/>
    <b v="0"/>
    <n v="0"/>
    <s v=""/>
    <s v="Hootsuite Inc."/>
    <b v="0"/>
    <s v="1213150574352519171"/>
    <s v="Tweet"/>
    <n v="0"/>
    <n v="0"/>
    <m/>
    <m/>
    <m/>
    <m/>
    <m/>
    <m/>
    <m/>
    <m/>
    <n v="1"/>
    <s v="1"/>
    <s v="1"/>
    <n v="2"/>
    <n v="4.878048780487805"/>
    <n v="0"/>
    <n v="0"/>
    <n v="0"/>
    <n v="0"/>
    <n v="39"/>
    <n v="95.1219512195122"/>
    <n v="41"/>
  </r>
  <r>
    <s v="piatchek_assoc"/>
    <s v="piatchek_assoc"/>
    <m/>
    <m/>
    <m/>
    <m/>
    <m/>
    <m/>
    <m/>
    <m/>
    <s v="No"/>
    <n v="18"/>
    <m/>
    <m/>
    <x v="0"/>
    <d v="2020-01-03T17:33:56.000"/>
    <s v="Two Trade Agreements Offer Optimism, But Uncertainty Remains #FinancialFriday Read here:  https://t.co/1CbIXymDPT https://t.co/mDKfZypYEN"/>
    <s v="https://www.piatchekandsmith.com/HOT-TOPIC-Two-Trade-Agreements-Offer-Optimism,-But-Uncertainty-Remains.c9503.htm"/>
    <s v="piatchekandsmith.com"/>
    <x v="3"/>
    <s v="https://pbs.twimg.com/media/ENX64PVXkAAbYa1.jpg"/>
    <s v="https://pbs.twimg.com/media/ENX64PVXkAAbYa1.jpg"/>
    <x v="15"/>
    <d v="2020-01-03T00:00:00.000"/>
    <s v="17:33:56"/>
    <s v="https://twitter.com/piatchek_assoc/status/1213151520285478912"/>
    <m/>
    <m/>
    <s v="1213151520285478912"/>
    <m/>
    <b v="0"/>
    <n v="0"/>
    <s v=""/>
    <b v="0"/>
    <s v="en"/>
    <m/>
    <s v=""/>
    <b v="0"/>
    <n v="0"/>
    <s v=""/>
    <s v="Kestra Social Media Services"/>
    <b v="0"/>
    <s v="1213151520285478912"/>
    <s v="Tweet"/>
    <n v="0"/>
    <n v="0"/>
    <m/>
    <m/>
    <m/>
    <m/>
    <m/>
    <m/>
    <m/>
    <m/>
    <n v="1"/>
    <s v="1"/>
    <s v="1"/>
    <n v="1"/>
    <n v="9.090909090909092"/>
    <n v="0"/>
    <n v="0"/>
    <n v="0"/>
    <n v="0"/>
    <n v="10"/>
    <n v="90.9090909090909"/>
    <n v="11"/>
  </r>
  <r>
    <s v="fnbnewtown"/>
    <s v="fnbnewtown"/>
    <m/>
    <m/>
    <m/>
    <m/>
    <m/>
    <m/>
    <m/>
    <m/>
    <s v="No"/>
    <n v="19"/>
    <m/>
    <m/>
    <x v="0"/>
    <d v="2020-01-03T18:13:02.000"/>
    <s v="New Year's Financial Resolution 1: Create a budget_x000a_A budget will help you control your finances and plan more effectively for future expenses!_x000a_#NewYears2020 #NewYearsResolution #FinancialFriday #Budget_x000a_Member FDIC https://t.co/1YBEkhsStu"/>
    <m/>
    <m/>
    <x v="8"/>
    <s v="https://pbs.twimg.com/media/ENYD08oXsAIYBLH.jpg"/>
    <s v="https://pbs.twimg.com/media/ENYD08oXsAIYBLH.jpg"/>
    <x v="16"/>
    <d v="2020-01-03T00:00:00.000"/>
    <s v="18:13:02"/>
    <s v="https://twitter.com/fnbnewtown/status/1213161359040548864"/>
    <m/>
    <m/>
    <s v="1213161359040548864"/>
    <m/>
    <b v="0"/>
    <n v="1"/>
    <s v=""/>
    <b v="0"/>
    <s v="en"/>
    <m/>
    <s v=""/>
    <b v="0"/>
    <n v="0"/>
    <s v=""/>
    <s v="Buffer"/>
    <b v="0"/>
    <s v="1213161359040548864"/>
    <s v="Tweet"/>
    <n v="0"/>
    <n v="0"/>
    <m/>
    <m/>
    <m/>
    <m/>
    <m/>
    <m/>
    <m/>
    <m/>
    <n v="1"/>
    <s v="1"/>
    <s v="1"/>
    <n v="1"/>
    <n v="3.4482758620689653"/>
    <n v="0"/>
    <n v="0"/>
    <n v="0"/>
    <n v="0"/>
    <n v="28"/>
    <n v="96.55172413793103"/>
    <n v="29"/>
  </r>
  <r>
    <s v="mixuticarome"/>
    <s v="mixuticarome"/>
    <m/>
    <m/>
    <m/>
    <m/>
    <m/>
    <m/>
    <m/>
    <m/>
    <s v="No"/>
    <n v="20"/>
    <m/>
    <m/>
    <x v="0"/>
    <d v="2020-01-03T18:52:53.000"/>
    <s v="The start of a New Year is a great time to start saving money! Coming up Katie from fsourcefcu will chat with Big Poppa about different Savings Challenges that you can implement. #financialfriday https://t.co/4dMNcRspGF"/>
    <s v="https://www.instagram.com/p/B63kVXNH_HF/?igshid=1rn3dutpfom78"/>
    <s v="instagram.com"/>
    <x v="3"/>
    <m/>
    <s v="http://pbs.twimg.com/profile_images/664559438229979138/chKmwA51_normal.jpg"/>
    <x v="17"/>
    <d v="2020-01-03T00:00:00.000"/>
    <s v="18:52:53"/>
    <s v="https://twitter.com/mixuticarome/status/1213171387810099202"/>
    <m/>
    <m/>
    <s v="1213171387810099202"/>
    <m/>
    <b v="0"/>
    <n v="0"/>
    <s v=""/>
    <b v="0"/>
    <s v="en"/>
    <m/>
    <s v=""/>
    <b v="0"/>
    <n v="0"/>
    <s v=""/>
    <s v="Instagram"/>
    <b v="0"/>
    <s v="1213171387810099202"/>
    <s v="Tweet"/>
    <n v="0"/>
    <n v="0"/>
    <m/>
    <m/>
    <m/>
    <m/>
    <m/>
    <m/>
    <m/>
    <m/>
    <n v="1"/>
    <s v="1"/>
    <s v="1"/>
    <n v="2"/>
    <n v="6.0606060606060606"/>
    <n v="0"/>
    <n v="0"/>
    <n v="0"/>
    <n v="0"/>
    <n v="31"/>
    <n v="93.93939393939394"/>
    <n v="33"/>
  </r>
  <r>
    <s v="jusmetheone"/>
    <s v="jusmetheone"/>
    <m/>
    <m/>
    <m/>
    <m/>
    <m/>
    <m/>
    <m/>
    <m/>
    <s v="No"/>
    <n v="21"/>
    <m/>
    <m/>
    <x v="0"/>
    <d v="2020-01-03T18:58:56.000"/>
    <s v="#FinancialFriday _x000a_ Before you can begin to budget and or save, you have to know what your expenses and income are. I'm old school and have a notebook. But I also recommend using an app._x000a__x000a_ I had a hard time... https://t.co/pwFVQB3FFx"/>
    <s v="https://www.facebook.com/100000518780086/posts/3151367478223847/"/>
    <s v="facebook.com"/>
    <x v="3"/>
    <m/>
    <s v="http://pbs.twimg.com/profile_images/933734697087139842/tFeu0pao_normal.jpg"/>
    <x v="18"/>
    <d v="2020-01-03T00:00:00.000"/>
    <s v="18:58:56"/>
    <s v="https://twitter.com/jusmetheone/status/1213172912003399681"/>
    <m/>
    <m/>
    <s v="1213172912003399681"/>
    <m/>
    <b v="0"/>
    <n v="0"/>
    <s v=""/>
    <b v="0"/>
    <s v="en"/>
    <m/>
    <s v=""/>
    <b v="0"/>
    <n v="0"/>
    <s v=""/>
    <s v="Facebook"/>
    <b v="0"/>
    <s v="1213172912003399681"/>
    <s v="Tweet"/>
    <n v="0"/>
    <n v="0"/>
    <m/>
    <m/>
    <m/>
    <m/>
    <m/>
    <m/>
    <m/>
    <m/>
    <n v="1"/>
    <s v="1"/>
    <s v="1"/>
    <n v="1"/>
    <n v="2.5641025641025643"/>
    <n v="1"/>
    <n v="2.5641025641025643"/>
    <n v="0"/>
    <n v="0"/>
    <n v="37"/>
    <n v="94.87179487179488"/>
    <n v="39"/>
  </r>
  <r>
    <s v="beachmunicipal"/>
    <s v="beachmunicipal"/>
    <m/>
    <m/>
    <m/>
    <m/>
    <m/>
    <m/>
    <m/>
    <m/>
    <s v="No"/>
    <n v="22"/>
    <m/>
    <m/>
    <x v="0"/>
    <d v="2020-01-03T19:48:31.000"/>
    <s v="Do you have a “holiday hangover” from spending beyond your means this season? Let the new year be the start of a more financially sound version of YOU! Click the link for three tips to help you move along your path! #FinancialFriday_x000a_https://t.co/Fo0e8CHc4F https://t.co/mtZyQULQiU"/>
    <s v="http://resourcecenter.cuna.org/1/article/4227/html"/>
    <s v="cuna.org"/>
    <x v="3"/>
    <s v="https://pbs.twimg.com/media/ENYZrvSWkAclPP6.jpg"/>
    <s v="https://pbs.twimg.com/media/ENYZrvSWkAclPP6.jpg"/>
    <x v="19"/>
    <d v="2020-01-03T00:00:00.000"/>
    <s v="19:48:31"/>
    <s v="https://twitter.com/beachmunicipal/status/1213185391450378241"/>
    <m/>
    <m/>
    <s v="1213185391450378241"/>
    <m/>
    <b v="0"/>
    <n v="2"/>
    <s v=""/>
    <b v="0"/>
    <s v="en"/>
    <m/>
    <s v=""/>
    <b v="0"/>
    <n v="0"/>
    <s v=""/>
    <s v="Twitter Web App"/>
    <b v="0"/>
    <s v="1213185391450378241"/>
    <s v="Tweet"/>
    <n v="0"/>
    <n v="0"/>
    <m/>
    <m/>
    <m/>
    <m/>
    <m/>
    <m/>
    <m/>
    <m/>
    <n v="1"/>
    <s v="1"/>
    <s v="1"/>
    <n v="0"/>
    <n v="0"/>
    <n v="0"/>
    <n v="0"/>
    <n v="0"/>
    <n v="0"/>
    <n v="42"/>
    <n v="100"/>
    <n v="42"/>
  </r>
  <r>
    <s v="sfinanceadvisor"/>
    <s v="sfinanceadvisor"/>
    <m/>
    <m/>
    <m/>
    <m/>
    <m/>
    <m/>
    <m/>
    <m/>
    <s v="No"/>
    <n v="23"/>
    <m/>
    <m/>
    <x v="0"/>
    <d v="2020-01-03T20:00:12.000"/>
    <s v="#FinancialFriday Explore all of your investment options for retirement: https://t.co/X1ircy0JDA https://t.co/AkKDv5Qt85"/>
    <s v="https://www.seniorfinanceadvisor.com/news/best-investment-savings-accounts-for-retirement?&amp;utm_source=twitter&amp;utm_medium=twitter-organic-sfa&amp;utm_campaign=organic-twitter-post"/>
    <s v="seniorfinanceadvisor.com"/>
    <x v="3"/>
    <s v="https://pbs.twimg.com/media/ENYcWsRX0AEezPf.jpg"/>
    <s v="https://pbs.twimg.com/media/ENYcWsRX0AEezPf.jpg"/>
    <x v="20"/>
    <d v="2020-01-03T00:00:00.000"/>
    <s v="20:00:12"/>
    <s v="https://twitter.com/sfinanceadvisor/status/1213188328998223875"/>
    <m/>
    <m/>
    <s v="1213188328998223875"/>
    <m/>
    <b v="0"/>
    <n v="0"/>
    <s v=""/>
    <b v="0"/>
    <s v="en"/>
    <m/>
    <s v=""/>
    <b v="0"/>
    <n v="0"/>
    <s v=""/>
    <s v="Sprout Social"/>
    <b v="0"/>
    <s v="1213188328998223875"/>
    <s v="Tweet"/>
    <n v="0"/>
    <n v="0"/>
    <m/>
    <m/>
    <m/>
    <m/>
    <m/>
    <m/>
    <m/>
    <m/>
    <n v="1"/>
    <s v="1"/>
    <s v="1"/>
    <n v="0"/>
    <n v="0"/>
    <n v="0"/>
    <n v="0"/>
    <n v="0"/>
    <n v="0"/>
    <n v="9"/>
    <n v="100"/>
    <n v="9"/>
  </r>
  <r>
    <s v="centuracollege"/>
    <s v="centuracollege"/>
    <m/>
    <m/>
    <m/>
    <m/>
    <m/>
    <m/>
    <m/>
    <m/>
    <s v="No"/>
    <n v="24"/>
    <m/>
    <m/>
    <x v="0"/>
    <d v="2020-01-03T20:00:44.000"/>
    <s v="Financial scams have become more popular this time of year. Here's how you can do to avoid them: #FinancialFriday_x000a_https://t.co/ZKtwtnIBza"/>
    <s v="https://www.weau.com/content/news/Tips-to-protect-yourself-from-financial-scams-565852872.html"/>
    <s v="weau.com"/>
    <x v="3"/>
    <m/>
    <s v="http://pbs.twimg.com/profile_images/1075886825393266689/Y557bLfi_normal.jpg"/>
    <x v="21"/>
    <d v="2020-01-03T00:00:00.000"/>
    <s v="20:00:44"/>
    <s v="https://twitter.com/centuracollege/status/1213188466365927424"/>
    <m/>
    <m/>
    <s v="1213188466365927424"/>
    <m/>
    <b v="0"/>
    <n v="0"/>
    <s v=""/>
    <b v="0"/>
    <s v="en"/>
    <m/>
    <s v=""/>
    <b v="0"/>
    <n v="0"/>
    <s v=""/>
    <s v="Hootsuite Inc."/>
    <b v="0"/>
    <s v="1213188466365927424"/>
    <s v="Tweet"/>
    <n v="0"/>
    <n v="0"/>
    <m/>
    <m/>
    <m/>
    <m/>
    <m/>
    <m/>
    <m/>
    <m/>
    <n v="1"/>
    <s v="1"/>
    <s v="1"/>
    <n v="1"/>
    <n v="5.2631578947368425"/>
    <n v="1"/>
    <n v="5.2631578947368425"/>
    <n v="0"/>
    <n v="0"/>
    <n v="17"/>
    <n v="89.47368421052632"/>
    <n v="19"/>
  </r>
  <r>
    <s v="coachgallatin1"/>
    <s v="coachgallatin1"/>
    <m/>
    <m/>
    <m/>
    <m/>
    <m/>
    <m/>
    <m/>
    <m/>
    <s v="No"/>
    <n v="25"/>
    <m/>
    <m/>
    <x v="0"/>
    <d v="2020-01-03T22:06:42.000"/>
    <s v="Happy First Friday of the Year🎉 Here's your Financial Friday tip of the day. Enjoy &amp;amp; Share! #firstfriday #friday #financialfriday #financecoach #moneymanagement #bronzevillechicago #chicago #chicagoland https://t.co/MVZo66SwkX"/>
    <m/>
    <m/>
    <x v="9"/>
    <s v="https://pbs.twimg.com/tweet_video_thumb/ENY5RR4WwAABSCQ.jpg"/>
    <s v="https://pbs.twimg.com/tweet_video_thumb/ENY5RR4WwAABSCQ.jpg"/>
    <x v="22"/>
    <d v="2020-01-03T00:00:00.000"/>
    <s v="22:06:42"/>
    <s v="https://twitter.com/coachgallatin1/status/1213220165346832385"/>
    <m/>
    <m/>
    <s v="1213220165346832385"/>
    <m/>
    <b v="0"/>
    <n v="0"/>
    <s v=""/>
    <b v="0"/>
    <s v="en"/>
    <m/>
    <s v=""/>
    <b v="0"/>
    <n v="0"/>
    <s v=""/>
    <s v="Twitter for Android"/>
    <b v="0"/>
    <s v="1213220165346832385"/>
    <s v="Tweet"/>
    <n v="0"/>
    <n v="0"/>
    <m/>
    <m/>
    <m/>
    <m/>
    <m/>
    <m/>
    <m/>
    <m/>
    <n v="1"/>
    <s v="1"/>
    <s v="1"/>
    <n v="2"/>
    <n v="8"/>
    <n v="0"/>
    <n v="0"/>
    <n v="0"/>
    <n v="0"/>
    <n v="23"/>
    <n v="92"/>
    <n v="25"/>
  </r>
  <r>
    <s v="worthadvisors"/>
    <s v="worthadvisors"/>
    <m/>
    <m/>
    <m/>
    <m/>
    <m/>
    <m/>
    <m/>
    <m/>
    <s v="No"/>
    <n v="26"/>
    <m/>
    <m/>
    <x v="0"/>
    <d v="2020-01-03T14:01:03.000"/>
    <s v="#FinancialFriday “Actor Donnie Wahlberg ushered in the new year with some very positive karma, generously tipping over $2,000 to his server at an IHOP” https://t.co/8ZQfLIsWmm #ihop"/>
    <s v="https://www.forbes.com/sites/sergeiklebnikov/2020/01/02/donnie-wahlberg-leaves-generous-2020-tip-at-ihop-to-kick-off-2020/#1d007af82486"/>
    <s v="forbes.com"/>
    <x v="10"/>
    <m/>
    <s v="http://pbs.twimg.com/profile_images/874268600600846336/MY91mnIO_normal.jpg"/>
    <x v="23"/>
    <d v="2020-01-03T00:00:00.000"/>
    <s v="14:01:03"/>
    <s v="https://twitter.com/worthadvisors/status/1213097946620874752"/>
    <m/>
    <m/>
    <s v="1213097946620874752"/>
    <m/>
    <b v="0"/>
    <n v="0"/>
    <s v=""/>
    <b v="0"/>
    <s v="en"/>
    <m/>
    <s v=""/>
    <b v="0"/>
    <n v="0"/>
    <s v=""/>
    <s v="Hootsuite Inc."/>
    <b v="0"/>
    <s v="1213097946620874752"/>
    <s v="Tweet"/>
    <n v="0"/>
    <n v="0"/>
    <m/>
    <m/>
    <m/>
    <m/>
    <m/>
    <m/>
    <m/>
    <m/>
    <n v="4"/>
    <s v="1"/>
    <s v="1"/>
    <n v="2"/>
    <n v="7.6923076923076925"/>
    <n v="0"/>
    <n v="0"/>
    <n v="0"/>
    <n v="0"/>
    <n v="24"/>
    <n v="92.3076923076923"/>
    <n v="26"/>
  </r>
  <r>
    <s v="worthadvisors"/>
    <s v="worthadvisors"/>
    <m/>
    <m/>
    <m/>
    <m/>
    <m/>
    <m/>
    <m/>
    <m/>
    <s v="No"/>
    <n v="27"/>
    <m/>
    <m/>
    <x v="0"/>
    <d v="2020-01-03T17:01:22.000"/>
    <s v="#FinancialFriday “Treat money with respect. Don’t crumple it. Think of it as an ally and a force for good, not evil. Your beliefs can affect your finances.” https://t.co/0NQItZMqQW"/>
    <s v="https://www.cnbc.com/2020/01/02/5-powerful-money-hacks-from-financially-savvy-people.html"/>
    <s v="cnbc.com"/>
    <x v="3"/>
    <m/>
    <s v="http://pbs.twimg.com/profile_images/874268600600846336/MY91mnIO_normal.jpg"/>
    <x v="24"/>
    <d v="2020-01-03T00:00:00.000"/>
    <s v="17:01:22"/>
    <s v="https://twitter.com/worthadvisors/status/1213143323365511168"/>
    <m/>
    <m/>
    <s v="1213143323365511168"/>
    <m/>
    <b v="0"/>
    <n v="0"/>
    <s v=""/>
    <b v="0"/>
    <s v="en"/>
    <m/>
    <s v=""/>
    <b v="0"/>
    <n v="0"/>
    <s v=""/>
    <s v="Hootsuite Inc."/>
    <b v="0"/>
    <s v="1213143323365511168"/>
    <s v="Tweet"/>
    <n v="0"/>
    <n v="0"/>
    <m/>
    <m/>
    <m/>
    <m/>
    <m/>
    <m/>
    <m/>
    <m/>
    <n v="4"/>
    <s v="1"/>
    <s v="1"/>
    <n v="2"/>
    <n v="7.142857142857143"/>
    <n v="2"/>
    <n v="7.142857142857143"/>
    <n v="0"/>
    <n v="0"/>
    <n v="24"/>
    <n v="85.71428571428571"/>
    <n v="28"/>
  </r>
  <r>
    <s v="worthadvisors"/>
    <s v="worthadvisors"/>
    <m/>
    <m/>
    <m/>
    <m/>
    <m/>
    <m/>
    <m/>
    <m/>
    <s v="No"/>
    <n v="28"/>
    <m/>
    <m/>
    <x v="0"/>
    <d v="2020-01-03T22:00:34.000"/>
    <s v="#FinancialFriday “If you’ve ever tried to change a habit, you know how challenging it can be to institute a new behavior.” https://t.co/P17tqPTqj7"/>
    <s v="https://www.cnbc.com/2020/01/02/crush-your-new-years-financial-resolutions-by-embracing-your-laziness.html"/>
    <s v="cnbc.com"/>
    <x v="3"/>
    <m/>
    <s v="http://pbs.twimg.com/profile_images/874268600600846336/MY91mnIO_normal.jpg"/>
    <x v="25"/>
    <d v="2020-01-03T00:00:00.000"/>
    <s v="22:00:34"/>
    <s v="https://twitter.com/worthadvisors/status/1213218623134871557"/>
    <m/>
    <m/>
    <s v="1213218623134871557"/>
    <m/>
    <b v="0"/>
    <n v="0"/>
    <s v=""/>
    <b v="0"/>
    <s v="en"/>
    <m/>
    <s v=""/>
    <b v="0"/>
    <n v="0"/>
    <s v=""/>
    <s v="Hootsuite Inc."/>
    <b v="0"/>
    <s v="1213218623134871557"/>
    <s v="Tweet"/>
    <n v="0"/>
    <n v="0"/>
    <m/>
    <m/>
    <m/>
    <m/>
    <m/>
    <m/>
    <m/>
    <m/>
    <n v="4"/>
    <s v="1"/>
    <s v="1"/>
    <n v="0"/>
    <n v="0"/>
    <n v="1"/>
    <n v="4.545454545454546"/>
    <n v="0"/>
    <n v="0"/>
    <n v="21"/>
    <n v="95.45454545454545"/>
    <n v="22"/>
  </r>
  <r>
    <s v="worthadvisors"/>
    <s v="worthadvisors"/>
    <m/>
    <m/>
    <m/>
    <m/>
    <m/>
    <m/>
    <m/>
    <m/>
    <s v="No"/>
    <n v="29"/>
    <m/>
    <m/>
    <x v="0"/>
    <d v="2020-01-04T00:00:25.000"/>
    <s v="#FinancialFriday “If you really blew your budget this holiday season, your financial hangover might be just as painful and definitely will take time and planning to fix.” https://t.co/1RxM5PbmnN  #holidayseason"/>
    <s v="https://www.cnbc.com/2019/12/31/here-are-some-quick-fixes-to-recover-from-a-financial-hangover.html"/>
    <s v="cnbc.com"/>
    <x v="11"/>
    <m/>
    <s v="http://pbs.twimg.com/profile_images/874268600600846336/MY91mnIO_normal.jpg"/>
    <x v="26"/>
    <d v="2020-01-04T00:00:00.000"/>
    <s v="00:00:25"/>
    <s v="https://twitter.com/worthadvisors/status/1213248780595798016"/>
    <m/>
    <m/>
    <s v="1213248780595798016"/>
    <m/>
    <b v="0"/>
    <n v="0"/>
    <s v=""/>
    <b v="0"/>
    <s v="en"/>
    <m/>
    <s v=""/>
    <b v="0"/>
    <n v="0"/>
    <s v=""/>
    <s v="Hootsuite Inc."/>
    <b v="0"/>
    <s v="1213248780595798016"/>
    <s v="Tweet"/>
    <n v="0"/>
    <n v="0"/>
    <m/>
    <m/>
    <m/>
    <m/>
    <m/>
    <m/>
    <m/>
    <m/>
    <n v="4"/>
    <s v="1"/>
    <s v="1"/>
    <n v="0"/>
    <n v="0"/>
    <n v="1"/>
    <n v="3.5714285714285716"/>
    <n v="0"/>
    <n v="0"/>
    <n v="27"/>
    <n v="96.42857142857143"/>
    <n v="28"/>
  </r>
  <r>
    <s v="baptistfcu"/>
    <s v="baptistfcu"/>
    <m/>
    <m/>
    <m/>
    <m/>
    <m/>
    <m/>
    <m/>
    <m/>
    <s v="No"/>
    <n v="30"/>
    <m/>
    <m/>
    <x v="0"/>
    <d v="2020-01-04T00:08:02.000"/>
    <s v="#FinancialFriday Did you make a Financial #NewYearsResolution? #Save and earn interest in 2020 with BHFCU, plus be entered to win an Apple iPhone 11 when you open a new checking account* https://t.co/gl3zOl5bfh https://t.co/vtnZt2tHsC"/>
    <s v="https://www.baptist-healthfcu.com/aboutus/current-specials/"/>
    <s v="baptist-healthfcu.com"/>
    <x v="12"/>
    <s v="https://pbs.twimg.com/media/ENZVFMeVAAEDgiF.jpg"/>
    <s v="https://pbs.twimg.com/media/ENZVFMeVAAEDgiF.jpg"/>
    <x v="27"/>
    <d v="2020-01-04T00:00:00.000"/>
    <s v="00:08:02"/>
    <s v="https://twitter.com/baptistfcu/status/1213250698873384961"/>
    <m/>
    <m/>
    <s v="1213250698873384961"/>
    <m/>
    <b v="0"/>
    <n v="0"/>
    <s v=""/>
    <b v="0"/>
    <s v="en"/>
    <m/>
    <s v=""/>
    <b v="0"/>
    <n v="0"/>
    <s v=""/>
    <s v="Buffer"/>
    <b v="0"/>
    <s v="1213250698873384961"/>
    <s v="Tweet"/>
    <n v="0"/>
    <n v="0"/>
    <m/>
    <m/>
    <m/>
    <m/>
    <m/>
    <m/>
    <m/>
    <m/>
    <n v="1"/>
    <s v="1"/>
    <s v="1"/>
    <n v="1"/>
    <n v="3.225806451612903"/>
    <n v="0"/>
    <n v="0"/>
    <n v="0"/>
    <n v="0"/>
    <n v="30"/>
    <n v="96.7741935483871"/>
    <n v="31"/>
  </r>
  <r>
    <s v="mymarinagent"/>
    <s v="mymarinagent"/>
    <m/>
    <m/>
    <m/>
    <m/>
    <m/>
    <m/>
    <m/>
    <m/>
    <s v="No"/>
    <n v="31"/>
    <m/>
    <m/>
    <x v="0"/>
    <d v="2020-01-04T00:30:01.000"/>
    <s v="Here are a few ideas for saving for your children's college education! Schedule a time to chat with me about how we can help you meet your goals! (415) 482-6686 #FinancialFriday_x000a_https://t.co/Nm9H49FTJZ"/>
    <s v="https://www.statefarm.com/simple-insights/planning/give-the-gift-of-education"/>
    <s v="statefarm.com"/>
    <x v="3"/>
    <m/>
    <s v="http://pbs.twimg.com/profile_images/1303728929/Lisa_Headshot_normal.jpg"/>
    <x v="28"/>
    <d v="2020-01-04T00:00:00.000"/>
    <s v="00:30:01"/>
    <s v="https://twitter.com/mymarinagent/status/1213256233295048709"/>
    <m/>
    <m/>
    <s v="1213256233295048709"/>
    <m/>
    <b v="0"/>
    <n v="0"/>
    <s v=""/>
    <b v="0"/>
    <s v="en"/>
    <m/>
    <s v=""/>
    <b v="0"/>
    <n v="0"/>
    <s v=""/>
    <s v="Hearsay Social"/>
    <b v="0"/>
    <s v="1213256233295048709"/>
    <s v="Tweet"/>
    <n v="0"/>
    <n v="0"/>
    <m/>
    <m/>
    <m/>
    <m/>
    <m/>
    <m/>
    <m/>
    <m/>
    <n v="1"/>
    <s v="1"/>
    <s v="1"/>
    <n v="0"/>
    <n v="0"/>
    <n v="0"/>
    <n v="0"/>
    <n v="0"/>
    <n v="0"/>
    <n v="32"/>
    <n v="100"/>
    <n v="32"/>
  </r>
  <r>
    <s v="blrealtygj"/>
    <s v="blrealtygj"/>
    <m/>
    <m/>
    <m/>
    <m/>
    <m/>
    <m/>
    <m/>
    <m/>
    <s v="No"/>
    <n v="32"/>
    <m/>
    <m/>
    <x v="0"/>
    <d v="2020-01-04T01:29:02.000"/>
    <s v="#FinancialFriday #FinancialHealth2020_x000a_Some tips to get back on track with your budget!_x000a__x000a_https://t.co/OkFNr4WPvO"/>
    <s v="https://www.daveramsey.com/blog/christmas-and-money-are-gone"/>
    <s v="daveramsey.com"/>
    <x v="13"/>
    <m/>
    <s v="http://pbs.twimg.com/profile_images/697510584086958081/TJqTV0US_normal.png"/>
    <x v="29"/>
    <d v="2020-01-04T00:00:00.000"/>
    <s v="01:29:02"/>
    <s v="https://twitter.com/blrealtygj/status/1213271083870064640"/>
    <m/>
    <m/>
    <s v="1213271083870064640"/>
    <m/>
    <b v="0"/>
    <n v="0"/>
    <s v=""/>
    <b v="0"/>
    <s v="en"/>
    <m/>
    <s v=""/>
    <b v="0"/>
    <n v="0"/>
    <s v=""/>
    <s v="Twitter for Android"/>
    <b v="0"/>
    <s v="1213271083870064640"/>
    <s v="Tweet"/>
    <n v="0"/>
    <n v="0"/>
    <m/>
    <m/>
    <m/>
    <m/>
    <m/>
    <m/>
    <m/>
    <m/>
    <n v="1"/>
    <s v="1"/>
    <s v="1"/>
    <n v="0"/>
    <n v="0"/>
    <n v="0"/>
    <n v="0"/>
    <n v="0"/>
    <n v="0"/>
    <n v="12"/>
    <n v="100"/>
    <n v="12"/>
  </r>
  <r>
    <s v="itlprograms"/>
    <s v="becauseofthem"/>
    <m/>
    <m/>
    <m/>
    <m/>
    <m/>
    <m/>
    <m/>
    <m/>
    <s v="No"/>
    <n v="33"/>
    <m/>
    <m/>
    <x v="2"/>
    <d v="2020-01-04T01:34:57.000"/>
    <s v="#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
    <m/>
    <m/>
    <x v="14"/>
    <s v="https://pbs.twimg.com/media/ENZo-JrXsAEGs7U.png"/>
    <s v="https://pbs.twimg.com/media/ENZo-JrXsAEGs7U.png"/>
    <x v="30"/>
    <d v="2020-01-04T00:00:00.000"/>
    <s v="01:34:57"/>
    <s v="https://twitter.com/itlprograms/status/1213272573863235584"/>
    <m/>
    <m/>
    <s v="1213272573863235584"/>
    <m/>
    <b v="0"/>
    <n v="3"/>
    <s v=""/>
    <b v="0"/>
    <s v="en"/>
    <m/>
    <s v=""/>
    <b v="0"/>
    <n v="1"/>
    <s v=""/>
    <s v="Twitter Web App"/>
    <b v="0"/>
    <s v="1213272573863235584"/>
    <s v="Tweet"/>
    <n v="0"/>
    <n v="0"/>
    <m/>
    <m/>
    <m/>
    <m/>
    <m/>
    <m/>
    <m/>
    <m/>
    <n v="1"/>
    <s v="2"/>
    <s v="2"/>
    <m/>
    <m/>
    <m/>
    <m/>
    <m/>
    <m/>
    <m/>
    <m/>
    <m/>
  </r>
  <r>
    <s v="jess_in_jest"/>
    <s v="jess_in_jest"/>
    <m/>
    <m/>
    <m/>
    <m/>
    <m/>
    <m/>
    <m/>
    <m/>
    <s v="No"/>
    <n v="40"/>
    <m/>
    <m/>
    <x v="0"/>
    <d v="2020-01-04T04:42:54.000"/>
    <s v="What Is APY, and What Is APR? Here’s the Key Difference #FinancialHealth2020 #FinancialFriday  https://t.co/Lg6aBSN8pN"/>
    <s v="https://www.thepennyhoarder.com/bank-accounts/what-is-apy/"/>
    <s v="thepennyhoarder.com"/>
    <x v="15"/>
    <m/>
    <s v="http://pbs.twimg.com/profile_images/437979206656356352/iaVC_QJ__normal.jpeg"/>
    <x v="31"/>
    <d v="2020-01-04T00:00:00.000"/>
    <s v="04:42:54"/>
    <s v="https://twitter.com/jess_in_jest/status/1213319872345759744"/>
    <m/>
    <m/>
    <s v="1213319872345759744"/>
    <m/>
    <b v="0"/>
    <n v="0"/>
    <s v=""/>
    <b v="0"/>
    <s v="en"/>
    <m/>
    <s v=""/>
    <b v="0"/>
    <n v="0"/>
    <s v=""/>
    <s v="Twitter for iPhone"/>
    <b v="0"/>
    <s v="1213319872345759744"/>
    <s v="Tweet"/>
    <n v="0"/>
    <n v="0"/>
    <m/>
    <m/>
    <m/>
    <m/>
    <m/>
    <m/>
    <m/>
    <m/>
    <n v="1"/>
    <s v="1"/>
    <s v="1"/>
    <n v="0"/>
    <n v="0"/>
    <n v="0"/>
    <n v="0"/>
    <n v="0"/>
    <n v="0"/>
    <n v="14"/>
    <n v="100"/>
    <n v="14"/>
  </r>
  <r>
    <s v="bradgoesbeyond"/>
    <s v="bradgoesbeyond"/>
    <m/>
    <m/>
    <m/>
    <m/>
    <m/>
    <m/>
    <m/>
    <m/>
    <s v="No"/>
    <n v="41"/>
    <m/>
    <m/>
    <x v="0"/>
    <d v="2020-01-04T05:19:58.000"/>
    <s v="What are YOU going to do this week to improve your financial wellness? #FinancialFriday 💰💳💵_x000a__x000a_https://t.co/rY2FVmqcac"/>
    <s v="https://www.bradgoesbeyond.com/home-1/assessing-your-financial-reality"/>
    <s v="bradgoesbeyond.com"/>
    <x v="3"/>
    <m/>
    <s v="http://pbs.twimg.com/profile_images/1206309169147478016/rKOujpVC_normal.jpg"/>
    <x v="32"/>
    <d v="2020-01-04T00:00:00.000"/>
    <s v="05:19:58"/>
    <s v="https://twitter.com/bradgoesbeyond/status/1213329200163110912"/>
    <m/>
    <m/>
    <s v="1213329200163110912"/>
    <m/>
    <b v="0"/>
    <n v="0"/>
    <s v=""/>
    <b v="0"/>
    <s v="en"/>
    <m/>
    <s v=""/>
    <b v="0"/>
    <n v="0"/>
    <s v=""/>
    <s v="Twitter Web App"/>
    <b v="0"/>
    <s v="1213329200163110912"/>
    <s v="Tweet"/>
    <n v="0"/>
    <n v="0"/>
    <m/>
    <m/>
    <m/>
    <m/>
    <m/>
    <m/>
    <m/>
    <m/>
    <n v="1"/>
    <s v="1"/>
    <s v="1"/>
    <n v="1"/>
    <n v="7.142857142857143"/>
    <n v="0"/>
    <n v="0"/>
    <n v="0"/>
    <n v="0"/>
    <n v="13"/>
    <n v="92.85714285714286"/>
    <n v="14"/>
  </r>
  <r>
    <s v="fatgirlnmotion"/>
    <s v="becauseofthem"/>
    <m/>
    <m/>
    <m/>
    <m/>
    <m/>
    <m/>
    <m/>
    <m/>
    <s v="No"/>
    <n v="42"/>
    <m/>
    <m/>
    <x v="3"/>
    <d v="2020-01-04T12:05:26.000"/>
    <s v="#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
    <m/>
    <m/>
    <x v="16"/>
    <m/>
    <s v="http://pbs.twimg.com/profile_images/881931342455468032/9KbNdLYT_normal.jpg"/>
    <x v="33"/>
    <d v="2020-01-04T00:00:00.000"/>
    <s v="12:05:26"/>
    <s v="https://twitter.com/fatgirlnmotion/status/1213431237915881473"/>
    <m/>
    <m/>
    <s v="1213431237915881473"/>
    <m/>
    <b v="0"/>
    <n v="0"/>
    <s v=""/>
    <b v="0"/>
    <s v="en"/>
    <m/>
    <s v=""/>
    <b v="0"/>
    <n v="1"/>
    <s v="1213272573863235584"/>
    <s v="Echofon"/>
    <b v="0"/>
    <s v="1213272573863235584"/>
    <s v="Tweet"/>
    <n v="0"/>
    <n v="0"/>
    <m/>
    <m/>
    <m/>
    <m/>
    <m/>
    <m/>
    <m/>
    <m/>
    <n v="1"/>
    <s v="2"/>
    <s v="2"/>
    <m/>
    <m/>
    <m/>
    <m/>
    <m/>
    <m/>
    <m/>
    <m/>
    <m/>
  </r>
  <r>
    <s v="csiltd"/>
    <s v="thescotsman"/>
    <m/>
    <m/>
    <m/>
    <m/>
    <m/>
    <m/>
    <m/>
    <m/>
    <s v="No"/>
    <n v="49"/>
    <m/>
    <m/>
    <x v="2"/>
    <d v="2020-01-04T12:20:05.000"/>
    <s v="Why securing the fintech ecosystem is vital. @TheScotsman #FinancialFriday #Ecosystem #Vital #Security https://t.co/rs8nklbRCK"/>
    <s v="https://www.scotsman.com/business/why-securing-the-fintech-ecosystem-is-vital-1-5062080"/>
    <s v="scotsman.com"/>
    <x v="17"/>
    <m/>
    <s v="http://pbs.twimg.com/profile_images/1088228253284864000/23LjXNDD_normal.jpg"/>
    <x v="34"/>
    <d v="2020-01-04T00:00:00.000"/>
    <s v="12:20:05"/>
    <s v="https://twitter.com/csiltd/status/1213434926873358336"/>
    <m/>
    <m/>
    <s v="1213434926873358336"/>
    <m/>
    <b v="0"/>
    <n v="0"/>
    <s v=""/>
    <b v="0"/>
    <s v="en"/>
    <m/>
    <s v=""/>
    <b v="0"/>
    <n v="0"/>
    <s v=""/>
    <s v="Hootsuite Inc."/>
    <b v="0"/>
    <s v="1213434926873358336"/>
    <s v="Tweet"/>
    <n v="0"/>
    <n v="0"/>
    <m/>
    <m/>
    <m/>
    <m/>
    <m/>
    <m/>
    <m/>
    <m/>
    <n v="1"/>
    <s v="5"/>
    <s v="5"/>
    <n v="0"/>
    <n v="0"/>
    <n v="0"/>
    <n v="0"/>
    <n v="0"/>
    <n v="0"/>
    <n v="12"/>
    <n v="100"/>
    <n v="12"/>
  </r>
  <r>
    <s v="vistawealthllc"/>
    <s v="vistawealthllc"/>
    <m/>
    <m/>
    <m/>
    <m/>
    <m/>
    <m/>
    <m/>
    <m/>
    <s v="No"/>
    <n v="50"/>
    <m/>
    <m/>
    <x v="0"/>
    <d v="2019-12-27T16:00:24.000"/>
    <s v="&quot;Year's end is neither an end nor a beginning but a going on, with all the wisdom that experience can instill in us.&quot; _x000a_#vistawealthllc #financialfriday #2020vision_x000a_Attached is the LPL Research Outlook 2020. Let's catch up in the New Year! https://t.co/QFGP06bvGA"/>
    <s v="https://gnfl.io/3ERoEHuy3JD4QOS4tkU-pc/1865878/"/>
    <s v="gnfl.io"/>
    <x v="18"/>
    <m/>
    <s v="http://pbs.twimg.com/profile_images/1197950423933636608/Rf_jNLac_normal.jpg"/>
    <x v="35"/>
    <d v="2019-12-27T00:00:00.000"/>
    <s v="16:00:24"/>
    <s v="https://twitter.com/vistawealthllc/status/1210591268268650496"/>
    <m/>
    <m/>
    <s v="1210591268268650496"/>
    <m/>
    <b v="0"/>
    <n v="1"/>
    <s v=""/>
    <b v="0"/>
    <s v="en"/>
    <m/>
    <s v=""/>
    <b v="0"/>
    <n v="1"/>
    <s v=""/>
    <s v="Gainfully"/>
    <b v="0"/>
    <s v="1210591268268650496"/>
    <s v="Retweet"/>
    <n v="0"/>
    <n v="0"/>
    <m/>
    <m/>
    <m/>
    <m/>
    <m/>
    <m/>
    <m/>
    <m/>
    <n v="2"/>
    <s v="4"/>
    <s v="4"/>
    <n v="1"/>
    <n v="2.5"/>
    <n v="0"/>
    <n v="0"/>
    <n v="0"/>
    <n v="0"/>
    <n v="39"/>
    <n v="97.5"/>
    <n v="40"/>
  </r>
  <r>
    <s v="vistawealthllc"/>
    <s v="vistawealthllc"/>
    <m/>
    <m/>
    <m/>
    <m/>
    <m/>
    <m/>
    <m/>
    <m/>
    <s v="No"/>
    <n v="51"/>
    <m/>
    <m/>
    <x v="0"/>
    <d v="2020-01-03T15:00:28.000"/>
    <s v="Happy New Year!! _x000a_This is a year for 20/20 vision, you want your eyes wide open when planning your retirement savings. Start your year off with a true assessment of your assets. #vistawealthllc #financialfriday #retirementsavings https://t.co/RrlWwxDqE1"/>
    <s v="https://gnfl.io/9Ib8sCm9FUDBVmlgXTQ-pc/1878762/"/>
    <s v="gnfl.io"/>
    <x v="19"/>
    <m/>
    <s v="http://pbs.twimg.com/profile_images/1197950423933636608/Rf_jNLac_normal.jpg"/>
    <x v="36"/>
    <d v="2020-01-03T00:00:00.000"/>
    <s v="15:00:28"/>
    <s v="https://twitter.com/vistawealthllc/status/1213112897922117633"/>
    <m/>
    <m/>
    <s v="1213112897922117633"/>
    <m/>
    <b v="0"/>
    <n v="0"/>
    <s v=""/>
    <b v="0"/>
    <s v="en"/>
    <m/>
    <s v=""/>
    <b v="0"/>
    <n v="1"/>
    <s v=""/>
    <s v="Gainfully"/>
    <b v="0"/>
    <s v="1213112897922117633"/>
    <s v="Tweet"/>
    <n v="0"/>
    <n v="0"/>
    <m/>
    <m/>
    <m/>
    <m/>
    <m/>
    <m/>
    <m/>
    <m/>
    <n v="2"/>
    <s v="4"/>
    <s v="4"/>
    <n v="2"/>
    <n v="5.555555555555555"/>
    <n v="0"/>
    <n v="0"/>
    <n v="0"/>
    <n v="0"/>
    <n v="34"/>
    <n v="94.44444444444444"/>
    <n v="36"/>
  </r>
  <r>
    <s v="kellercpa"/>
    <s v="vistawealthllc"/>
    <m/>
    <m/>
    <m/>
    <m/>
    <m/>
    <m/>
    <m/>
    <m/>
    <s v="No"/>
    <n v="52"/>
    <m/>
    <m/>
    <x v="1"/>
    <d v="2020-01-01T00:25:12.000"/>
    <s v="&quot;Year's end is neither an end nor a beginning but a going on, with all the wisdom that experience can instill in us.&quot; _x000a_#vistawealthllc #financialfriday #2020vision_x000a_Attached is the LPL Research Outlook 2020. Let's catch up in the New Year! https://t.co/QFGP06bvGA"/>
    <m/>
    <m/>
    <x v="20"/>
    <m/>
    <s v="http://pbs.twimg.com/profile_images/681681834967576577/bbFkho5s_normal.jpg"/>
    <x v="37"/>
    <d v="2020-01-01T00:00:00.000"/>
    <s v="00:25:12"/>
    <s v="https://twitter.com/kellercpa/status/1212167857133342720"/>
    <m/>
    <m/>
    <s v="1212167857133342720"/>
    <m/>
    <b v="0"/>
    <n v="0"/>
    <s v=""/>
    <b v="0"/>
    <s v="en"/>
    <m/>
    <s v=""/>
    <b v="0"/>
    <n v="1"/>
    <s v="1210591268268650496"/>
    <s v="Twitter for iPhone"/>
    <b v="0"/>
    <s v="1210591268268650496"/>
    <s v="Tweet"/>
    <n v="0"/>
    <n v="0"/>
    <m/>
    <m/>
    <m/>
    <m/>
    <m/>
    <m/>
    <m/>
    <m/>
    <n v="2"/>
    <s v="4"/>
    <s v="4"/>
    <n v="1"/>
    <n v="2.5"/>
    <n v="0"/>
    <n v="0"/>
    <n v="0"/>
    <n v="0"/>
    <n v="39"/>
    <n v="97.5"/>
    <n v="40"/>
  </r>
  <r>
    <s v="kellercpa"/>
    <s v="vistawealthllc"/>
    <m/>
    <m/>
    <m/>
    <m/>
    <m/>
    <m/>
    <m/>
    <m/>
    <s v="No"/>
    <n v="53"/>
    <m/>
    <m/>
    <x v="1"/>
    <d v="2020-01-06T03:01:03.000"/>
    <s v="Happy New Year!! _x000a_This is a year for 20/20 vision, you want your eyes wide open when planning your retirement savings. Start your year off with a true assessment of your assets. #vistawealthllc #financialfriday #retirementsavings https://t.co/RrlWwxDqE1"/>
    <m/>
    <m/>
    <x v="20"/>
    <m/>
    <s v="http://pbs.twimg.com/profile_images/681681834967576577/bbFkho5s_normal.jpg"/>
    <x v="38"/>
    <d v="2020-01-06T00:00:00.000"/>
    <s v="03:01:03"/>
    <s v="https://twitter.com/kellercpa/status/1214019015678414849"/>
    <m/>
    <m/>
    <s v="1214019015678414849"/>
    <m/>
    <b v="0"/>
    <n v="0"/>
    <s v=""/>
    <b v="0"/>
    <s v="en"/>
    <m/>
    <s v=""/>
    <b v="0"/>
    <n v="1"/>
    <s v="1213112897922117633"/>
    <s v="Twitter for iPhone"/>
    <b v="0"/>
    <s v="1213112897922117633"/>
    <s v="Tweet"/>
    <n v="0"/>
    <n v="0"/>
    <m/>
    <m/>
    <m/>
    <m/>
    <m/>
    <m/>
    <m/>
    <m/>
    <n v="2"/>
    <s v="4"/>
    <s v="4"/>
    <n v="2"/>
    <n v="5.555555555555555"/>
    <n v="0"/>
    <n v="0"/>
    <n v="0"/>
    <n v="0"/>
    <n v="34"/>
    <n v="94.44444444444444"/>
    <n v="36"/>
  </r>
  <r>
    <s v="werpossibility"/>
    <s v="werpossibility"/>
    <m/>
    <m/>
    <m/>
    <m/>
    <m/>
    <m/>
    <m/>
    <m/>
    <s v="No"/>
    <n v="54"/>
    <m/>
    <m/>
    <x v="0"/>
    <d v="2020-01-03T15:09:53.000"/>
    <s v="With food prices expected to rise in the coming months and  years, those with lower incomes could find things even more difficult to get by._x000a__x000a_Prosper Canada offers some great ideas to help you save at the grocery store._x000a__x000a_Check them out at https://t.co/49zQZWsy6l_x000a__x000a_#FinancialFriday https://t.co/v415WPMCyN"/>
    <s v="https://learninghub.prospercanada.org/wp-content/uploads/2019/10/SaveattheGroceryStore2018.pdf"/>
    <s v="prospercanada.org"/>
    <x v="3"/>
    <s v="https://pbs.twimg.com/media/ENXZ3NKWoAAuENb.jpg"/>
    <s v="https://pbs.twimg.com/media/ENXZ3NKWoAAuENb.jpg"/>
    <x v="39"/>
    <d v="2020-01-03T00:00:00.000"/>
    <s v="15:09:53"/>
    <s v="https://twitter.com/werpossibility/status/1213115270065270785"/>
    <m/>
    <m/>
    <s v="1213115270065270785"/>
    <m/>
    <b v="0"/>
    <n v="0"/>
    <s v=""/>
    <b v="0"/>
    <s v="en"/>
    <m/>
    <s v=""/>
    <b v="0"/>
    <n v="1"/>
    <s v=""/>
    <s v="Twitter Web App"/>
    <b v="0"/>
    <s v="1213115270065270785"/>
    <s v="Tweet"/>
    <n v="0"/>
    <n v="0"/>
    <m/>
    <m/>
    <m/>
    <m/>
    <m/>
    <m/>
    <m/>
    <m/>
    <n v="1"/>
    <s v="3"/>
    <s v="3"/>
    <n v="2"/>
    <n v="4.545454545454546"/>
    <n v="1"/>
    <n v="2.272727272727273"/>
    <n v="0"/>
    <n v="0"/>
    <n v="41"/>
    <n v="93.18181818181819"/>
    <n v="44"/>
  </r>
  <r>
    <s v="susandietz10"/>
    <s v="werpossibility"/>
    <m/>
    <m/>
    <m/>
    <m/>
    <m/>
    <m/>
    <m/>
    <m/>
    <s v="No"/>
    <n v="55"/>
    <m/>
    <m/>
    <x v="1"/>
    <d v="2020-01-06T19:28:24.000"/>
    <s v="With food prices expected to rise in the coming months and  years, those with lower incomes could find things even more difficult to get by._x000a__x000a_Prosper Canada offers some great ideas to help you save at the grocery store._x000a__x000a_Check them out at https://t.co/49zQZWsy6l_x000a__x000a_#FinancialFriday https://t.co/v415WPMCyN"/>
    <m/>
    <m/>
    <x v="20"/>
    <m/>
    <s v="http://abs.twimg.com/sticky/default_profile_images/default_profile_normal.png"/>
    <x v="40"/>
    <d v="2020-01-06T00:00:00.000"/>
    <s v="19:28:24"/>
    <s v="https://twitter.com/susandietz10/status/1214267493038133248"/>
    <m/>
    <m/>
    <s v="1214267493038133248"/>
    <m/>
    <b v="0"/>
    <n v="0"/>
    <s v=""/>
    <b v="0"/>
    <s v="en"/>
    <m/>
    <s v=""/>
    <b v="0"/>
    <n v="1"/>
    <s v="1213115270065270785"/>
    <s v="Twitter for iPhone"/>
    <b v="0"/>
    <s v="1213115270065270785"/>
    <s v="Tweet"/>
    <n v="0"/>
    <n v="0"/>
    <m/>
    <m/>
    <m/>
    <m/>
    <m/>
    <m/>
    <m/>
    <m/>
    <n v="1"/>
    <s v="3"/>
    <s v="3"/>
    <n v="2"/>
    <n v="4.545454545454546"/>
    <n v="1"/>
    <n v="2.272727272727273"/>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33">
    <i>
      <x v="1"/>
    </i>
    <i r="1">
      <x v="12"/>
    </i>
    <i r="2">
      <x v="362"/>
    </i>
    <i r="3">
      <x v="17"/>
    </i>
    <i r="2">
      <x v="364"/>
    </i>
    <i r="3">
      <x v="13"/>
    </i>
    <i r="2">
      <x v="366"/>
    </i>
    <i r="3">
      <x v="18"/>
    </i>
    <i>
      <x v="2"/>
    </i>
    <i r="1">
      <x v="1"/>
    </i>
    <i r="2">
      <x v="1"/>
    </i>
    <i r="3">
      <x v="1"/>
    </i>
    <i r="2">
      <x v="2"/>
    </i>
    <i r="3">
      <x v="22"/>
    </i>
    <i r="2">
      <x v="3"/>
    </i>
    <i r="3">
      <x v="4"/>
    </i>
    <i r="3">
      <x v="15"/>
    </i>
    <i r="3">
      <x v="16"/>
    </i>
    <i r="3">
      <x v="18"/>
    </i>
    <i r="3">
      <x v="19"/>
    </i>
    <i r="3">
      <x v="20"/>
    </i>
    <i r="3">
      <x v="21"/>
    </i>
    <i r="3">
      <x v="23"/>
    </i>
    <i r="2">
      <x v="4"/>
    </i>
    <i r="3">
      <x v="1"/>
    </i>
    <i r="3">
      <x v="2"/>
    </i>
    <i r="3">
      <x v="5"/>
    </i>
    <i r="3">
      <x v="6"/>
    </i>
    <i r="3">
      <x v="13"/>
    </i>
    <i r="2">
      <x v="6"/>
    </i>
    <i r="3">
      <x v="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276252396">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276252396">
      <items count="21">
        <i x="16" s="1"/>
        <i x="14" s="1"/>
        <i x="2" s="1"/>
        <i x="5" s="1"/>
        <i x="3" s="1"/>
        <i x="17" s="1"/>
        <i x="13" s="1"/>
        <i x="11" s="1"/>
        <i x="10" s="1"/>
        <i x="4" s="1"/>
        <i x="12" s="1"/>
        <i x="6" s="1"/>
        <i x="1" s="1"/>
        <i x="15" s="1"/>
        <i x="9" s="1"/>
        <i x="8" s="1"/>
        <i x="7" s="1"/>
        <i x="0" s="1"/>
        <i x="18" s="1"/>
        <i x="1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55" totalsRowShown="0" headerRowDxfId="436" dataDxfId="435">
  <autoFilter ref="A2:BN55"/>
  <tableColumns count="66">
    <tableColumn id="1" name="Vertex 1" dataDxfId="385"/>
    <tableColumn id="2" name="Vertex 2" dataDxfId="383"/>
    <tableColumn id="3" name="Color" dataDxfId="384"/>
    <tableColumn id="4" name="Width" dataDxfId="434"/>
    <tableColumn id="11" name="Style" dataDxfId="433"/>
    <tableColumn id="5" name="Opacity" dataDxfId="432"/>
    <tableColumn id="6" name="Visibility" dataDxfId="431"/>
    <tableColumn id="10" name="Label" dataDxfId="430"/>
    <tableColumn id="12" name="Label Text Color" dataDxfId="429"/>
    <tableColumn id="13" name="Label Font Size" dataDxfId="428"/>
    <tableColumn id="14" name="Reciprocated?" dataDxfId="290"/>
    <tableColumn id="7" name="ID" dataDxfId="427"/>
    <tableColumn id="9" name="Dynamic Filter" dataDxfId="426"/>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9" dataDxfId="288">
  <autoFilter ref="A1:N11"/>
  <tableColumns count="14">
    <tableColumn id="1" name="Top URLs in Tweet in Entire Graph" dataDxfId="287"/>
    <tableColumn id="2" name="Entire Graph Count" dataDxfId="286"/>
    <tableColumn id="3" name="Top URLs in Tweet in G1" dataDxfId="285"/>
    <tableColumn id="4" name="G1 Count" dataDxfId="284"/>
    <tableColumn id="5" name="Top URLs in Tweet in G2" dataDxfId="283"/>
    <tableColumn id="6" name="G2 Count" dataDxfId="282"/>
    <tableColumn id="7" name="Top URLs in Tweet in G3" dataDxfId="281"/>
    <tableColumn id="8" name="G3 Count" dataDxfId="280"/>
    <tableColumn id="9" name="Top URLs in Tweet in G4" dataDxfId="279"/>
    <tableColumn id="10" name="G4 Count" dataDxfId="278"/>
    <tableColumn id="11" name="Top URLs in Tweet in G5" dataDxfId="277"/>
    <tableColumn id="12" name="G5 Count" dataDxfId="276"/>
    <tableColumn id="13" name="Top URLs in Tweet in G6" dataDxfId="275"/>
    <tableColumn id="14" name="G6 Count" dataDxfId="27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2" dataDxfId="271">
  <autoFilter ref="A14:N24"/>
  <tableColumns count="14">
    <tableColumn id="1" name="Top Domains in Tweet in Entire Graph" dataDxfId="270"/>
    <tableColumn id="2" name="Entire Graph Count" dataDxfId="269"/>
    <tableColumn id="3" name="Top Domains in Tweet in G1" dataDxfId="268"/>
    <tableColumn id="4" name="G1 Count" dataDxfId="267"/>
    <tableColumn id="5" name="Top Domains in Tweet in G2" dataDxfId="266"/>
    <tableColumn id="6" name="G2 Count" dataDxfId="265"/>
    <tableColumn id="7" name="Top Domains in Tweet in G3" dataDxfId="264"/>
    <tableColumn id="8" name="G3 Count" dataDxfId="263"/>
    <tableColumn id="9" name="Top Domains in Tweet in G4" dataDxfId="262"/>
    <tableColumn id="10" name="G4 Count" dataDxfId="261"/>
    <tableColumn id="11" name="Top Domains in Tweet in G5" dataDxfId="260"/>
    <tableColumn id="12" name="G5 Count" dataDxfId="259"/>
    <tableColumn id="13" name="Top Domains in Tweet in G6" dataDxfId="258"/>
    <tableColumn id="14" name="G6 Count" dataDxfId="25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5" dataDxfId="254">
  <autoFilter ref="A27:N37"/>
  <tableColumns count="14">
    <tableColumn id="1" name="Top Hashtags in Tweet in Entire Graph" dataDxfId="253"/>
    <tableColumn id="2" name="Entire Graph Count" dataDxfId="252"/>
    <tableColumn id="3" name="Top Hashtags in Tweet in G1" dataDxfId="251"/>
    <tableColumn id="4" name="G1 Count" dataDxfId="250"/>
    <tableColumn id="5" name="Top Hashtags in Tweet in G2" dataDxfId="249"/>
    <tableColumn id="6" name="G2 Count" dataDxfId="248"/>
    <tableColumn id="7" name="Top Hashtags in Tweet in G3" dataDxfId="247"/>
    <tableColumn id="8" name="G3 Count" dataDxfId="246"/>
    <tableColumn id="9" name="Top Hashtags in Tweet in G4" dataDxfId="245"/>
    <tableColumn id="10" name="G4 Count" dataDxfId="244"/>
    <tableColumn id="11" name="Top Hashtags in Tweet in G5" dataDxfId="243"/>
    <tableColumn id="12" name="G5 Count" dataDxfId="242"/>
    <tableColumn id="13" name="Top Hashtags in Tweet in G6" dataDxfId="241"/>
    <tableColumn id="14" name="G6 Count" dataDxfId="24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8" dataDxfId="237">
  <autoFilter ref="A40:N50"/>
  <tableColumns count="14">
    <tableColumn id="1" name="Top Words in Tweet in Entire Graph" dataDxfId="236"/>
    <tableColumn id="2" name="Entire Graph Count" dataDxfId="235"/>
    <tableColumn id="3" name="Top Words in Tweet in G1" dataDxfId="234"/>
    <tableColumn id="4" name="G1 Count" dataDxfId="233"/>
    <tableColumn id="5" name="Top Words in Tweet in G2" dataDxfId="232"/>
    <tableColumn id="6" name="G2 Count" dataDxfId="231"/>
    <tableColumn id="7" name="Top Words in Tweet in G3" dataDxfId="230"/>
    <tableColumn id="8" name="G3 Count" dataDxfId="229"/>
    <tableColumn id="9" name="Top Words in Tweet in G4" dataDxfId="228"/>
    <tableColumn id="10" name="G4 Count" dataDxfId="227"/>
    <tableColumn id="11" name="Top Words in Tweet in G5" dataDxfId="226"/>
    <tableColumn id="12" name="G5 Count" dataDxfId="225"/>
    <tableColumn id="13" name="Top Words in Tweet in G6" dataDxfId="224"/>
    <tableColumn id="14" name="G6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21" dataDxfId="220">
  <autoFilter ref="A53:N63"/>
  <tableColumns count="14">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 id="13" name="Top Word Pairs in Tweet in G6" dataDxfId="207"/>
    <tableColumn id="14" name="G6 Count" dataDxfId="20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4" dataDxfId="203">
  <autoFilter ref="A66:N67"/>
  <tableColumns count="14">
    <tableColumn id="1" name="Top Replied-To in Entire Graph" dataDxfId="202"/>
    <tableColumn id="2" name="Entire Graph Count" dataDxfId="198"/>
    <tableColumn id="3" name="Top Replied-To in G1" dataDxfId="197"/>
    <tableColumn id="4" name="G1 Count" dataDxfId="194"/>
    <tableColumn id="5" name="Top Replied-To in G2" dataDxfId="193"/>
    <tableColumn id="6" name="G2 Count" dataDxfId="190"/>
    <tableColumn id="7" name="Top Replied-To in G3" dataDxfId="189"/>
    <tableColumn id="8" name="G3 Count" dataDxfId="186"/>
    <tableColumn id="9" name="Top Replied-To in G4" dataDxfId="185"/>
    <tableColumn id="10" name="G4 Count" dataDxfId="182"/>
    <tableColumn id="11" name="Top Replied-To in G5" dataDxfId="181"/>
    <tableColumn id="12" name="G5 Count" dataDxfId="178"/>
    <tableColumn id="13" name="Top Replied-To in G6" dataDxfId="177"/>
    <tableColumn id="14" name="G6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7" totalsRowShown="0" headerRowDxfId="201" dataDxfId="200">
  <autoFilter ref="A69:N77"/>
  <tableColumns count="14">
    <tableColumn id="1" name="Top Mentioned in Entire Graph" dataDxfId="199"/>
    <tableColumn id="2" name="Entire Graph Count" dataDxfId="196"/>
    <tableColumn id="3" name="Top Mentioned in G1" dataDxfId="195"/>
    <tableColumn id="4" name="G1 Count" dataDxfId="192"/>
    <tableColumn id="5" name="Top Mentioned in G2" dataDxfId="191"/>
    <tableColumn id="6" name="G2 Count" dataDxfId="188"/>
    <tableColumn id="7" name="Top Mentioned in G3" dataDxfId="187"/>
    <tableColumn id="8" name="G3 Count" dataDxfId="184"/>
    <tableColumn id="9" name="Top Mentioned in G4" dataDxfId="183"/>
    <tableColumn id="10" name="G4 Count" dataDxfId="180"/>
    <tableColumn id="11" name="Top Mentioned in G5" dataDxfId="179"/>
    <tableColumn id="12" name="G5 Count" dataDxfId="175"/>
    <tableColumn id="13" name="Top Mentioned in G6" dataDxfId="174"/>
    <tableColumn id="14" name="G6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N90" totalsRowShown="0" headerRowDxfId="170" dataDxfId="169">
  <autoFilter ref="A80:N90"/>
  <tableColumns count="14">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7" totalsRowShown="0" headerRowDxfId="143" dataDxfId="142">
  <autoFilter ref="A1:G307"/>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25" dataDxfId="424">
  <autoFilter ref="A2:BT46"/>
  <tableColumns count="72">
    <tableColumn id="1" name="Vertex" dataDxfId="423"/>
    <tableColumn id="72" name="Subgraph"/>
    <tableColumn id="2" name="Color" dataDxfId="422"/>
    <tableColumn id="5" name="Shape" dataDxfId="421"/>
    <tableColumn id="6" name="Size" dataDxfId="420"/>
    <tableColumn id="4" name="Opacity" dataDxfId="322"/>
    <tableColumn id="7" name="Image File" dataDxfId="320"/>
    <tableColumn id="3" name="Visibility" dataDxfId="321"/>
    <tableColumn id="10" name="Label" dataDxfId="419"/>
    <tableColumn id="16" name="Label Fill Color" dataDxfId="418"/>
    <tableColumn id="9" name="Label Position" dataDxfId="316"/>
    <tableColumn id="8" name="Tooltip" dataDxfId="314"/>
    <tableColumn id="18" name="Layout Order" dataDxfId="315"/>
    <tableColumn id="13" name="X" dataDxfId="417"/>
    <tableColumn id="14" name="Y" dataDxfId="416"/>
    <tableColumn id="12" name="Locked?" dataDxfId="415"/>
    <tableColumn id="19" name="Polar R" dataDxfId="414"/>
    <tableColumn id="20" name="Polar Angle" dataDxfId="413"/>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12"/>
    <tableColumn id="28" name="Dynamic Filter" dataDxfId="411"/>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6" totalsRowShown="0" headerRowDxfId="134" dataDxfId="133">
  <autoFilter ref="A1:L246"/>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90" dataDxfId="89">
  <autoFilter ref="A2:C8"/>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10">
  <autoFilter ref="A2:AO8"/>
  <tableColumns count="41">
    <tableColumn id="1" name="Group" dataDxfId="313"/>
    <tableColumn id="2" name="Vertex Color" dataDxfId="312"/>
    <tableColumn id="3" name="Vertex Shape" dataDxfId="310"/>
    <tableColumn id="22" name="Visibility" dataDxfId="311"/>
    <tableColumn id="4" name="Collapsed?"/>
    <tableColumn id="18" name="Label" dataDxfId="409"/>
    <tableColumn id="20" name="Collapsed X"/>
    <tableColumn id="21" name="Collapsed Y"/>
    <tableColumn id="6" name="ID" dataDxfId="408"/>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73"/>
    <tableColumn id="23" name="Top URLs in Tweet" dataDxfId="256"/>
    <tableColumn id="26" name="Top Domains in Tweet" dataDxfId="239"/>
    <tableColumn id="27" name="Top Hashtags in Tweet" dataDxfId="222"/>
    <tableColumn id="28" name="Top Words in Tweet" dataDxfId="205"/>
    <tableColumn id="29" name="Top Word Pairs in Tweet" dataDxfId="172"/>
    <tableColumn id="30" name="Top Replied-To in Tweet" dataDxfId="171"/>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07" dataDxfId="406">
  <autoFilter ref="A1:C45"/>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63AFSnBOkB/?igshid=1c4ughgwl97u3" TargetMode="External" /><Relationship Id="rId2" Type="http://schemas.openxmlformats.org/officeDocument/2006/relationships/hyperlink" Target="https://www.athene.com/smart-strategies/finances/retirement-resolutions.html?utm_medium=social&amp;utm_source=athene&amp;utm_campaign=smart_strategies&amp;utm_content=retirement_resolutions" TargetMode="External" /><Relationship Id="rId3" Type="http://schemas.openxmlformats.org/officeDocument/2006/relationships/hyperlink" Target="https://twitter.com/StateFarm/status/1212403129532211200" TargetMode="External" /><Relationship Id="rId4" Type="http://schemas.openxmlformats.org/officeDocument/2006/relationships/hyperlink" Target="https://www.piatchekandsmith.com/HOT-TOPIC-Two-Trade-Agreements-Offer-Optimism,-But-Uncertainty-Remains.c9503.htm" TargetMode="External" /><Relationship Id="rId5" Type="http://schemas.openxmlformats.org/officeDocument/2006/relationships/hyperlink" Target="https://www.instagram.com/p/B63kVXNH_HF/?igshid=1rn3dutpfom78" TargetMode="External" /><Relationship Id="rId6" Type="http://schemas.openxmlformats.org/officeDocument/2006/relationships/hyperlink" Target="https://www.facebook.com/100000518780086/posts/3151367478223847/" TargetMode="External" /><Relationship Id="rId7" Type="http://schemas.openxmlformats.org/officeDocument/2006/relationships/hyperlink" Target="http://resourcecenter.cuna.org/1/article/4227/html" TargetMode="External" /><Relationship Id="rId8" Type="http://schemas.openxmlformats.org/officeDocument/2006/relationships/hyperlink" Target="https://www.seniorfinanceadvisor.com/news/best-investment-savings-accounts-for-retirement?&amp;utm_source=twitter&amp;utm_medium=twitter-organic-sfa&amp;utm_campaign=organic-twitter-post" TargetMode="External" /><Relationship Id="rId9" Type="http://schemas.openxmlformats.org/officeDocument/2006/relationships/hyperlink" Target="https://www.weau.com/content/news/Tips-to-protect-yourself-from-financial-scams-565852872.html" TargetMode="External" /><Relationship Id="rId10" Type="http://schemas.openxmlformats.org/officeDocument/2006/relationships/hyperlink" Target="https://www.forbes.com/sites/sergeiklebnikov/2020/01/02/donnie-wahlberg-leaves-generous-2020-tip-at-ihop-to-kick-off-2020/#1d007af82486" TargetMode="External" /><Relationship Id="rId11" Type="http://schemas.openxmlformats.org/officeDocument/2006/relationships/hyperlink" Target="https://www.cnbc.com/2020/01/02/5-powerful-money-hacks-from-financially-savvy-people.html" TargetMode="External" /><Relationship Id="rId12" Type="http://schemas.openxmlformats.org/officeDocument/2006/relationships/hyperlink" Target="https://www.cnbc.com/2020/01/02/crush-your-new-years-financial-resolutions-by-embracing-your-laziness.html" TargetMode="External" /><Relationship Id="rId13" Type="http://schemas.openxmlformats.org/officeDocument/2006/relationships/hyperlink" Target="https://www.cnbc.com/2019/12/31/here-are-some-quick-fixes-to-recover-from-a-financial-hangover.html" TargetMode="External" /><Relationship Id="rId14" Type="http://schemas.openxmlformats.org/officeDocument/2006/relationships/hyperlink" Target="https://www.baptist-healthfcu.com/aboutus/current-specials/" TargetMode="External" /><Relationship Id="rId15" Type="http://schemas.openxmlformats.org/officeDocument/2006/relationships/hyperlink" Target="https://www.statefarm.com/simple-insights/planning/give-the-gift-of-education" TargetMode="External" /><Relationship Id="rId16" Type="http://schemas.openxmlformats.org/officeDocument/2006/relationships/hyperlink" Target="https://www.daveramsey.com/blog/christmas-and-money-are-gone" TargetMode="External" /><Relationship Id="rId17" Type="http://schemas.openxmlformats.org/officeDocument/2006/relationships/hyperlink" Target="https://www.thepennyhoarder.com/bank-accounts/what-is-apy/" TargetMode="External" /><Relationship Id="rId18" Type="http://schemas.openxmlformats.org/officeDocument/2006/relationships/hyperlink" Target="https://www.bradgoesbeyond.com/home-1/assessing-your-financial-reality" TargetMode="External" /><Relationship Id="rId19" Type="http://schemas.openxmlformats.org/officeDocument/2006/relationships/hyperlink" Target="https://www.scotsman.com/business/why-securing-the-fintech-ecosystem-is-vital-1-5062080" TargetMode="External" /><Relationship Id="rId20" Type="http://schemas.openxmlformats.org/officeDocument/2006/relationships/hyperlink" Target="https://gnfl.io/3ERoEHuy3JD4QOS4tkU-pc/1865878/" TargetMode="External" /><Relationship Id="rId21" Type="http://schemas.openxmlformats.org/officeDocument/2006/relationships/hyperlink" Target="https://gnfl.io/9Ib8sCm9FUDBVmlgXTQ-pc/1878762/" TargetMode="External" /><Relationship Id="rId22" Type="http://schemas.openxmlformats.org/officeDocument/2006/relationships/hyperlink" Target="https://learninghub.prospercanada.org/wp-content/uploads/2019/10/SaveattheGroceryStore2018.pdf" TargetMode="External" /><Relationship Id="rId23" Type="http://schemas.openxmlformats.org/officeDocument/2006/relationships/hyperlink" Target="https://pbs.twimg.com/media/EM9Hqi_WoAESTWK.jpg" TargetMode="External" /><Relationship Id="rId24" Type="http://schemas.openxmlformats.org/officeDocument/2006/relationships/hyperlink" Target="https://pbs.twimg.com/media/ENTlh8EU0AICiEn.jpg" TargetMode="External" /><Relationship Id="rId25" Type="http://schemas.openxmlformats.org/officeDocument/2006/relationships/hyperlink" Target="https://pbs.twimg.com/media/ENU7H2hVAAEH0kJ.jpg" TargetMode="External" /><Relationship Id="rId26" Type="http://schemas.openxmlformats.org/officeDocument/2006/relationships/hyperlink" Target="https://pbs.twimg.com/media/ENXTWP5XsAMr7QE.jpg" TargetMode="External" /><Relationship Id="rId27" Type="http://schemas.openxmlformats.org/officeDocument/2006/relationships/hyperlink" Target="https://pbs.twimg.com/ext_tw_video_thumb/1213112545252384770/pu/img/mp8I45uWXLWIAfmU.jpg" TargetMode="External" /><Relationship Id="rId28" Type="http://schemas.openxmlformats.org/officeDocument/2006/relationships/hyperlink" Target="https://pbs.twimg.com/media/ENXYI_CXUAEPfBM.jpg" TargetMode="External" /><Relationship Id="rId29" Type="http://schemas.openxmlformats.org/officeDocument/2006/relationships/hyperlink" Target="https://pbs.twimg.com/media/ENXYI__X0AMMDxO.jpg" TargetMode="External" /><Relationship Id="rId30" Type="http://schemas.openxmlformats.org/officeDocument/2006/relationships/hyperlink" Target="https://pbs.twimg.com/media/ENXcPiWXsAM9tf5.jpg" TargetMode="External" /><Relationship Id="rId31" Type="http://schemas.openxmlformats.org/officeDocument/2006/relationships/hyperlink" Target="https://pbs.twimg.com/media/ENXzs_qW4AAefMO.jpg" TargetMode="External" /><Relationship Id="rId32" Type="http://schemas.openxmlformats.org/officeDocument/2006/relationships/hyperlink" Target="https://pbs.twimg.com/media/ENX3yFfWsAAafyQ.jpg" TargetMode="External" /><Relationship Id="rId33" Type="http://schemas.openxmlformats.org/officeDocument/2006/relationships/hyperlink" Target="https://pbs.twimg.com/media/ENX5_soWsA0ODZy.jpg" TargetMode="External" /><Relationship Id="rId34" Type="http://schemas.openxmlformats.org/officeDocument/2006/relationships/hyperlink" Target="https://pbs.twimg.com/media/ENX6BLJXYAIAwj9.jpg" TargetMode="External" /><Relationship Id="rId35" Type="http://schemas.openxmlformats.org/officeDocument/2006/relationships/hyperlink" Target="https://pbs.twimg.com/media/ENX64PVXkAAbYa1.jpg" TargetMode="External" /><Relationship Id="rId36" Type="http://schemas.openxmlformats.org/officeDocument/2006/relationships/hyperlink" Target="https://pbs.twimg.com/media/ENYD08oXsAIYBLH.jpg" TargetMode="External" /><Relationship Id="rId37" Type="http://schemas.openxmlformats.org/officeDocument/2006/relationships/hyperlink" Target="https://pbs.twimg.com/media/ENYZrvSWkAclPP6.jpg" TargetMode="External" /><Relationship Id="rId38" Type="http://schemas.openxmlformats.org/officeDocument/2006/relationships/hyperlink" Target="https://pbs.twimg.com/media/ENYcWsRX0AEezPf.jpg" TargetMode="External" /><Relationship Id="rId39" Type="http://schemas.openxmlformats.org/officeDocument/2006/relationships/hyperlink" Target="https://pbs.twimg.com/tweet_video_thumb/ENY5RR4WwAABSCQ.jpg" TargetMode="External" /><Relationship Id="rId40" Type="http://schemas.openxmlformats.org/officeDocument/2006/relationships/hyperlink" Target="https://pbs.twimg.com/media/ENZVFMeVAAEDgiF.jpg" TargetMode="External" /><Relationship Id="rId41" Type="http://schemas.openxmlformats.org/officeDocument/2006/relationships/hyperlink" Target="https://pbs.twimg.com/media/ENZo-JrXsAEGs7U.png" TargetMode="External" /><Relationship Id="rId42" Type="http://schemas.openxmlformats.org/officeDocument/2006/relationships/hyperlink" Target="https://pbs.twimg.com/media/ENZo-JrXsAEGs7U.png" TargetMode="External" /><Relationship Id="rId43" Type="http://schemas.openxmlformats.org/officeDocument/2006/relationships/hyperlink" Target="https://pbs.twimg.com/media/ENZo-JrXsAEGs7U.png" TargetMode="External" /><Relationship Id="rId44" Type="http://schemas.openxmlformats.org/officeDocument/2006/relationships/hyperlink" Target="https://pbs.twimg.com/media/ENZo-JrXsAEGs7U.png" TargetMode="External" /><Relationship Id="rId45" Type="http://schemas.openxmlformats.org/officeDocument/2006/relationships/hyperlink" Target="https://pbs.twimg.com/media/ENZo-JrXsAEGs7U.png" TargetMode="External" /><Relationship Id="rId46" Type="http://schemas.openxmlformats.org/officeDocument/2006/relationships/hyperlink" Target="https://pbs.twimg.com/media/ENZo-JrXsAEGs7U.png" TargetMode="External" /><Relationship Id="rId47" Type="http://schemas.openxmlformats.org/officeDocument/2006/relationships/hyperlink" Target="https://pbs.twimg.com/media/ENZo-JrXsAEGs7U.png" TargetMode="External" /><Relationship Id="rId48" Type="http://schemas.openxmlformats.org/officeDocument/2006/relationships/hyperlink" Target="https://pbs.twimg.com/media/ENXZ3NKWoAAuENb.jpg" TargetMode="External" /><Relationship Id="rId49" Type="http://schemas.openxmlformats.org/officeDocument/2006/relationships/hyperlink" Target="https://pbs.twimg.com/media/EM9Hqi_WoAESTWK.jpg" TargetMode="External" /><Relationship Id="rId50" Type="http://schemas.openxmlformats.org/officeDocument/2006/relationships/hyperlink" Target="http://pbs.twimg.com/profile_images/1118986847827431428/wea7xvgk_normal.png" TargetMode="External" /><Relationship Id="rId51" Type="http://schemas.openxmlformats.org/officeDocument/2006/relationships/hyperlink" Target="https://pbs.twimg.com/media/ENTlh8EU0AICiEn.jpg" TargetMode="External" /><Relationship Id="rId52" Type="http://schemas.openxmlformats.org/officeDocument/2006/relationships/hyperlink" Target="https://pbs.twimg.com/media/ENU7H2hVAAEH0kJ.jpg" TargetMode="External" /><Relationship Id="rId53" Type="http://schemas.openxmlformats.org/officeDocument/2006/relationships/hyperlink" Target="https://pbs.twimg.com/media/ENXTWP5XsAMr7QE.jpg" TargetMode="External" /><Relationship Id="rId54" Type="http://schemas.openxmlformats.org/officeDocument/2006/relationships/hyperlink" Target="https://pbs.twimg.com/ext_tw_video_thumb/1213112545252384770/pu/img/mp8I45uWXLWIAfmU.jpg" TargetMode="External" /><Relationship Id="rId55" Type="http://schemas.openxmlformats.org/officeDocument/2006/relationships/hyperlink" Target="http://pbs.twimg.com/profile_images/499644005005537280/c1wZ02yJ_normal.png" TargetMode="External" /><Relationship Id="rId56" Type="http://schemas.openxmlformats.org/officeDocument/2006/relationships/hyperlink" Target="https://pbs.twimg.com/media/ENXYI_CXUAEPfBM.jpg" TargetMode="External" /><Relationship Id="rId57" Type="http://schemas.openxmlformats.org/officeDocument/2006/relationships/hyperlink" Target="https://pbs.twimg.com/media/ENXYI__X0AMMDxO.jpg" TargetMode="External" /><Relationship Id="rId58" Type="http://schemas.openxmlformats.org/officeDocument/2006/relationships/hyperlink" Target="https://pbs.twimg.com/media/ENXcPiWXsAM9tf5.jpg" TargetMode="External" /><Relationship Id="rId59" Type="http://schemas.openxmlformats.org/officeDocument/2006/relationships/hyperlink" Target="http://pbs.twimg.com/profile_images/855469382243405824/2xSO1Nnu_normal.jpg" TargetMode="External" /><Relationship Id="rId60" Type="http://schemas.openxmlformats.org/officeDocument/2006/relationships/hyperlink" Target="https://pbs.twimg.com/media/ENXzs_qW4AAefMO.jpg" TargetMode="External" /><Relationship Id="rId61" Type="http://schemas.openxmlformats.org/officeDocument/2006/relationships/hyperlink" Target="https://pbs.twimg.com/media/ENX3yFfWsAAafyQ.jpg" TargetMode="External" /><Relationship Id="rId62" Type="http://schemas.openxmlformats.org/officeDocument/2006/relationships/hyperlink" Target="https://pbs.twimg.com/media/ENX5_soWsA0ODZy.jpg" TargetMode="External" /><Relationship Id="rId63" Type="http://schemas.openxmlformats.org/officeDocument/2006/relationships/hyperlink" Target="https://pbs.twimg.com/media/ENX6BLJXYAIAwj9.jpg" TargetMode="External" /><Relationship Id="rId64" Type="http://schemas.openxmlformats.org/officeDocument/2006/relationships/hyperlink" Target="https://pbs.twimg.com/media/ENX64PVXkAAbYa1.jpg" TargetMode="External" /><Relationship Id="rId65" Type="http://schemas.openxmlformats.org/officeDocument/2006/relationships/hyperlink" Target="https://pbs.twimg.com/media/ENYD08oXsAIYBLH.jpg" TargetMode="External" /><Relationship Id="rId66" Type="http://schemas.openxmlformats.org/officeDocument/2006/relationships/hyperlink" Target="http://pbs.twimg.com/profile_images/664559438229979138/chKmwA51_normal.jpg" TargetMode="External" /><Relationship Id="rId67" Type="http://schemas.openxmlformats.org/officeDocument/2006/relationships/hyperlink" Target="http://pbs.twimg.com/profile_images/933734697087139842/tFeu0pao_normal.jpg" TargetMode="External" /><Relationship Id="rId68" Type="http://schemas.openxmlformats.org/officeDocument/2006/relationships/hyperlink" Target="https://pbs.twimg.com/media/ENYZrvSWkAclPP6.jpg" TargetMode="External" /><Relationship Id="rId69" Type="http://schemas.openxmlformats.org/officeDocument/2006/relationships/hyperlink" Target="https://pbs.twimg.com/media/ENYcWsRX0AEezPf.jpg" TargetMode="External" /><Relationship Id="rId70" Type="http://schemas.openxmlformats.org/officeDocument/2006/relationships/hyperlink" Target="http://pbs.twimg.com/profile_images/1075886825393266689/Y557bLfi_normal.jpg" TargetMode="External" /><Relationship Id="rId71" Type="http://schemas.openxmlformats.org/officeDocument/2006/relationships/hyperlink" Target="https://pbs.twimg.com/tweet_video_thumb/ENY5RR4WwAABSCQ.jpg" TargetMode="External" /><Relationship Id="rId72" Type="http://schemas.openxmlformats.org/officeDocument/2006/relationships/hyperlink" Target="http://pbs.twimg.com/profile_images/874268600600846336/MY91mnIO_normal.jpg" TargetMode="External" /><Relationship Id="rId73" Type="http://schemas.openxmlformats.org/officeDocument/2006/relationships/hyperlink" Target="http://pbs.twimg.com/profile_images/874268600600846336/MY91mnIO_normal.jpg" TargetMode="External" /><Relationship Id="rId74" Type="http://schemas.openxmlformats.org/officeDocument/2006/relationships/hyperlink" Target="http://pbs.twimg.com/profile_images/874268600600846336/MY91mnIO_normal.jpg" TargetMode="External" /><Relationship Id="rId75" Type="http://schemas.openxmlformats.org/officeDocument/2006/relationships/hyperlink" Target="http://pbs.twimg.com/profile_images/874268600600846336/MY91mnIO_normal.jpg" TargetMode="External" /><Relationship Id="rId76" Type="http://schemas.openxmlformats.org/officeDocument/2006/relationships/hyperlink" Target="https://pbs.twimg.com/media/ENZVFMeVAAEDgiF.jpg" TargetMode="External" /><Relationship Id="rId77" Type="http://schemas.openxmlformats.org/officeDocument/2006/relationships/hyperlink" Target="http://pbs.twimg.com/profile_images/1303728929/Lisa_Headshot_normal.jpg" TargetMode="External" /><Relationship Id="rId78" Type="http://schemas.openxmlformats.org/officeDocument/2006/relationships/hyperlink" Target="http://pbs.twimg.com/profile_images/697510584086958081/TJqTV0US_normal.png" TargetMode="External" /><Relationship Id="rId79" Type="http://schemas.openxmlformats.org/officeDocument/2006/relationships/hyperlink" Target="https://pbs.twimg.com/media/ENZo-JrXsAEGs7U.png" TargetMode="External" /><Relationship Id="rId80" Type="http://schemas.openxmlformats.org/officeDocument/2006/relationships/hyperlink" Target="https://pbs.twimg.com/media/ENZo-JrXsAEGs7U.png" TargetMode="External" /><Relationship Id="rId81" Type="http://schemas.openxmlformats.org/officeDocument/2006/relationships/hyperlink" Target="https://pbs.twimg.com/media/ENZo-JrXsAEGs7U.png" TargetMode="External" /><Relationship Id="rId82" Type="http://schemas.openxmlformats.org/officeDocument/2006/relationships/hyperlink" Target="https://pbs.twimg.com/media/ENZo-JrXsAEGs7U.png" TargetMode="External" /><Relationship Id="rId83" Type="http://schemas.openxmlformats.org/officeDocument/2006/relationships/hyperlink" Target="https://pbs.twimg.com/media/ENZo-JrXsAEGs7U.png" TargetMode="External" /><Relationship Id="rId84" Type="http://schemas.openxmlformats.org/officeDocument/2006/relationships/hyperlink" Target="https://pbs.twimg.com/media/ENZo-JrXsAEGs7U.png" TargetMode="External" /><Relationship Id="rId85" Type="http://schemas.openxmlformats.org/officeDocument/2006/relationships/hyperlink" Target="https://pbs.twimg.com/media/ENZo-JrXsAEGs7U.png" TargetMode="External" /><Relationship Id="rId86" Type="http://schemas.openxmlformats.org/officeDocument/2006/relationships/hyperlink" Target="http://pbs.twimg.com/profile_images/437979206656356352/iaVC_QJ__normal.jpeg" TargetMode="External" /><Relationship Id="rId87" Type="http://schemas.openxmlformats.org/officeDocument/2006/relationships/hyperlink" Target="http://pbs.twimg.com/profile_images/1206309169147478016/rKOujpVC_normal.jpg" TargetMode="External" /><Relationship Id="rId88" Type="http://schemas.openxmlformats.org/officeDocument/2006/relationships/hyperlink" Target="http://pbs.twimg.com/profile_images/881931342455468032/9KbNdLYT_normal.jpg" TargetMode="External" /><Relationship Id="rId89" Type="http://schemas.openxmlformats.org/officeDocument/2006/relationships/hyperlink" Target="http://pbs.twimg.com/profile_images/881931342455468032/9KbNdLYT_normal.jpg" TargetMode="External" /><Relationship Id="rId90" Type="http://schemas.openxmlformats.org/officeDocument/2006/relationships/hyperlink" Target="http://pbs.twimg.com/profile_images/881931342455468032/9KbNdLYT_normal.jpg" TargetMode="External" /><Relationship Id="rId91" Type="http://schemas.openxmlformats.org/officeDocument/2006/relationships/hyperlink" Target="http://pbs.twimg.com/profile_images/881931342455468032/9KbNdLYT_normal.jpg" TargetMode="External" /><Relationship Id="rId92" Type="http://schemas.openxmlformats.org/officeDocument/2006/relationships/hyperlink" Target="http://pbs.twimg.com/profile_images/881931342455468032/9KbNdLYT_normal.jpg" TargetMode="External" /><Relationship Id="rId93" Type="http://schemas.openxmlformats.org/officeDocument/2006/relationships/hyperlink" Target="http://pbs.twimg.com/profile_images/881931342455468032/9KbNdLYT_normal.jpg" TargetMode="External" /><Relationship Id="rId94" Type="http://schemas.openxmlformats.org/officeDocument/2006/relationships/hyperlink" Target="http://pbs.twimg.com/profile_images/881931342455468032/9KbNdLYT_normal.jpg" TargetMode="External" /><Relationship Id="rId95" Type="http://schemas.openxmlformats.org/officeDocument/2006/relationships/hyperlink" Target="http://pbs.twimg.com/profile_images/1088228253284864000/23LjXNDD_normal.jpg" TargetMode="External" /><Relationship Id="rId96" Type="http://schemas.openxmlformats.org/officeDocument/2006/relationships/hyperlink" Target="http://pbs.twimg.com/profile_images/1197950423933636608/Rf_jNLac_normal.jpg" TargetMode="External" /><Relationship Id="rId97" Type="http://schemas.openxmlformats.org/officeDocument/2006/relationships/hyperlink" Target="http://pbs.twimg.com/profile_images/1197950423933636608/Rf_jNLac_normal.jpg" TargetMode="External" /><Relationship Id="rId98" Type="http://schemas.openxmlformats.org/officeDocument/2006/relationships/hyperlink" Target="http://pbs.twimg.com/profile_images/681681834967576577/bbFkho5s_normal.jpg" TargetMode="External" /><Relationship Id="rId99" Type="http://schemas.openxmlformats.org/officeDocument/2006/relationships/hyperlink" Target="http://pbs.twimg.com/profile_images/681681834967576577/bbFkho5s_normal.jpg" TargetMode="External" /><Relationship Id="rId100" Type="http://schemas.openxmlformats.org/officeDocument/2006/relationships/hyperlink" Target="https://pbs.twimg.com/media/ENXZ3NKWoAAuENb.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s://twitter.com/blkhiststudies/status/1211265622384009217" TargetMode="External" /><Relationship Id="rId103" Type="http://schemas.openxmlformats.org/officeDocument/2006/relationships/hyperlink" Target="https://twitter.com/atptatp/status/1212064008762789888" TargetMode="External" /><Relationship Id="rId104" Type="http://schemas.openxmlformats.org/officeDocument/2006/relationships/hyperlink" Target="https://twitter.com/fempirefinance/status/1212846571835969538" TargetMode="External" /><Relationship Id="rId105" Type="http://schemas.openxmlformats.org/officeDocument/2006/relationships/hyperlink" Target="https://twitter.com/edificationad/status/1212940712129355779" TargetMode="External" /><Relationship Id="rId106" Type="http://schemas.openxmlformats.org/officeDocument/2006/relationships/hyperlink" Target="https://twitter.com/mydebtfix/status/1213108055975571456" TargetMode="External" /><Relationship Id="rId107" Type="http://schemas.openxmlformats.org/officeDocument/2006/relationships/hyperlink" Target="https://twitter.com/signalfcu/status/1213112593717583872" TargetMode="External" /><Relationship Id="rId108" Type="http://schemas.openxmlformats.org/officeDocument/2006/relationships/hyperlink" Target="https://twitter.com/atheneusa/status/1213113077299851270" TargetMode="External" /><Relationship Id="rId109" Type="http://schemas.openxmlformats.org/officeDocument/2006/relationships/hyperlink" Target="https://twitter.com/utilitysp/status/1213113325376151553" TargetMode="External" /><Relationship Id="rId110" Type="http://schemas.openxmlformats.org/officeDocument/2006/relationships/hyperlink" Target="https://twitter.com/homeserveusnews/status/1213113325648826369" TargetMode="External" /><Relationship Id="rId111" Type="http://schemas.openxmlformats.org/officeDocument/2006/relationships/hyperlink" Target="https://twitter.com/yacenter/status/1213117836526260224" TargetMode="External" /><Relationship Id="rId112" Type="http://schemas.openxmlformats.org/officeDocument/2006/relationships/hyperlink" Target="https://twitter.com/nextdoorchicago/status/1213122011893030913" TargetMode="External" /><Relationship Id="rId113" Type="http://schemas.openxmlformats.org/officeDocument/2006/relationships/hyperlink" Target="https://twitter.com/bennett_fg/status/1213143631328096261" TargetMode="External" /><Relationship Id="rId114" Type="http://schemas.openxmlformats.org/officeDocument/2006/relationships/hyperlink" Target="https://twitter.com/theinfirmaryfcu/status/1213148119749320705" TargetMode="External" /><Relationship Id="rId115" Type="http://schemas.openxmlformats.org/officeDocument/2006/relationships/hyperlink" Target="https://twitter.com/parkcitycu/status/1213150551321513988" TargetMode="External" /><Relationship Id="rId116" Type="http://schemas.openxmlformats.org/officeDocument/2006/relationships/hyperlink" Target="https://twitter.com/torrsavbank/status/1213150574352519171" TargetMode="External" /><Relationship Id="rId117" Type="http://schemas.openxmlformats.org/officeDocument/2006/relationships/hyperlink" Target="https://twitter.com/piatchek_assoc/status/1213151520285478912" TargetMode="External" /><Relationship Id="rId118" Type="http://schemas.openxmlformats.org/officeDocument/2006/relationships/hyperlink" Target="https://twitter.com/fnbnewtown/status/1213161359040548864" TargetMode="External" /><Relationship Id="rId119" Type="http://schemas.openxmlformats.org/officeDocument/2006/relationships/hyperlink" Target="https://twitter.com/mixuticarome/status/1213171387810099202" TargetMode="External" /><Relationship Id="rId120" Type="http://schemas.openxmlformats.org/officeDocument/2006/relationships/hyperlink" Target="https://twitter.com/jusmetheone/status/1213172912003399681" TargetMode="External" /><Relationship Id="rId121" Type="http://schemas.openxmlformats.org/officeDocument/2006/relationships/hyperlink" Target="https://twitter.com/beachmunicipal/status/1213185391450378241" TargetMode="External" /><Relationship Id="rId122" Type="http://schemas.openxmlformats.org/officeDocument/2006/relationships/hyperlink" Target="https://twitter.com/sfinanceadvisor/status/1213188328998223875" TargetMode="External" /><Relationship Id="rId123" Type="http://schemas.openxmlformats.org/officeDocument/2006/relationships/hyperlink" Target="https://twitter.com/centuracollege/status/1213188466365927424" TargetMode="External" /><Relationship Id="rId124" Type="http://schemas.openxmlformats.org/officeDocument/2006/relationships/hyperlink" Target="https://twitter.com/coachgallatin1/status/1213220165346832385" TargetMode="External" /><Relationship Id="rId125" Type="http://schemas.openxmlformats.org/officeDocument/2006/relationships/hyperlink" Target="https://twitter.com/worthadvisors/status/1213097946620874752" TargetMode="External" /><Relationship Id="rId126" Type="http://schemas.openxmlformats.org/officeDocument/2006/relationships/hyperlink" Target="https://twitter.com/worthadvisors/status/1213143323365511168" TargetMode="External" /><Relationship Id="rId127" Type="http://schemas.openxmlformats.org/officeDocument/2006/relationships/hyperlink" Target="https://twitter.com/worthadvisors/status/1213218623134871557" TargetMode="External" /><Relationship Id="rId128" Type="http://schemas.openxmlformats.org/officeDocument/2006/relationships/hyperlink" Target="https://twitter.com/worthadvisors/status/1213248780595798016" TargetMode="External" /><Relationship Id="rId129" Type="http://schemas.openxmlformats.org/officeDocument/2006/relationships/hyperlink" Target="https://twitter.com/baptistfcu/status/1213250698873384961" TargetMode="External" /><Relationship Id="rId130" Type="http://schemas.openxmlformats.org/officeDocument/2006/relationships/hyperlink" Target="https://twitter.com/mymarinagent/status/1213256233295048709" TargetMode="External" /><Relationship Id="rId131" Type="http://schemas.openxmlformats.org/officeDocument/2006/relationships/hyperlink" Target="https://twitter.com/blrealtygj/status/1213271083870064640" TargetMode="External" /><Relationship Id="rId132" Type="http://schemas.openxmlformats.org/officeDocument/2006/relationships/hyperlink" Target="https://twitter.com/itlprograms/status/1213272573863235584" TargetMode="External" /><Relationship Id="rId133" Type="http://schemas.openxmlformats.org/officeDocument/2006/relationships/hyperlink" Target="https://twitter.com/itlprograms/status/1213272573863235584" TargetMode="External" /><Relationship Id="rId134" Type="http://schemas.openxmlformats.org/officeDocument/2006/relationships/hyperlink" Target="https://twitter.com/itlprograms/status/1213272573863235584" TargetMode="External" /><Relationship Id="rId135" Type="http://schemas.openxmlformats.org/officeDocument/2006/relationships/hyperlink" Target="https://twitter.com/itlprograms/status/1213272573863235584" TargetMode="External" /><Relationship Id="rId136" Type="http://schemas.openxmlformats.org/officeDocument/2006/relationships/hyperlink" Target="https://twitter.com/itlprograms/status/1213272573863235584" TargetMode="External" /><Relationship Id="rId137" Type="http://schemas.openxmlformats.org/officeDocument/2006/relationships/hyperlink" Target="https://twitter.com/itlprograms/status/1213272573863235584" TargetMode="External" /><Relationship Id="rId138" Type="http://schemas.openxmlformats.org/officeDocument/2006/relationships/hyperlink" Target="https://twitter.com/itlprograms/status/1213272573863235584" TargetMode="External" /><Relationship Id="rId139" Type="http://schemas.openxmlformats.org/officeDocument/2006/relationships/hyperlink" Target="https://twitter.com/jess_in_jest/status/1213319872345759744" TargetMode="External" /><Relationship Id="rId140" Type="http://schemas.openxmlformats.org/officeDocument/2006/relationships/hyperlink" Target="https://twitter.com/bradgoesbeyond/status/1213329200163110912" TargetMode="External" /><Relationship Id="rId141" Type="http://schemas.openxmlformats.org/officeDocument/2006/relationships/hyperlink" Target="https://twitter.com/fatgirlnmotion/status/1213431237915881473" TargetMode="External" /><Relationship Id="rId142" Type="http://schemas.openxmlformats.org/officeDocument/2006/relationships/hyperlink" Target="https://twitter.com/fatgirlnmotion/status/1213431237915881473" TargetMode="External" /><Relationship Id="rId143" Type="http://schemas.openxmlformats.org/officeDocument/2006/relationships/hyperlink" Target="https://twitter.com/fatgirlnmotion/status/1213431237915881473" TargetMode="External" /><Relationship Id="rId144" Type="http://schemas.openxmlformats.org/officeDocument/2006/relationships/hyperlink" Target="https://twitter.com/fatgirlnmotion/status/1213431237915881473" TargetMode="External" /><Relationship Id="rId145" Type="http://schemas.openxmlformats.org/officeDocument/2006/relationships/hyperlink" Target="https://twitter.com/fatgirlnmotion/status/1213431237915881473" TargetMode="External" /><Relationship Id="rId146" Type="http://schemas.openxmlformats.org/officeDocument/2006/relationships/hyperlink" Target="https://twitter.com/fatgirlnmotion/status/1213431237915881473" TargetMode="External" /><Relationship Id="rId147" Type="http://schemas.openxmlformats.org/officeDocument/2006/relationships/hyperlink" Target="https://twitter.com/fatgirlnmotion/status/1213431237915881473" TargetMode="External" /><Relationship Id="rId148" Type="http://schemas.openxmlformats.org/officeDocument/2006/relationships/hyperlink" Target="https://twitter.com/csiltd/status/1213434926873358336" TargetMode="External" /><Relationship Id="rId149" Type="http://schemas.openxmlformats.org/officeDocument/2006/relationships/hyperlink" Target="https://twitter.com/vistawealthllc/status/1210591268268650496" TargetMode="External" /><Relationship Id="rId150" Type="http://schemas.openxmlformats.org/officeDocument/2006/relationships/hyperlink" Target="https://twitter.com/vistawealthllc/status/1213112897922117633" TargetMode="External" /><Relationship Id="rId151" Type="http://schemas.openxmlformats.org/officeDocument/2006/relationships/hyperlink" Target="https://twitter.com/kellercpa/status/1212167857133342720" TargetMode="External" /><Relationship Id="rId152" Type="http://schemas.openxmlformats.org/officeDocument/2006/relationships/hyperlink" Target="https://twitter.com/kellercpa/status/1214019015678414849" TargetMode="External" /><Relationship Id="rId153" Type="http://schemas.openxmlformats.org/officeDocument/2006/relationships/hyperlink" Target="https://twitter.com/werpossibility/status/1213115270065270785" TargetMode="External" /><Relationship Id="rId154" Type="http://schemas.openxmlformats.org/officeDocument/2006/relationships/hyperlink" Target="https://twitter.com/susandietz10/status/1214267493038133248" TargetMode="External" /><Relationship Id="rId155" Type="http://schemas.openxmlformats.org/officeDocument/2006/relationships/hyperlink" Target="https://api.twitter.com/1.1/geo/id/01fbe706f872cb32.json" TargetMode="External" /><Relationship Id="rId156" Type="http://schemas.openxmlformats.org/officeDocument/2006/relationships/comments" Target="../comments1.xml" /><Relationship Id="rId157" Type="http://schemas.openxmlformats.org/officeDocument/2006/relationships/vmlDrawing" Target="../drawings/vmlDrawing1.vml" /><Relationship Id="rId158" Type="http://schemas.openxmlformats.org/officeDocument/2006/relationships/table" Target="../tables/table1.xml" /><Relationship Id="rId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63AFSnBOkB/?igshid=1c4ughgwl97u3" TargetMode="External" /><Relationship Id="rId2" Type="http://schemas.openxmlformats.org/officeDocument/2006/relationships/hyperlink" Target="https://www.athene.com/smart-strategies/finances/retirement-resolutions.html?utm_medium=social&amp;utm_source=athene&amp;utm_campaign=smart_strategies&amp;utm_content=retirement_resolutions" TargetMode="External" /><Relationship Id="rId3" Type="http://schemas.openxmlformats.org/officeDocument/2006/relationships/hyperlink" Target="https://twitter.com/StateFarm/status/1212403129532211200" TargetMode="External" /><Relationship Id="rId4" Type="http://schemas.openxmlformats.org/officeDocument/2006/relationships/hyperlink" Target="https://www.piatchekandsmith.com/HOT-TOPIC-Two-Trade-Agreements-Offer-Optimism,-But-Uncertainty-Remains.c9503.htm" TargetMode="External" /><Relationship Id="rId5" Type="http://schemas.openxmlformats.org/officeDocument/2006/relationships/hyperlink" Target="https://www.instagram.com/p/B63kVXNH_HF/?igshid=1rn3dutpfom78" TargetMode="External" /><Relationship Id="rId6" Type="http://schemas.openxmlformats.org/officeDocument/2006/relationships/hyperlink" Target="https://www.facebook.com/100000518780086/posts/3151367478223847/" TargetMode="External" /><Relationship Id="rId7" Type="http://schemas.openxmlformats.org/officeDocument/2006/relationships/hyperlink" Target="http://resourcecenter.cuna.org/1/article/4227/html" TargetMode="External" /><Relationship Id="rId8" Type="http://schemas.openxmlformats.org/officeDocument/2006/relationships/hyperlink" Target="https://www.seniorfinanceadvisor.com/news/best-investment-savings-accounts-for-retirement?&amp;utm_source=twitter&amp;utm_medium=twitter-organic-sfa&amp;utm_campaign=organic-twitter-post" TargetMode="External" /><Relationship Id="rId9" Type="http://schemas.openxmlformats.org/officeDocument/2006/relationships/hyperlink" Target="https://www.weau.com/content/news/Tips-to-protect-yourself-from-financial-scams-565852872.html" TargetMode="External" /><Relationship Id="rId10" Type="http://schemas.openxmlformats.org/officeDocument/2006/relationships/hyperlink" Target="https://www.forbes.com/sites/sergeiklebnikov/2020/01/02/donnie-wahlberg-leaves-generous-2020-tip-at-ihop-to-kick-off-2020/#1d007af82486" TargetMode="External" /><Relationship Id="rId11" Type="http://schemas.openxmlformats.org/officeDocument/2006/relationships/hyperlink" Target="https://www.cnbc.com/2020/01/02/5-powerful-money-hacks-from-financially-savvy-people.html" TargetMode="External" /><Relationship Id="rId12" Type="http://schemas.openxmlformats.org/officeDocument/2006/relationships/hyperlink" Target="https://www.cnbc.com/2020/01/02/crush-your-new-years-financial-resolutions-by-embracing-your-laziness.html" TargetMode="External" /><Relationship Id="rId13" Type="http://schemas.openxmlformats.org/officeDocument/2006/relationships/hyperlink" Target="https://www.cnbc.com/2019/12/31/here-are-some-quick-fixes-to-recover-from-a-financial-hangover.html" TargetMode="External" /><Relationship Id="rId14" Type="http://schemas.openxmlformats.org/officeDocument/2006/relationships/hyperlink" Target="https://www.baptist-healthfcu.com/aboutus/current-specials/" TargetMode="External" /><Relationship Id="rId15" Type="http://schemas.openxmlformats.org/officeDocument/2006/relationships/hyperlink" Target="https://www.statefarm.com/simple-insights/planning/give-the-gift-of-education" TargetMode="External" /><Relationship Id="rId16" Type="http://schemas.openxmlformats.org/officeDocument/2006/relationships/hyperlink" Target="https://www.daveramsey.com/blog/christmas-and-money-are-gone" TargetMode="External" /><Relationship Id="rId17" Type="http://schemas.openxmlformats.org/officeDocument/2006/relationships/hyperlink" Target="https://www.thepennyhoarder.com/bank-accounts/what-is-apy/" TargetMode="External" /><Relationship Id="rId18" Type="http://schemas.openxmlformats.org/officeDocument/2006/relationships/hyperlink" Target="https://www.bradgoesbeyond.com/home-1/assessing-your-financial-reality" TargetMode="External" /><Relationship Id="rId19" Type="http://schemas.openxmlformats.org/officeDocument/2006/relationships/hyperlink" Target="https://www.scotsman.com/business/why-securing-the-fintech-ecosystem-is-vital-1-5062080" TargetMode="External" /><Relationship Id="rId20" Type="http://schemas.openxmlformats.org/officeDocument/2006/relationships/hyperlink" Target="https://gnfl.io/3ERoEHuy3JD4QOS4tkU-pc/1865878/" TargetMode="External" /><Relationship Id="rId21" Type="http://schemas.openxmlformats.org/officeDocument/2006/relationships/hyperlink" Target="https://gnfl.io/9Ib8sCm9FUDBVmlgXTQ-pc/1878762/" TargetMode="External" /><Relationship Id="rId22" Type="http://schemas.openxmlformats.org/officeDocument/2006/relationships/hyperlink" Target="https://learninghub.prospercanada.org/wp-content/uploads/2019/10/SaveattheGroceryStore2018.pdf" TargetMode="External" /><Relationship Id="rId23" Type="http://schemas.openxmlformats.org/officeDocument/2006/relationships/hyperlink" Target="https://pbs.twimg.com/media/EM9Hqi_WoAESTWK.jpg" TargetMode="External" /><Relationship Id="rId24" Type="http://schemas.openxmlformats.org/officeDocument/2006/relationships/hyperlink" Target="https://pbs.twimg.com/media/ENTlh8EU0AICiEn.jpg" TargetMode="External" /><Relationship Id="rId25" Type="http://schemas.openxmlformats.org/officeDocument/2006/relationships/hyperlink" Target="https://pbs.twimg.com/media/ENU7H2hVAAEH0kJ.jpg" TargetMode="External" /><Relationship Id="rId26" Type="http://schemas.openxmlformats.org/officeDocument/2006/relationships/hyperlink" Target="https://pbs.twimg.com/media/ENXTWP5XsAMr7QE.jpg" TargetMode="External" /><Relationship Id="rId27" Type="http://schemas.openxmlformats.org/officeDocument/2006/relationships/hyperlink" Target="https://pbs.twimg.com/ext_tw_video_thumb/1213112545252384770/pu/img/mp8I45uWXLWIAfmU.jpg" TargetMode="External" /><Relationship Id="rId28" Type="http://schemas.openxmlformats.org/officeDocument/2006/relationships/hyperlink" Target="https://pbs.twimg.com/media/ENXYI_CXUAEPfBM.jpg" TargetMode="External" /><Relationship Id="rId29" Type="http://schemas.openxmlformats.org/officeDocument/2006/relationships/hyperlink" Target="https://pbs.twimg.com/media/ENXYI__X0AMMDxO.jpg" TargetMode="External" /><Relationship Id="rId30" Type="http://schemas.openxmlformats.org/officeDocument/2006/relationships/hyperlink" Target="https://pbs.twimg.com/media/ENXcPiWXsAM9tf5.jpg" TargetMode="External" /><Relationship Id="rId31" Type="http://schemas.openxmlformats.org/officeDocument/2006/relationships/hyperlink" Target="https://pbs.twimg.com/media/ENXzs_qW4AAefMO.jpg" TargetMode="External" /><Relationship Id="rId32" Type="http://schemas.openxmlformats.org/officeDocument/2006/relationships/hyperlink" Target="https://pbs.twimg.com/media/ENX3yFfWsAAafyQ.jpg" TargetMode="External" /><Relationship Id="rId33" Type="http://schemas.openxmlformats.org/officeDocument/2006/relationships/hyperlink" Target="https://pbs.twimg.com/media/ENX5_soWsA0ODZy.jpg" TargetMode="External" /><Relationship Id="rId34" Type="http://schemas.openxmlformats.org/officeDocument/2006/relationships/hyperlink" Target="https://pbs.twimg.com/media/ENX6BLJXYAIAwj9.jpg" TargetMode="External" /><Relationship Id="rId35" Type="http://schemas.openxmlformats.org/officeDocument/2006/relationships/hyperlink" Target="https://pbs.twimg.com/media/ENX64PVXkAAbYa1.jpg" TargetMode="External" /><Relationship Id="rId36" Type="http://schemas.openxmlformats.org/officeDocument/2006/relationships/hyperlink" Target="https://pbs.twimg.com/media/ENYD08oXsAIYBLH.jpg" TargetMode="External" /><Relationship Id="rId37" Type="http://schemas.openxmlformats.org/officeDocument/2006/relationships/hyperlink" Target="https://pbs.twimg.com/media/ENYZrvSWkAclPP6.jpg" TargetMode="External" /><Relationship Id="rId38" Type="http://schemas.openxmlformats.org/officeDocument/2006/relationships/hyperlink" Target="https://pbs.twimg.com/media/ENYcWsRX0AEezPf.jpg" TargetMode="External" /><Relationship Id="rId39" Type="http://schemas.openxmlformats.org/officeDocument/2006/relationships/hyperlink" Target="https://pbs.twimg.com/tweet_video_thumb/ENY5RR4WwAABSCQ.jpg" TargetMode="External" /><Relationship Id="rId40" Type="http://schemas.openxmlformats.org/officeDocument/2006/relationships/hyperlink" Target="https://pbs.twimg.com/media/ENZVFMeVAAEDgiF.jpg" TargetMode="External" /><Relationship Id="rId41" Type="http://schemas.openxmlformats.org/officeDocument/2006/relationships/hyperlink" Target="https://pbs.twimg.com/media/ENZo-JrXsAEGs7U.png" TargetMode="External" /><Relationship Id="rId42" Type="http://schemas.openxmlformats.org/officeDocument/2006/relationships/hyperlink" Target="https://pbs.twimg.com/media/ENXZ3NKWoAAuENb.jpg" TargetMode="External" /><Relationship Id="rId43" Type="http://schemas.openxmlformats.org/officeDocument/2006/relationships/hyperlink" Target="https://pbs.twimg.com/media/EM9Hqi_WoAESTWK.jpg" TargetMode="External" /><Relationship Id="rId44" Type="http://schemas.openxmlformats.org/officeDocument/2006/relationships/hyperlink" Target="http://pbs.twimg.com/profile_images/1118986847827431428/wea7xvgk_normal.png" TargetMode="External" /><Relationship Id="rId45" Type="http://schemas.openxmlformats.org/officeDocument/2006/relationships/hyperlink" Target="https://pbs.twimg.com/media/ENTlh8EU0AICiEn.jpg" TargetMode="External" /><Relationship Id="rId46" Type="http://schemas.openxmlformats.org/officeDocument/2006/relationships/hyperlink" Target="https://pbs.twimg.com/media/ENU7H2hVAAEH0kJ.jpg" TargetMode="External" /><Relationship Id="rId47" Type="http://schemas.openxmlformats.org/officeDocument/2006/relationships/hyperlink" Target="https://pbs.twimg.com/media/ENXTWP5XsAMr7QE.jpg" TargetMode="External" /><Relationship Id="rId48" Type="http://schemas.openxmlformats.org/officeDocument/2006/relationships/hyperlink" Target="https://pbs.twimg.com/ext_tw_video_thumb/1213112545252384770/pu/img/mp8I45uWXLWIAfmU.jpg" TargetMode="External" /><Relationship Id="rId49" Type="http://schemas.openxmlformats.org/officeDocument/2006/relationships/hyperlink" Target="http://pbs.twimg.com/profile_images/499644005005537280/c1wZ02yJ_normal.png" TargetMode="External" /><Relationship Id="rId50" Type="http://schemas.openxmlformats.org/officeDocument/2006/relationships/hyperlink" Target="https://pbs.twimg.com/media/ENXYI_CXUAEPfBM.jpg" TargetMode="External" /><Relationship Id="rId51" Type="http://schemas.openxmlformats.org/officeDocument/2006/relationships/hyperlink" Target="https://pbs.twimg.com/media/ENXYI__X0AMMDxO.jpg" TargetMode="External" /><Relationship Id="rId52" Type="http://schemas.openxmlformats.org/officeDocument/2006/relationships/hyperlink" Target="https://pbs.twimg.com/media/ENXcPiWXsAM9tf5.jpg" TargetMode="External" /><Relationship Id="rId53" Type="http://schemas.openxmlformats.org/officeDocument/2006/relationships/hyperlink" Target="http://pbs.twimg.com/profile_images/855469382243405824/2xSO1Nnu_normal.jpg" TargetMode="External" /><Relationship Id="rId54" Type="http://schemas.openxmlformats.org/officeDocument/2006/relationships/hyperlink" Target="https://pbs.twimg.com/media/ENXzs_qW4AAefMO.jpg" TargetMode="External" /><Relationship Id="rId55" Type="http://schemas.openxmlformats.org/officeDocument/2006/relationships/hyperlink" Target="https://pbs.twimg.com/media/ENX3yFfWsAAafyQ.jpg" TargetMode="External" /><Relationship Id="rId56" Type="http://schemas.openxmlformats.org/officeDocument/2006/relationships/hyperlink" Target="https://pbs.twimg.com/media/ENX5_soWsA0ODZy.jpg" TargetMode="External" /><Relationship Id="rId57" Type="http://schemas.openxmlformats.org/officeDocument/2006/relationships/hyperlink" Target="https://pbs.twimg.com/media/ENX6BLJXYAIAwj9.jpg" TargetMode="External" /><Relationship Id="rId58" Type="http://schemas.openxmlformats.org/officeDocument/2006/relationships/hyperlink" Target="https://pbs.twimg.com/media/ENX64PVXkAAbYa1.jpg" TargetMode="External" /><Relationship Id="rId59" Type="http://schemas.openxmlformats.org/officeDocument/2006/relationships/hyperlink" Target="https://pbs.twimg.com/media/ENYD08oXsAIYBLH.jpg" TargetMode="External" /><Relationship Id="rId60" Type="http://schemas.openxmlformats.org/officeDocument/2006/relationships/hyperlink" Target="http://pbs.twimg.com/profile_images/664559438229979138/chKmwA51_normal.jpg" TargetMode="External" /><Relationship Id="rId61" Type="http://schemas.openxmlformats.org/officeDocument/2006/relationships/hyperlink" Target="http://pbs.twimg.com/profile_images/933734697087139842/tFeu0pao_normal.jpg" TargetMode="External" /><Relationship Id="rId62" Type="http://schemas.openxmlformats.org/officeDocument/2006/relationships/hyperlink" Target="https://pbs.twimg.com/media/ENYZrvSWkAclPP6.jpg" TargetMode="External" /><Relationship Id="rId63" Type="http://schemas.openxmlformats.org/officeDocument/2006/relationships/hyperlink" Target="https://pbs.twimg.com/media/ENYcWsRX0AEezPf.jpg" TargetMode="External" /><Relationship Id="rId64" Type="http://schemas.openxmlformats.org/officeDocument/2006/relationships/hyperlink" Target="http://pbs.twimg.com/profile_images/1075886825393266689/Y557bLfi_normal.jpg" TargetMode="External" /><Relationship Id="rId65" Type="http://schemas.openxmlformats.org/officeDocument/2006/relationships/hyperlink" Target="https://pbs.twimg.com/tweet_video_thumb/ENY5RR4WwAABSCQ.jpg" TargetMode="External" /><Relationship Id="rId66" Type="http://schemas.openxmlformats.org/officeDocument/2006/relationships/hyperlink" Target="http://pbs.twimg.com/profile_images/874268600600846336/MY91mnIO_normal.jpg" TargetMode="External" /><Relationship Id="rId67" Type="http://schemas.openxmlformats.org/officeDocument/2006/relationships/hyperlink" Target="http://pbs.twimg.com/profile_images/874268600600846336/MY91mnIO_normal.jpg" TargetMode="External" /><Relationship Id="rId68" Type="http://schemas.openxmlformats.org/officeDocument/2006/relationships/hyperlink" Target="http://pbs.twimg.com/profile_images/874268600600846336/MY91mnIO_normal.jpg" TargetMode="External" /><Relationship Id="rId69" Type="http://schemas.openxmlformats.org/officeDocument/2006/relationships/hyperlink" Target="http://pbs.twimg.com/profile_images/874268600600846336/MY91mnIO_normal.jpg" TargetMode="External" /><Relationship Id="rId70" Type="http://schemas.openxmlformats.org/officeDocument/2006/relationships/hyperlink" Target="https://pbs.twimg.com/media/ENZVFMeVAAEDgiF.jpg" TargetMode="External" /><Relationship Id="rId71" Type="http://schemas.openxmlformats.org/officeDocument/2006/relationships/hyperlink" Target="http://pbs.twimg.com/profile_images/1303728929/Lisa_Headshot_normal.jpg" TargetMode="External" /><Relationship Id="rId72" Type="http://schemas.openxmlformats.org/officeDocument/2006/relationships/hyperlink" Target="http://pbs.twimg.com/profile_images/697510584086958081/TJqTV0US_normal.png" TargetMode="External" /><Relationship Id="rId73" Type="http://schemas.openxmlformats.org/officeDocument/2006/relationships/hyperlink" Target="https://pbs.twimg.com/media/ENZo-JrXsAEGs7U.png" TargetMode="External" /><Relationship Id="rId74" Type="http://schemas.openxmlformats.org/officeDocument/2006/relationships/hyperlink" Target="http://pbs.twimg.com/profile_images/437979206656356352/iaVC_QJ__normal.jpeg" TargetMode="External" /><Relationship Id="rId75" Type="http://schemas.openxmlformats.org/officeDocument/2006/relationships/hyperlink" Target="http://pbs.twimg.com/profile_images/1206309169147478016/rKOujpVC_normal.jpg" TargetMode="External" /><Relationship Id="rId76" Type="http://schemas.openxmlformats.org/officeDocument/2006/relationships/hyperlink" Target="http://pbs.twimg.com/profile_images/881931342455468032/9KbNdLYT_normal.jpg" TargetMode="External" /><Relationship Id="rId77" Type="http://schemas.openxmlformats.org/officeDocument/2006/relationships/hyperlink" Target="http://pbs.twimg.com/profile_images/1088228253284864000/23LjXNDD_normal.jpg" TargetMode="External" /><Relationship Id="rId78" Type="http://schemas.openxmlformats.org/officeDocument/2006/relationships/hyperlink" Target="http://pbs.twimg.com/profile_images/1197950423933636608/Rf_jNLac_normal.jpg" TargetMode="External" /><Relationship Id="rId79" Type="http://schemas.openxmlformats.org/officeDocument/2006/relationships/hyperlink" Target="http://pbs.twimg.com/profile_images/1197950423933636608/Rf_jNLac_normal.jpg" TargetMode="External" /><Relationship Id="rId80" Type="http://schemas.openxmlformats.org/officeDocument/2006/relationships/hyperlink" Target="http://pbs.twimg.com/profile_images/681681834967576577/bbFkho5s_normal.jpg" TargetMode="External" /><Relationship Id="rId81" Type="http://schemas.openxmlformats.org/officeDocument/2006/relationships/hyperlink" Target="http://pbs.twimg.com/profile_images/681681834967576577/bbFkho5s_normal.jpg" TargetMode="External" /><Relationship Id="rId82" Type="http://schemas.openxmlformats.org/officeDocument/2006/relationships/hyperlink" Target="https://pbs.twimg.com/media/ENXZ3NKWoAAuENb.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s://twitter.com/blkhiststudies/status/1211265622384009217" TargetMode="External" /><Relationship Id="rId85" Type="http://schemas.openxmlformats.org/officeDocument/2006/relationships/hyperlink" Target="https://twitter.com/atptatp/status/1212064008762789888" TargetMode="External" /><Relationship Id="rId86" Type="http://schemas.openxmlformats.org/officeDocument/2006/relationships/hyperlink" Target="https://twitter.com/fempirefinance/status/1212846571835969538" TargetMode="External" /><Relationship Id="rId87" Type="http://schemas.openxmlformats.org/officeDocument/2006/relationships/hyperlink" Target="https://twitter.com/edificationad/status/1212940712129355779" TargetMode="External" /><Relationship Id="rId88" Type="http://schemas.openxmlformats.org/officeDocument/2006/relationships/hyperlink" Target="https://twitter.com/mydebtfix/status/1213108055975571456" TargetMode="External" /><Relationship Id="rId89" Type="http://schemas.openxmlformats.org/officeDocument/2006/relationships/hyperlink" Target="https://twitter.com/signalfcu/status/1213112593717583872" TargetMode="External" /><Relationship Id="rId90" Type="http://schemas.openxmlformats.org/officeDocument/2006/relationships/hyperlink" Target="https://twitter.com/atheneusa/status/1213113077299851270" TargetMode="External" /><Relationship Id="rId91" Type="http://schemas.openxmlformats.org/officeDocument/2006/relationships/hyperlink" Target="https://twitter.com/utilitysp/status/1213113325376151553" TargetMode="External" /><Relationship Id="rId92" Type="http://schemas.openxmlformats.org/officeDocument/2006/relationships/hyperlink" Target="https://twitter.com/homeserveusnews/status/1213113325648826369" TargetMode="External" /><Relationship Id="rId93" Type="http://schemas.openxmlformats.org/officeDocument/2006/relationships/hyperlink" Target="https://twitter.com/yacenter/status/1213117836526260224" TargetMode="External" /><Relationship Id="rId94" Type="http://schemas.openxmlformats.org/officeDocument/2006/relationships/hyperlink" Target="https://twitter.com/nextdoorchicago/status/1213122011893030913" TargetMode="External" /><Relationship Id="rId95" Type="http://schemas.openxmlformats.org/officeDocument/2006/relationships/hyperlink" Target="https://twitter.com/bennett_fg/status/1213143631328096261" TargetMode="External" /><Relationship Id="rId96" Type="http://schemas.openxmlformats.org/officeDocument/2006/relationships/hyperlink" Target="https://twitter.com/theinfirmaryfcu/status/1213148119749320705" TargetMode="External" /><Relationship Id="rId97" Type="http://schemas.openxmlformats.org/officeDocument/2006/relationships/hyperlink" Target="https://twitter.com/parkcitycu/status/1213150551321513988" TargetMode="External" /><Relationship Id="rId98" Type="http://schemas.openxmlformats.org/officeDocument/2006/relationships/hyperlink" Target="https://twitter.com/torrsavbank/status/1213150574352519171" TargetMode="External" /><Relationship Id="rId99" Type="http://schemas.openxmlformats.org/officeDocument/2006/relationships/hyperlink" Target="https://twitter.com/piatchek_assoc/status/1213151520285478912" TargetMode="External" /><Relationship Id="rId100" Type="http://schemas.openxmlformats.org/officeDocument/2006/relationships/hyperlink" Target="https://twitter.com/fnbnewtown/status/1213161359040548864" TargetMode="External" /><Relationship Id="rId101" Type="http://schemas.openxmlformats.org/officeDocument/2006/relationships/hyperlink" Target="https://twitter.com/mixuticarome/status/1213171387810099202" TargetMode="External" /><Relationship Id="rId102" Type="http://schemas.openxmlformats.org/officeDocument/2006/relationships/hyperlink" Target="https://twitter.com/jusmetheone/status/1213172912003399681" TargetMode="External" /><Relationship Id="rId103" Type="http://schemas.openxmlformats.org/officeDocument/2006/relationships/hyperlink" Target="https://twitter.com/beachmunicipal/status/1213185391450378241" TargetMode="External" /><Relationship Id="rId104" Type="http://schemas.openxmlformats.org/officeDocument/2006/relationships/hyperlink" Target="https://twitter.com/sfinanceadvisor/status/1213188328998223875" TargetMode="External" /><Relationship Id="rId105" Type="http://schemas.openxmlformats.org/officeDocument/2006/relationships/hyperlink" Target="https://twitter.com/centuracollege/status/1213188466365927424" TargetMode="External" /><Relationship Id="rId106" Type="http://schemas.openxmlformats.org/officeDocument/2006/relationships/hyperlink" Target="https://twitter.com/coachgallatin1/status/1213220165346832385" TargetMode="External" /><Relationship Id="rId107" Type="http://schemas.openxmlformats.org/officeDocument/2006/relationships/hyperlink" Target="https://twitter.com/worthadvisors/status/1213097946620874752" TargetMode="External" /><Relationship Id="rId108" Type="http://schemas.openxmlformats.org/officeDocument/2006/relationships/hyperlink" Target="https://twitter.com/worthadvisors/status/1213143323365511168" TargetMode="External" /><Relationship Id="rId109" Type="http://schemas.openxmlformats.org/officeDocument/2006/relationships/hyperlink" Target="https://twitter.com/worthadvisors/status/1213218623134871557" TargetMode="External" /><Relationship Id="rId110" Type="http://schemas.openxmlformats.org/officeDocument/2006/relationships/hyperlink" Target="https://twitter.com/worthadvisors/status/1213248780595798016" TargetMode="External" /><Relationship Id="rId111" Type="http://schemas.openxmlformats.org/officeDocument/2006/relationships/hyperlink" Target="https://twitter.com/baptistfcu/status/1213250698873384961" TargetMode="External" /><Relationship Id="rId112" Type="http://schemas.openxmlformats.org/officeDocument/2006/relationships/hyperlink" Target="https://twitter.com/mymarinagent/status/1213256233295048709" TargetMode="External" /><Relationship Id="rId113" Type="http://schemas.openxmlformats.org/officeDocument/2006/relationships/hyperlink" Target="https://twitter.com/blrealtygj/status/1213271083870064640" TargetMode="External" /><Relationship Id="rId114" Type="http://schemas.openxmlformats.org/officeDocument/2006/relationships/hyperlink" Target="https://twitter.com/itlprograms/status/1213272573863235584" TargetMode="External" /><Relationship Id="rId115" Type="http://schemas.openxmlformats.org/officeDocument/2006/relationships/hyperlink" Target="https://twitter.com/jess_in_jest/status/1213319872345759744" TargetMode="External" /><Relationship Id="rId116" Type="http://schemas.openxmlformats.org/officeDocument/2006/relationships/hyperlink" Target="https://twitter.com/bradgoesbeyond/status/1213329200163110912" TargetMode="External" /><Relationship Id="rId117" Type="http://schemas.openxmlformats.org/officeDocument/2006/relationships/hyperlink" Target="https://twitter.com/fatgirlnmotion/status/1213431237915881473" TargetMode="External" /><Relationship Id="rId118" Type="http://schemas.openxmlformats.org/officeDocument/2006/relationships/hyperlink" Target="https://twitter.com/csiltd/status/1213434926873358336" TargetMode="External" /><Relationship Id="rId119" Type="http://schemas.openxmlformats.org/officeDocument/2006/relationships/hyperlink" Target="https://twitter.com/vistawealthllc/status/1210591268268650496" TargetMode="External" /><Relationship Id="rId120" Type="http://schemas.openxmlformats.org/officeDocument/2006/relationships/hyperlink" Target="https://twitter.com/vistawealthllc/status/1213112897922117633" TargetMode="External" /><Relationship Id="rId121" Type="http://schemas.openxmlformats.org/officeDocument/2006/relationships/hyperlink" Target="https://twitter.com/kellercpa/status/1212167857133342720" TargetMode="External" /><Relationship Id="rId122" Type="http://schemas.openxmlformats.org/officeDocument/2006/relationships/hyperlink" Target="https://twitter.com/kellercpa/status/1214019015678414849" TargetMode="External" /><Relationship Id="rId123" Type="http://schemas.openxmlformats.org/officeDocument/2006/relationships/hyperlink" Target="https://twitter.com/werpossibility/status/1213115270065270785" TargetMode="External" /><Relationship Id="rId124" Type="http://schemas.openxmlformats.org/officeDocument/2006/relationships/hyperlink" Target="https://twitter.com/susandietz10/status/1214267493038133248" TargetMode="External" /><Relationship Id="rId125" Type="http://schemas.openxmlformats.org/officeDocument/2006/relationships/hyperlink" Target="https://api.twitter.com/1.1/geo/id/01fbe706f872cb32.json" TargetMode="External" /><Relationship Id="rId126" Type="http://schemas.openxmlformats.org/officeDocument/2006/relationships/comments" Target="../comments13.xml" /><Relationship Id="rId127" Type="http://schemas.openxmlformats.org/officeDocument/2006/relationships/vmlDrawing" Target="../drawings/vmlDrawing6.vml" /><Relationship Id="rId128" Type="http://schemas.openxmlformats.org/officeDocument/2006/relationships/table" Target="../tables/table23.xml" /><Relationship Id="rId12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SMcu5rOi6" TargetMode="External" /><Relationship Id="rId2" Type="http://schemas.openxmlformats.org/officeDocument/2006/relationships/hyperlink" Target="https://t.co/lOH2aviXpF" TargetMode="External" /><Relationship Id="rId3" Type="http://schemas.openxmlformats.org/officeDocument/2006/relationships/hyperlink" Target="https://t.co/y86jCaPTUt" TargetMode="External" /><Relationship Id="rId4" Type="http://schemas.openxmlformats.org/officeDocument/2006/relationships/hyperlink" Target="https://t.co/tmC5BAOuNf" TargetMode="External" /><Relationship Id="rId5" Type="http://schemas.openxmlformats.org/officeDocument/2006/relationships/hyperlink" Target="https://t.co/v4Ne3C49OG" TargetMode="External" /><Relationship Id="rId6" Type="http://schemas.openxmlformats.org/officeDocument/2006/relationships/hyperlink" Target="https://t.co/FJqdZ2smGY" TargetMode="External" /><Relationship Id="rId7" Type="http://schemas.openxmlformats.org/officeDocument/2006/relationships/hyperlink" Target="http://t.co/AFhjoqwnWu" TargetMode="External" /><Relationship Id="rId8" Type="http://schemas.openxmlformats.org/officeDocument/2006/relationships/hyperlink" Target="https://t.co/OpN4OdFaVE" TargetMode="External" /><Relationship Id="rId9" Type="http://schemas.openxmlformats.org/officeDocument/2006/relationships/hyperlink" Target="http://t.co/3cQ1ls1Rm5" TargetMode="External" /><Relationship Id="rId10" Type="http://schemas.openxmlformats.org/officeDocument/2006/relationships/hyperlink" Target="https://t.co/HdNNBBtucF" TargetMode="External" /><Relationship Id="rId11" Type="http://schemas.openxmlformats.org/officeDocument/2006/relationships/hyperlink" Target="https://t.co/NQhTrJYUTq" TargetMode="External" /><Relationship Id="rId12" Type="http://schemas.openxmlformats.org/officeDocument/2006/relationships/hyperlink" Target="https://t.co/IOV2ddS2Uj" TargetMode="External" /><Relationship Id="rId13" Type="http://schemas.openxmlformats.org/officeDocument/2006/relationships/hyperlink" Target="http://t.co/LYanSIxSO3" TargetMode="External" /><Relationship Id="rId14" Type="http://schemas.openxmlformats.org/officeDocument/2006/relationships/hyperlink" Target="https://t.co/gTJz4kahuk" TargetMode="External" /><Relationship Id="rId15" Type="http://schemas.openxmlformats.org/officeDocument/2006/relationships/hyperlink" Target="http://t.co/rjOE3ql5q9" TargetMode="External" /><Relationship Id="rId16" Type="http://schemas.openxmlformats.org/officeDocument/2006/relationships/hyperlink" Target="http://t.co/oCoqTlb7Gi" TargetMode="External" /><Relationship Id="rId17" Type="http://schemas.openxmlformats.org/officeDocument/2006/relationships/hyperlink" Target="http://t.co/RJ2O91vWUd" TargetMode="External" /><Relationship Id="rId18" Type="http://schemas.openxmlformats.org/officeDocument/2006/relationships/hyperlink" Target="https://t.co/93KptyDZPo" TargetMode="External" /><Relationship Id="rId19" Type="http://schemas.openxmlformats.org/officeDocument/2006/relationships/hyperlink" Target="https://t.co/Bor3oNLE5g" TargetMode="External" /><Relationship Id="rId20" Type="http://schemas.openxmlformats.org/officeDocument/2006/relationships/hyperlink" Target="https://t.co/5gb2p4XRQC" TargetMode="External" /><Relationship Id="rId21" Type="http://schemas.openxmlformats.org/officeDocument/2006/relationships/hyperlink" Target="http://t.co/UYAuach15H" TargetMode="External" /><Relationship Id="rId22" Type="http://schemas.openxmlformats.org/officeDocument/2006/relationships/hyperlink" Target="https://t.co/R1ztCBze4Q" TargetMode="External" /><Relationship Id="rId23" Type="http://schemas.openxmlformats.org/officeDocument/2006/relationships/hyperlink" Target="http://t.co/M4Zc2Vg2BH" TargetMode="External" /><Relationship Id="rId24" Type="http://schemas.openxmlformats.org/officeDocument/2006/relationships/hyperlink" Target="http://t.co/9TuWWCLYHK" TargetMode="External" /><Relationship Id="rId25" Type="http://schemas.openxmlformats.org/officeDocument/2006/relationships/hyperlink" Target="https://t.co/uBzeKRKM3x" TargetMode="External" /><Relationship Id="rId26" Type="http://schemas.openxmlformats.org/officeDocument/2006/relationships/hyperlink" Target="https://t.co/uOV2GPY4hM" TargetMode="External" /><Relationship Id="rId27" Type="http://schemas.openxmlformats.org/officeDocument/2006/relationships/hyperlink" Target="http://t.co/zEGQMdzYkk" TargetMode="External" /><Relationship Id="rId28" Type="http://schemas.openxmlformats.org/officeDocument/2006/relationships/hyperlink" Target="https://t.co/c5HDGEOEHO" TargetMode="External" /><Relationship Id="rId29" Type="http://schemas.openxmlformats.org/officeDocument/2006/relationships/hyperlink" Target="https://t.co/5RmYeGcULB" TargetMode="External" /><Relationship Id="rId30" Type="http://schemas.openxmlformats.org/officeDocument/2006/relationships/hyperlink" Target="http://t.co/Dm4aVZiK5I" TargetMode="External" /><Relationship Id="rId31" Type="http://schemas.openxmlformats.org/officeDocument/2006/relationships/hyperlink" Target="https://t.co/cHoesCsRiQ" TargetMode="External" /><Relationship Id="rId32" Type="http://schemas.openxmlformats.org/officeDocument/2006/relationships/hyperlink" Target="https://t.co/nKUYJx2UhQ" TargetMode="External" /><Relationship Id="rId33" Type="http://schemas.openxmlformats.org/officeDocument/2006/relationships/hyperlink" Target="https://t.co/gNyuK2ntyq" TargetMode="External" /><Relationship Id="rId34" Type="http://schemas.openxmlformats.org/officeDocument/2006/relationships/hyperlink" Target="https://t.co/BCUvJS9mUA" TargetMode="External" /><Relationship Id="rId35" Type="http://schemas.openxmlformats.org/officeDocument/2006/relationships/hyperlink" Target="https://t.co/FHsY1JrRHf" TargetMode="External" /><Relationship Id="rId36" Type="http://schemas.openxmlformats.org/officeDocument/2006/relationships/hyperlink" Target="https://t.co/tfGHNB9fls" TargetMode="External" /><Relationship Id="rId37" Type="http://schemas.openxmlformats.org/officeDocument/2006/relationships/hyperlink" Target="https://t.co/COy29FrM4p" TargetMode="External" /><Relationship Id="rId38" Type="http://schemas.openxmlformats.org/officeDocument/2006/relationships/hyperlink" Target="https://t.co/gcv9ZmfbvL" TargetMode="External" /><Relationship Id="rId39" Type="http://schemas.openxmlformats.org/officeDocument/2006/relationships/hyperlink" Target="https://t.co/r5HpNhczkI" TargetMode="External" /><Relationship Id="rId40" Type="http://schemas.openxmlformats.org/officeDocument/2006/relationships/hyperlink" Target="http://t.co/KN7wwarWkE" TargetMode="External" /><Relationship Id="rId41" Type="http://schemas.openxmlformats.org/officeDocument/2006/relationships/hyperlink" Target="https://t.co/BOJ2bVdXDg" TargetMode="External" /><Relationship Id="rId42" Type="http://schemas.openxmlformats.org/officeDocument/2006/relationships/hyperlink" Target="https://pbs.twimg.com/profile_banners/43785081/1576277462" TargetMode="External" /><Relationship Id="rId43" Type="http://schemas.openxmlformats.org/officeDocument/2006/relationships/hyperlink" Target="https://pbs.twimg.com/profile_banners/1081711923970883585/1555617442" TargetMode="External" /><Relationship Id="rId44" Type="http://schemas.openxmlformats.org/officeDocument/2006/relationships/hyperlink" Target="https://pbs.twimg.com/profile_banners/925219629802254336/1509638480" TargetMode="External" /><Relationship Id="rId45" Type="http://schemas.openxmlformats.org/officeDocument/2006/relationships/hyperlink" Target="https://pbs.twimg.com/profile_banners/281162424/1551450941" TargetMode="External" /><Relationship Id="rId46" Type="http://schemas.openxmlformats.org/officeDocument/2006/relationships/hyperlink" Target="https://pbs.twimg.com/profile_banners/860261262/1577831198" TargetMode="External" /><Relationship Id="rId47" Type="http://schemas.openxmlformats.org/officeDocument/2006/relationships/hyperlink" Target="https://pbs.twimg.com/profile_banners/41355975/1553884367" TargetMode="External" /><Relationship Id="rId48" Type="http://schemas.openxmlformats.org/officeDocument/2006/relationships/hyperlink" Target="https://pbs.twimg.com/profile_banners/2306836723/1554322726" TargetMode="External" /><Relationship Id="rId49" Type="http://schemas.openxmlformats.org/officeDocument/2006/relationships/hyperlink" Target="https://pbs.twimg.com/profile_banners/1058095520646946816/1554322309" TargetMode="External" /><Relationship Id="rId50" Type="http://schemas.openxmlformats.org/officeDocument/2006/relationships/hyperlink" Target="https://pbs.twimg.com/profile_banners/268397168/1546447988" TargetMode="External" /><Relationship Id="rId51" Type="http://schemas.openxmlformats.org/officeDocument/2006/relationships/hyperlink" Target="https://pbs.twimg.com/profile_banners/256773304/1492794324" TargetMode="External" /><Relationship Id="rId52" Type="http://schemas.openxmlformats.org/officeDocument/2006/relationships/hyperlink" Target="https://pbs.twimg.com/profile_banners/1083771062884622337/1547476100" TargetMode="External" /><Relationship Id="rId53" Type="http://schemas.openxmlformats.org/officeDocument/2006/relationships/hyperlink" Target="https://pbs.twimg.com/profile_banners/3418379879/1567792696" TargetMode="External" /><Relationship Id="rId54" Type="http://schemas.openxmlformats.org/officeDocument/2006/relationships/hyperlink" Target="https://pbs.twimg.com/profile_banners/1444083320/1565957419" TargetMode="External" /><Relationship Id="rId55" Type="http://schemas.openxmlformats.org/officeDocument/2006/relationships/hyperlink" Target="https://pbs.twimg.com/profile_banners/3056836360/1578339895" TargetMode="External" /><Relationship Id="rId56" Type="http://schemas.openxmlformats.org/officeDocument/2006/relationships/hyperlink" Target="https://pbs.twimg.com/profile_banners/2950732069/1433342805" TargetMode="External" /><Relationship Id="rId57" Type="http://schemas.openxmlformats.org/officeDocument/2006/relationships/hyperlink" Target="https://pbs.twimg.com/profile_banners/32058494/1578000760" TargetMode="External" /><Relationship Id="rId58" Type="http://schemas.openxmlformats.org/officeDocument/2006/relationships/hyperlink" Target="https://pbs.twimg.com/profile_banners/390204425/1516726821" TargetMode="External" /><Relationship Id="rId59" Type="http://schemas.openxmlformats.org/officeDocument/2006/relationships/hyperlink" Target="https://pbs.twimg.com/profile_banners/269494466/1511455030" TargetMode="External" /><Relationship Id="rId60" Type="http://schemas.openxmlformats.org/officeDocument/2006/relationships/hyperlink" Target="https://pbs.twimg.com/profile_banners/860497682711949312/1577452628" TargetMode="External" /><Relationship Id="rId61" Type="http://schemas.openxmlformats.org/officeDocument/2006/relationships/hyperlink" Target="https://pbs.twimg.com/profile_banners/956956562412650496/1516992848" TargetMode="External" /><Relationship Id="rId62" Type="http://schemas.openxmlformats.org/officeDocument/2006/relationships/hyperlink" Target="https://pbs.twimg.com/profile_banners/1525580568/1545346367" TargetMode="External" /><Relationship Id="rId63" Type="http://schemas.openxmlformats.org/officeDocument/2006/relationships/hyperlink" Target="https://pbs.twimg.com/profile_banners/1038543189823705088/1556915332" TargetMode="External" /><Relationship Id="rId64" Type="http://schemas.openxmlformats.org/officeDocument/2006/relationships/hyperlink" Target="https://pbs.twimg.com/profile_banners/2328868448/1426885308" TargetMode="External" /><Relationship Id="rId65" Type="http://schemas.openxmlformats.org/officeDocument/2006/relationships/hyperlink" Target="https://pbs.twimg.com/profile_banners/1702878637/1459886872" TargetMode="External" /><Relationship Id="rId66" Type="http://schemas.openxmlformats.org/officeDocument/2006/relationships/hyperlink" Target="https://pbs.twimg.com/profile_banners/189270589/1559587063" TargetMode="External" /><Relationship Id="rId67" Type="http://schemas.openxmlformats.org/officeDocument/2006/relationships/hyperlink" Target="https://pbs.twimg.com/profile_banners/4889316582/1576802661" TargetMode="External" /><Relationship Id="rId68" Type="http://schemas.openxmlformats.org/officeDocument/2006/relationships/hyperlink" Target="https://pbs.twimg.com/profile_banners/3257648394/1559038460" TargetMode="External" /><Relationship Id="rId69" Type="http://schemas.openxmlformats.org/officeDocument/2006/relationships/hyperlink" Target="https://pbs.twimg.com/profile_banners/1251040297/1543873014" TargetMode="External" /><Relationship Id="rId70" Type="http://schemas.openxmlformats.org/officeDocument/2006/relationships/hyperlink" Target="https://pbs.twimg.com/profile_banners/50678231/1498658387" TargetMode="External" /><Relationship Id="rId71" Type="http://schemas.openxmlformats.org/officeDocument/2006/relationships/hyperlink" Target="https://pbs.twimg.com/profile_banners/28665199/1574884995" TargetMode="External" /><Relationship Id="rId72" Type="http://schemas.openxmlformats.org/officeDocument/2006/relationships/hyperlink" Target="https://pbs.twimg.com/profile_banners/17299602/1532183888" TargetMode="External" /><Relationship Id="rId73" Type="http://schemas.openxmlformats.org/officeDocument/2006/relationships/hyperlink" Target="https://pbs.twimg.com/profile_banners/14165865/1545254994" TargetMode="External" /><Relationship Id="rId74" Type="http://schemas.openxmlformats.org/officeDocument/2006/relationships/hyperlink" Target="https://pbs.twimg.com/profile_banners/149235847/1465853764" TargetMode="External" /><Relationship Id="rId75" Type="http://schemas.openxmlformats.org/officeDocument/2006/relationships/hyperlink" Target="https://pbs.twimg.com/profile_banners/480819245/1398487349" TargetMode="External" /><Relationship Id="rId76" Type="http://schemas.openxmlformats.org/officeDocument/2006/relationships/hyperlink" Target="https://pbs.twimg.com/profile_banners/85848332/1393257421" TargetMode="External" /><Relationship Id="rId77" Type="http://schemas.openxmlformats.org/officeDocument/2006/relationships/hyperlink" Target="https://pbs.twimg.com/profile_banners/740240436241960960/1578119982" TargetMode="External" /><Relationship Id="rId78" Type="http://schemas.openxmlformats.org/officeDocument/2006/relationships/hyperlink" Target="https://pbs.twimg.com/profile_banners/881921426567180289/1499112296" TargetMode="External" /><Relationship Id="rId79" Type="http://schemas.openxmlformats.org/officeDocument/2006/relationships/hyperlink" Target="https://pbs.twimg.com/profile_banners/123832800/1572432043" TargetMode="External" /><Relationship Id="rId80" Type="http://schemas.openxmlformats.org/officeDocument/2006/relationships/hyperlink" Target="https://pbs.twimg.com/profile_banners/17680050/1492589450" TargetMode="External" /><Relationship Id="rId81" Type="http://schemas.openxmlformats.org/officeDocument/2006/relationships/hyperlink" Target="https://pbs.twimg.com/profile_banners/42678175/1450471368" TargetMode="External" /><Relationship Id="rId82" Type="http://schemas.openxmlformats.org/officeDocument/2006/relationships/hyperlink" Target="https://pbs.twimg.com/profile_banners/167106778/1567607305" TargetMode="External" /><Relationship Id="rId83" Type="http://schemas.openxmlformats.org/officeDocument/2006/relationships/hyperlink" Target="http://abs.twimg.com/images/themes/theme9/bg.gif" TargetMode="External" /><Relationship Id="rId84" Type="http://schemas.openxmlformats.org/officeDocument/2006/relationships/hyperlink" Target="http://abs.twimg.com/images/themes/theme10/bg.gif" TargetMode="External" /><Relationship Id="rId85" Type="http://schemas.openxmlformats.org/officeDocument/2006/relationships/hyperlink" Target="http://abs.twimg.com/images/themes/theme3/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2/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10/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1/bg.gif"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5/bg.png" TargetMode="External" /><Relationship Id="rId119" Type="http://schemas.openxmlformats.org/officeDocument/2006/relationships/hyperlink" Target="http://abs.twimg.com/images/themes/theme19/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pbs.twimg.com/profile_images/840359304045707264/tWSr_frQ_normal.jpg" TargetMode="External" /><Relationship Id="rId122" Type="http://schemas.openxmlformats.org/officeDocument/2006/relationships/hyperlink" Target="http://pbs.twimg.com/profile_images/1118986847827431428/wea7xvgk_normal.png" TargetMode="External" /><Relationship Id="rId123" Type="http://schemas.openxmlformats.org/officeDocument/2006/relationships/hyperlink" Target="http://pbs.twimg.com/profile_images/1187148170352058368/JVzO1vnj_normal.jpg" TargetMode="External" /><Relationship Id="rId124" Type="http://schemas.openxmlformats.org/officeDocument/2006/relationships/hyperlink" Target="http://pbs.twimg.com/profile_images/1174329667509084162/bxS5PtcP_normal.jpg" TargetMode="External" /><Relationship Id="rId125" Type="http://schemas.openxmlformats.org/officeDocument/2006/relationships/hyperlink" Target="http://pbs.twimg.com/profile_images/1108347278123769857/FdwXdeG8_normal.png" TargetMode="External" /><Relationship Id="rId126" Type="http://schemas.openxmlformats.org/officeDocument/2006/relationships/hyperlink" Target="http://pbs.twimg.com/profile_images/963791777290481666/6FA4tCr5_normal.jpg" TargetMode="External" /><Relationship Id="rId127" Type="http://schemas.openxmlformats.org/officeDocument/2006/relationships/hyperlink" Target="http://pbs.twimg.com/profile_images/499644005005537280/c1wZ02yJ_normal.png" TargetMode="External" /><Relationship Id="rId128" Type="http://schemas.openxmlformats.org/officeDocument/2006/relationships/hyperlink" Target="http://pbs.twimg.com/profile_images/519530089080307713/dT6-jijg_normal.png" TargetMode="External" /><Relationship Id="rId129" Type="http://schemas.openxmlformats.org/officeDocument/2006/relationships/hyperlink" Target="http://pbs.twimg.com/profile_images/1058097936989597703/ayXO_OU2_normal.jpg" TargetMode="External" /><Relationship Id="rId130" Type="http://schemas.openxmlformats.org/officeDocument/2006/relationships/hyperlink" Target="http://pbs.twimg.com/profile_images/1881860240/YAB.YACFE-mark-clr_normal.gif" TargetMode="External" /><Relationship Id="rId131" Type="http://schemas.openxmlformats.org/officeDocument/2006/relationships/hyperlink" Target="http://pbs.twimg.com/profile_images/855469382243405824/2xSO1Nnu_normal.jpg" TargetMode="External" /><Relationship Id="rId132" Type="http://schemas.openxmlformats.org/officeDocument/2006/relationships/hyperlink" Target="http://pbs.twimg.com/profile_images/1084833461804818437/1NesCMfM_normal.jpg" TargetMode="External" /><Relationship Id="rId133" Type="http://schemas.openxmlformats.org/officeDocument/2006/relationships/hyperlink" Target="http://pbs.twimg.com/profile_images/1079777219755601921/Hvk6k3Dd_normal.jpg" TargetMode="External" /><Relationship Id="rId134" Type="http://schemas.openxmlformats.org/officeDocument/2006/relationships/hyperlink" Target="http://pbs.twimg.com/profile_images/998569216520306688/MLZWg3uj_normal.jpg" TargetMode="External" /><Relationship Id="rId135" Type="http://schemas.openxmlformats.org/officeDocument/2006/relationships/hyperlink" Target="http://pbs.twimg.com/profile_images/936648303315361792/919uoTSm_normal.jpg" TargetMode="External" /><Relationship Id="rId136" Type="http://schemas.openxmlformats.org/officeDocument/2006/relationships/hyperlink" Target="http://pbs.twimg.com/profile_images/1072871813850382336/slbmSrhH_normal.jpg" TargetMode="External" /><Relationship Id="rId137" Type="http://schemas.openxmlformats.org/officeDocument/2006/relationships/hyperlink" Target="http://pbs.twimg.com/profile_images/141060728/LOGO_normal.jpg" TargetMode="External" /><Relationship Id="rId138" Type="http://schemas.openxmlformats.org/officeDocument/2006/relationships/hyperlink" Target="http://pbs.twimg.com/profile_images/664559438229979138/chKmwA51_normal.jpg" TargetMode="External" /><Relationship Id="rId139" Type="http://schemas.openxmlformats.org/officeDocument/2006/relationships/hyperlink" Target="http://pbs.twimg.com/profile_images/933734697087139842/tFeu0pao_normal.jpg" TargetMode="External" /><Relationship Id="rId140" Type="http://schemas.openxmlformats.org/officeDocument/2006/relationships/hyperlink" Target="http://pbs.twimg.com/profile_images/1141060075571884032/MzmyoU9d_normal.png" TargetMode="External" /><Relationship Id="rId141" Type="http://schemas.openxmlformats.org/officeDocument/2006/relationships/hyperlink" Target="http://pbs.twimg.com/profile_images/956963268081274880/7_oQCdXC_normal.jpg" TargetMode="External" /><Relationship Id="rId142" Type="http://schemas.openxmlformats.org/officeDocument/2006/relationships/hyperlink" Target="http://pbs.twimg.com/profile_images/1075886825393266689/Y557bLfi_normal.jpg" TargetMode="External" /><Relationship Id="rId143" Type="http://schemas.openxmlformats.org/officeDocument/2006/relationships/hyperlink" Target="http://pbs.twimg.com/profile_images/1038545300959518721/HZvyglHq_normal.jpg" TargetMode="External" /><Relationship Id="rId144" Type="http://schemas.openxmlformats.org/officeDocument/2006/relationships/hyperlink" Target="http://pbs.twimg.com/profile_images/874268600600846336/MY91mnIO_normal.jpg" TargetMode="External" /><Relationship Id="rId145" Type="http://schemas.openxmlformats.org/officeDocument/2006/relationships/hyperlink" Target="http://pbs.twimg.com/profile_images/378800000365964271/e2724e5ac13f259933b5ef016da7d6dc_normal.png" TargetMode="External" /><Relationship Id="rId146" Type="http://schemas.openxmlformats.org/officeDocument/2006/relationships/hyperlink" Target="http://pbs.twimg.com/profile_images/1303728929/Lisa_Headshot_normal.jpg" TargetMode="External" /><Relationship Id="rId147" Type="http://schemas.openxmlformats.org/officeDocument/2006/relationships/hyperlink" Target="http://pbs.twimg.com/profile_images/697510584086958081/TJqTV0US_normal.png" TargetMode="External" /><Relationship Id="rId148" Type="http://schemas.openxmlformats.org/officeDocument/2006/relationships/hyperlink" Target="http://pbs.twimg.com/profile_images/1003573746505015296/cO6hHpay_normal.jpg" TargetMode="External" /><Relationship Id="rId149" Type="http://schemas.openxmlformats.org/officeDocument/2006/relationships/hyperlink" Target="http://pbs.twimg.com/profile_images/644166872120881152/jUpQLCQP_normal.jpg" TargetMode="External" /><Relationship Id="rId150" Type="http://schemas.openxmlformats.org/officeDocument/2006/relationships/hyperlink" Target="http://pbs.twimg.com/profile_images/906166882188894213/OPsZDbvT_normal.jpg" TargetMode="External" /><Relationship Id="rId151" Type="http://schemas.openxmlformats.org/officeDocument/2006/relationships/hyperlink" Target="http://pbs.twimg.com/profile_images/758439373901746176/8EWTNe4R_normal.jpg" TargetMode="External" /><Relationship Id="rId152" Type="http://schemas.openxmlformats.org/officeDocument/2006/relationships/hyperlink" Target="http://pbs.twimg.com/profile_images/1020679309479038976/eAGsobvZ_normal.jpg" TargetMode="External" /><Relationship Id="rId153" Type="http://schemas.openxmlformats.org/officeDocument/2006/relationships/hyperlink" Target="http://pbs.twimg.com/profile_images/1190255979448930304/zbekrlOF_normal.jpg" TargetMode="External" /><Relationship Id="rId154" Type="http://schemas.openxmlformats.org/officeDocument/2006/relationships/hyperlink" Target="http://pbs.twimg.com/profile_images/678087152001880064/O4Eb3Xwv_normal.jpg" TargetMode="External" /><Relationship Id="rId155" Type="http://schemas.openxmlformats.org/officeDocument/2006/relationships/hyperlink" Target="http://pbs.twimg.com/profile_images/843579467939397632/4GieSVLF_normal.jpg" TargetMode="External" /><Relationship Id="rId156" Type="http://schemas.openxmlformats.org/officeDocument/2006/relationships/hyperlink" Target="http://pbs.twimg.com/profile_images/437979206656356352/iaVC_QJ__normal.jpeg" TargetMode="External" /><Relationship Id="rId157" Type="http://schemas.openxmlformats.org/officeDocument/2006/relationships/hyperlink" Target="http://pbs.twimg.com/profile_images/1206309169147478016/rKOujpVC_normal.jpg" TargetMode="External" /><Relationship Id="rId158" Type="http://schemas.openxmlformats.org/officeDocument/2006/relationships/hyperlink" Target="http://pbs.twimg.com/profile_images/881931342455468032/9KbNdLYT_normal.jpg" TargetMode="External" /><Relationship Id="rId159" Type="http://schemas.openxmlformats.org/officeDocument/2006/relationships/hyperlink" Target="http://pbs.twimg.com/profile_images/1088228253284864000/23LjXNDD_normal.jpg" TargetMode="External" /><Relationship Id="rId160" Type="http://schemas.openxmlformats.org/officeDocument/2006/relationships/hyperlink" Target="http://pbs.twimg.com/profile_images/976523803537833985/VhlisbHF_normal.jpg" TargetMode="External" /><Relationship Id="rId161" Type="http://schemas.openxmlformats.org/officeDocument/2006/relationships/hyperlink" Target="http://pbs.twimg.com/profile_images/1197950423933636608/Rf_jNLac_normal.jpg" TargetMode="External" /><Relationship Id="rId162" Type="http://schemas.openxmlformats.org/officeDocument/2006/relationships/hyperlink" Target="http://pbs.twimg.com/profile_images/681681834967576577/bbFkho5s_normal.jpg" TargetMode="External" /><Relationship Id="rId163" Type="http://schemas.openxmlformats.org/officeDocument/2006/relationships/hyperlink" Target="http://pbs.twimg.com/profile_images/1079245227/United_Way_red_v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s://twitter.com/blkhiststudies" TargetMode="External" /><Relationship Id="rId166" Type="http://schemas.openxmlformats.org/officeDocument/2006/relationships/hyperlink" Target="https://twitter.com/atptatp" TargetMode="External" /><Relationship Id="rId167" Type="http://schemas.openxmlformats.org/officeDocument/2006/relationships/hyperlink" Target="https://twitter.com/fempirefinance" TargetMode="External" /><Relationship Id="rId168" Type="http://schemas.openxmlformats.org/officeDocument/2006/relationships/hyperlink" Target="https://twitter.com/edificationad" TargetMode="External" /><Relationship Id="rId169" Type="http://schemas.openxmlformats.org/officeDocument/2006/relationships/hyperlink" Target="https://twitter.com/mydebtfix" TargetMode="External" /><Relationship Id="rId170" Type="http://schemas.openxmlformats.org/officeDocument/2006/relationships/hyperlink" Target="https://twitter.com/signalfcu" TargetMode="External" /><Relationship Id="rId171" Type="http://schemas.openxmlformats.org/officeDocument/2006/relationships/hyperlink" Target="https://twitter.com/atheneusa" TargetMode="External" /><Relationship Id="rId172" Type="http://schemas.openxmlformats.org/officeDocument/2006/relationships/hyperlink" Target="https://twitter.com/utilitysp" TargetMode="External" /><Relationship Id="rId173" Type="http://schemas.openxmlformats.org/officeDocument/2006/relationships/hyperlink" Target="https://twitter.com/homeserveusnews" TargetMode="External" /><Relationship Id="rId174" Type="http://schemas.openxmlformats.org/officeDocument/2006/relationships/hyperlink" Target="https://twitter.com/yacenter" TargetMode="External" /><Relationship Id="rId175" Type="http://schemas.openxmlformats.org/officeDocument/2006/relationships/hyperlink" Target="https://twitter.com/nextdoorchicago" TargetMode="External" /><Relationship Id="rId176" Type="http://schemas.openxmlformats.org/officeDocument/2006/relationships/hyperlink" Target="https://twitter.com/bennett_fg" TargetMode="External" /><Relationship Id="rId177" Type="http://schemas.openxmlformats.org/officeDocument/2006/relationships/hyperlink" Target="https://twitter.com/theinfirmaryfcu" TargetMode="External" /><Relationship Id="rId178" Type="http://schemas.openxmlformats.org/officeDocument/2006/relationships/hyperlink" Target="https://twitter.com/parkcitycu" TargetMode="External" /><Relationship Id="rId179" Type="http://schemas.openxmlformats.org/officeDocument/2006/relationships/hyperlink" Target="https://twitter.com/torrsavbank" TargetMode="External" /><Relationship Id="rId180" Type="http://schemas.openxmlformats.org/officeDocument/2006/relationships/hyperlink" Target="https://twitter.com/piatchek_assoc" TargetMode="External" /><Relationship Id="rId181" Type="http://schemas.openxmlformats.org/officeDocument/2006/relationships/hyperlink" Target="https://twitter.com/fnbnewtown" TargetMode="External" /><Relationship Id="rId182" Type="http://schemas.openxmlformats.org/officeDocument/2006/relationships/hyperlink" Target="https://twitter.com/mixuticarome" TargetMode="External" /><Relationship Id="rId183" Type="http://schemas.openxmlformats.org/officeDocument/2006/relationships/hyperlink" Target="https://twitter.com/jusmetheone" TargetMode="External" /><Relationship Id="rId184" Type="http://schemas.openxmlformats.org/officeDocument/2006/relationships/hyperlink" Target="https://twitter.com/beachmunicipal" TargetMode="External" /><Relationship Id="rId185" Type="http://schemas.openxmlformats.org/officeDocument/2006/relationships/hyperlink" Target="https://twitter.com/sfinanceadvisor" TargetMode="External" /><Relationship Id="rId186" Type="http://schemas.openxmlformats.org/officeDocument/2006/relationships/hyperlink" Target="https://twitter.com/centuracollege" TargetMode="External" /><Relationship Id="rId187" Type="http://schemas.openxmlformats.org/officeDocument/2006/relationships/hyperlink" Target="https://twitter.com/coachgallatin1" TargetMode="External" /><Relationship Id="rId188" Type="http://schemas.openxmlformats.org/officeDocument/2006/relationships/hyperlink" Target="https://twitter.com/worthadvisors" TargetMode="External" /><Relationship Id="rId189" Type="http://schemas.openxmlformats.org/officeDocument/2006/relationships/hyperlink" Target="https://twitter.com/baptistfcu" TargetMode="External" /><Relationship Id="rId190" Type="http://schemas.openxmlformats.org/officeDocument/2006/relationships/hyperlink" Target="https://twitter.com/mymarinagent" TargetMode="External" /><Relationship Id="rId191" Type="http://schemas.openxmlformats.org/officeDocument/2006/relationships/hyperlink" Target="https://twitter.com/blrealtygj" TargetMode="External" /><Relationship Id="rId192" Type="http://schemas.openxmlformats.org/officeDocument/2006/relationships/hyperlink" Target="https://twitter.com/itlprograms" TargetMode="External" /><Relationship Id="rId193" Type="http://schemas.openxmlformats.org/officeDocument/2006/relationships/hyperlink" Target="https://twitter.com/becauseofthem" TargetMode="External" /><Relationship Id="rId194" Type="http://schemas.openxmlformats.org/officeDocument/2006/relationships/hyperlink" Target="https://twitter.com/girlsincdc" TargetMode="External" /><Relationship Id="rId195" Type="http://schemas.openxmlformats.org/officeDocument/2006/relationships/hyperlink" Target="https://twitter.com/bgcmp" TargetMode="External" /><Relationship Id="rId196" Type="http://schemas.openxmlformats.org/officeDocument/2006/relationships/hyperlink" Target="https://twitter.com/mrsgirlslikeme" TargetMode="External" /><Relationship Id="rId197" Type="http://schemas.openxmlformats.org/officeDocument/2006/relationships/hyperlink" Target="https://twitter.com/dosomething" TargetMode="External" /><Relationship Id="rId198" Type="http://schemas.openxmlformats.org/officeDocument/2006/relationships/hyperlink" Target="https://twitter.com/tokiwana" TargetMode="External" /><Relationship Id="rId199" Type="http://schemas.openxmlformats.org/officeDocument/2006/relationships/hyperlink" Target="https://twitter.com/blackgirlnerds" TargetMode="External" /><Relationship Id="rId200" Type="http://schemas.openxmlformats.org/officeDocument/2006/relationships/hyperlink" Target="https://twitter.com/jess_in_jest" TargetMode="External" /><Relationship Id="rId201" Type="http://schemas.openxmlformats.org/officeDocument/2006/relationships/hyperlink" Target="https://twitter.com/bradgoesbeyond" TargetMode="External" /><Relationship Id="rId202" Type="http://schemas.openxmlformats.org/officeDocument/2006/relationships/hyperlink" Target="https://twitter.com/fatgirlnmotion" TargetMode="External" /><Relationship Id="rId203" Type="http://schemas.openxmlformats.org/officeDocument/2006/relationships/hyperlink" Target="https://twitter.com/csiltd" TargetMode="External" /><Relationship Id="rId204" Type="http://schemas.openxmlformats.org/officeDocument/2006/relationships/hyperlink" Target="https://twitter.com/thescotsman" TargetMode="External" /><Relationship Id="rId205" Type="http://schemas.openxmlformats.org/officeDocument/2006/relationships/hyperlink" Target="https://twitter.com/vistawealthllc" TargetMode="External" /><Relationship Id="rId206" Type="http://schemas.openxmlformats.org/officeDocument/2006/relationships/hyperlink" Target="https://twitter.com/kellercpa" TargetMode="External" /><Relationship Id="rId207" Type="http://schemas.openxmlformats.org/officeDocument/2006/relationships/hyperlink" Target="https://twitter.com/werpossibility" TargetMode="External" /><Relationship Id="rId208" Type="http://schemas.openxmlformats.org/officeDocument/2006/relationships/hyperlink" Target="https://twitter.com/susandietz10" TargetMode="External" /><Relationship Id="rId209" Type="http://schemas.openxmlformats.org/officeDocument/2006/relationships/comments" Target="../comments2.xml" /><Relationship Id="rId210" Type="http://schemas.openxmlformats.org/officeDocument/2006/relationships/vmlDrawing" Target="../drawings/vmlDrawing2.vml" /><Relationship Id="rId211" Type="http://schemas.openxmlformats.org/officeDocument/2006/relationships/table" Target="../tables/table2.xml" /><Relationship Id="rId212" Type="http://schemas.openxmlformats.org/officeDocument/2006/relationships/drawing" Target="../drawings/drawing1.xml" /><Relationship Id="rId2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learninghub.prospercanada.org/wp-content/uploads/2019/10/SaveattheGroceryStore2018.pdf" TargetMode="External" /><Relationship Id="rId2" Type="http://schemas.openxmlformats.org/officeDocument/2006/relationships/hyperlink" Target="https://gnfl.io/9Ib8sCm9FUDBVmlgXTQ-pc/1878762/" TargetMode="External" /><Relationship Id="rId3" Type="http://schemas.openxmlformats.org/officeDocument/2006/relationships/hyperlink" Target="https://gnfl.io/3ERoEHuy3JD4QOS4tkU-pc/1865878/" TargetMode="External" /><Relationship Id="rId4" Type="http://schemas.openxmlformats.org/officeDocument/2006/relationships/hyperlink" Target="https://www.scotsman.com/business/why-securing-the-fintech-ecosystem-is-vital-1-5062080" TargetMode="External" /><Relationship Id="rId5" Type="http://schemas.openxmlformats.org/officeDocument/2006/relationships/hyperlink" Target="https://www.bradgoesbeyond.com/home-1/assessing-your-financial-reality" TargetMode="External" /><Relationship Id="rId6" Type="http://schemas.openxmlformats.org/officeDocument/2006/relationships/hyperlink" Target="https://www.thepennyhoarder.com/bank-accounts/what-is-apy/" TargetMode="External" /><Relationship Id="rId7" Type="http://schemas.openxmlformats.org/officeDocument/2006/relationships/hyperlink" Target="https://www.daveramsey.com/blog/christmas-and-money-are-gone" TargetMode="External" /><Relationship Id="rId8" Type="http://schemas.openxmlformats.org/officeDocument/2006/relationships/hyperlink" Target="https://www.statefarm.com/simple-insights/planning/give-the-gift-of-education" TargetMode="External" /><Relationship Id="rId9" Type="http://schemas.openxmlformats.org/officeDocument/2006/relationships/hyperlink" Target="https://www.baptist-healthfcu.com/aboutus/current-specials/" TargetMode="External" /><Relationship Id="rId10" Type="http://schemas.openxmlformats.org/officeDocument/2006/relationships/hyperlink" Target="https://www.cnbc.com/2019/12/31/here-are-some-quick-fixes-to-recover-from-a-financial-hangover.html" TargetMode="External" /><Relationship Id="rId11" Type="http://schemas.openxmlformats.org/officeDocument/2006/relationships/hyperlink" Target="https://www.instagram.com/p/B63AFSnBOkB/?igshid=1c4ughgwl97u3" TargetMode="External" /><Relationship Id="rId12" Type="http://schemas.openxmlformats.org/officeDocument/2006/relationships/hyperlink" Target="https://www.athene.com/smart-strategies/finances/retirement-resolutions.html?utm_medium=social&amp;utm_source=athene&amp;utm_campaign=smart_strategies&amp;utm_content=retirement_resolutions" TargetMode="External" /><Relationship Id="rId13" Type="http://schemas.openxmlformats.org/officeDocument/2006/relationships/hyperlink" Target="https://twitter.com/StateFarm/status/1212403129532211200" TargetMode="External" /><Relationship Id="rId14" Type="http://schemas.openxmlformats.org/officeDocument/2006/relationships/hyperlink" Target="https://www.piatchekandsmith.com/HOT-TOPIC-Two-Trade-Agreements-Offer-Optimism,-But-Uncertainty-Remains.c9503.htm" TargetMode="External" /><Relationship Id="rId15" Type="http://schemas.openxmlformats.org/officeDocument/2006/relationships/hyperlink" Target="https://www.instagram.com/p/B63kVXNH_HF/?igshid=1rn3dutpfom78" TargetMode="External" /><Relationship Id="rId16" Type="http://schemas.openxmlformats.org/officeDocument/2006/relationships/hyperlink" Target="https://www.facebook.com/100000518780086/posts/3151367478223847/" TargetMode="External" /><Relationship Id="rId17" Type="http://schemas.openxmlformats.org/officeDocument/2006/relationships/hyperlink" Target="http://resourcecenter.cuna.org/1/article/4227/html" TargetMode="External" /><Relationship Id="rId18" Type="http://schemas.openxmlformats.org/officeDocument/2006/relationships/hyperlink" Target="https://www.seniorfinanceadvisor.com/news/best-investment-savings-accounts-for-retirement?&amp;utm_source=twitter&amp;utm_medium=twitter-organic-sfa&amp;utm_campaign=organic-twitter-post" TargetMode="External" /><Relationship Id="rId19" Type="http://schemas.openxmlformats.org/officeDocument/2006/relationships/hyperlink" Target="https://www.weau.com/content/news/Tips-to-protect-yourself-from-financial-scams-565852872.html" TargetMode="External" /><Relationship Id="rId20" Type="http://schemas.openxmlformats.org/officeDocument/2006/relationships/hyperlink" Target="https://www.cnbc.com/2019/12/31/here-are-some-quick-fixes-to-recover-from-a-financial-hangover.html" TargetMode="External" /><Relationship Id="rId21" Type="http://schemas.openxmlformats.org/officeDocument/2006/relationships/hyperlink" Target="https://learninghub.prospercanada.org/wp-content/uploads/2019/10/SaveattheGroceryStore2018.pdf" TargetMode="External" /><Relationship Id="rId22" Type="http://schemas.openxmlformats.org/officeDocument/2006/relationships/hyperlink" Target="https://gnfl.io/9Ib8sCm9FUDBVmlgXTQ-pc/1878762/" TargetMode="External" /><Relationship Id="rId23" Type="http://schemas.openxmlformats.org/officeDocument/2006/relationships/hyperlink" Target="https://gnfl.io/3ERoEHuy3JD4QOS4tkU-pc/1865878/" TargetMode="External" /><Relationship Id="rId24" Type="http://schemas.openxmlformats.org/officeDocument/2006/relationships/hyperlink" Target="https://www.scotsman.com/business/why-securing-the-fintech-ecosystem-is-vital-1-5062080"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912</v>
      </c>
      <c r="BD2" s="13" t="s">
        <v>926</v>
      </c>
      <c r="BE2" s="13" t="s">
        <v>927</v>
      </c>
      <c r="BF2" s="67" t="s">
        <v>1318</v>
      </c>
      <c r="BG2" s="67" t="s">
        <v>1319</v>
      </c>
      <c r="BH2" s="67" t="s">
        <v>1320</v>
      </c>
      <c r="BI2" s="67" t="s">
        <v>1321</v>
      </c>
      <c r="BJ2" s="67" t="s">
        <v>1322</v>
      </c>
      <c r="BK2" s="67" t="s">
        <v>1323</v>
      </c>
      <c r="BL2" s="67" t="s">
        <v>1324</v>
      </c>
      <c r="BM2" s="67" t="s">
        <v>1325</v>
      </c>
      <c r="BN2" s="67" t="s">
        <v>1326</v>
      </c>
    </row>
    <row r="3" spans="1:66" ht="15" customHeight="1">
      <c r="A3" s="83" t="s">
        <v>234</v>
      </c>
      <c r="B3" s="83" t="s">
        <v>234</v>
      </c>
      <c r="C3" s="53" t="s">
        <v>1392</v>
      </c>
      <c r="D3" s="54">
        <v>3</v>
      </c>
      <c r="E3" s="65" t="s">
        <v>132</v>
      </c>
      <c r="F3" s="55">
        <v>32</v>
      </c>
      <c r="G3" s="53"/>
      <c r="H3" s="57"/>
      <c r="I3" s="56"/>
      <c r="J3" s="56"/>
      <c r="K3" s="36" t="s">
        <v>65</v>
      </c>
      <c r="L3" s="62">
        <v>3</v>
      </c>
      <c r="M3" s="62"/>
      <c r="N3" s="63"/>
      <c r="O3" s="84" t="s">
        <v>196</v>
      </c>
      <c r="P3" s="86">
        <v>43828.5278125</v>
      </c>
      <c r="Q3" s="84" t="s">
        <v>281</v>
      </c>
      <c r="R3" s="84"/>
      <c r="S3" s="84"/>
      <c r="T3" s="84" t="s">
        <v>357</v>
      </c>
      <c r="U3" s="89" t="s">
        <v>377</v>
      </c>
      <c r="V3" s="89" t="s">
        <v>377</v>
      </c>
      <c r="W3" s="86">
        <v>43828.5278125</v>
      </c>
      <c r="X3" s="90">
        <v>43828</v>
      </c>
      <c r="Y3" s="92" t="s">
        <v>413</v>
      </c>
      <c r="Z3" s="89" t="s">
        <v>454</v>
      </c>
      <c r="AA3" s="84"/>
      <c r="AB3" s="84"/>
      <c r="AC3" s="92" t="s">
        <v>495</v>
      </c>
      <c r="AD3" s="84"/>
      <c r="AE3" s="84" t="b">
        <v>0</v>
      </c>
      <c r="AF3" s="84">
        <v>32</v>
      </c>
      <c r="AG3" s="92" t="s">
        <v>536</v>
      </c>
      <c r="AH3" s="84" t="b">
        <v>0</v>
      </c>
      <c r="AI3" s="84" t="s">
        <v>537</v>
      </c>
      <c r="AJ3" s="84"/>
      <c r="AK3" s="92" t="s">
        <v>536</v>
      </c>
      <c r="AL3" s="84" t="b">
        <v>0</v>
      </c>
      <c r="AM3" s="84">
        <v>19</v>
      </c>
      <c r="AN3" s="92" t="s">
        <v>536</v>
      </c>
      <c r="AO3" s="84" t="s">
        <v>540</v>
      </c>
      <c r="AP3" s="84" t="b">
        <v>0</v>
      </c>
      <c r="AQ3" s="92" t="s">
        <v>495</v>
      </c>
      <c r="AR3" s="84" t="s">
        <v>278</v>
      </c>
      <c r="AS3" s="84">
        <v>0</v>
      </c>
      <c r="AT3" s="84">
        <v>0</v>
      </c>
      <c r="AU3" s="84"/>
      <c r="AV3" s="84"/>
      <c r="AW3" s="84"/>
      <c r="AX3" s="84"/>
      <c r="AY3" s="84"/>
      <c r="AZ3" s="84"/>
      <c r="BA3" s="84"/>
      <c r="BB3" s="84"/>
      <c r="BC3">
        <v>1</v>
      </c>
      <c r="BD3" s="84" t="str">
        <f>REPLACE(INDEX(GroupVertices[Group],MATCH(Edges[[#This Row],[Vertex 1]],GroupVertices[Vertex],0)),1,1,"")</f>
        <v>6</v>
      </c>
      <c r="BE3" s="84" t="str">
        <f>REPLACE(INDEX(GroupVertices[Group],MATCH(Edges[[#This Row],[Vertex 2]],GroupVertices[Vertex],0)),1,1,"")</f>
        <v>6</v>
      </c>
      <c r="BF3" s="51">
        <v>1</v>
      </c>
      <c r="BG3" s="52">
        <v>10</v>
      </c>
      <c r="BH3" s="51">
        <v>1</v>
      </c>
      <c r="BI3" s="52">
        <v>10</v>
      </c>
      <c r="BJ3" s="51">
        <v>0</v>
      </c>
      <c r="BK3" s="52">
        <v>0</v>
      </c>
      <c r="BL3" s="51">
        <v>8</v>
      </c>
      <c r="BM3" s="52">
        <v>80</v>
      </c>
      <c r="BN3" s="51">
        <v>10</v>
      </c>
    </row>
    <row r="4" spans="1:66" ht="15" customHeight="1">
      <c r="A4" s="83" t="s">
        <v>235</v>
      </c>
      <c r="B4" s="83" t="s">
        <v>234</v>
      </c>
      <c r="C4" s="53" t="s">
        <v>1392</v>
      </c>
      <c r="D4" s="54">
        <v>3</v>
      </c>
      <c r="E4" s="53" t="s">
        <v>132</v>
      </c>
      <c r="F4" s="55">
        <v>32</v>
      </c>
      <c r="G4" s="53"/>
      <c r="H4" s="57"/>
      <c r="I4" s="56"/>
      <c r="J4" s="56"/>
      <c r="K4" s="36" t="s">
        <v>65</v>
      </c>
      <c r="L4" s="62">
        <v>4</v>
      </c>
      <c r="M4" s="62"/>
      <c r="N4" s="63"/>
      <c r="O4" s="85" t="s">
        <v>278</v>
      </c>
      <c r="P4" s="87">
        <v>43830.7309375</v>
      </c>
      <c r="Q4" s="85" t="s">
        <v>281</v>
      </c>
      <c r="R4" s="85"/>
      <c r="S4" s="85"/>
      <c r="T4" s="85" t="s">
        <v>357</v>
      </c>
      <c r="U4" s="85"/>
      <c r="V4" s="88" t="s">
        <v>397</v>
      </c>
      <c r="W4" s="87">
        <v>43830.7309375</v>
      </c>
      <c r="X4" s="91">
        <v>43830</v>
      </c>
      <c r="Y4" s="93" t="s">
        <v>414</v>
      </c>
      <c r="Z4" s="88" t="s">
        <v>455</v>
      </c>
      <c r="AA4" s="85"/>
      <c r="AB4" s="85"/>
      <c r="AC4" s="93" t="s">
        <v>496</v>
      </c>
      <c r="AD4" s="85"/>
      <c r="AE4" s="85" t="b">
        <v>0</v>
      </c>
      <c r="AF4" s="85">
        <v>0</v>
      </c>
      <c r="AG4" s="93" t="s">
        <v>536</v>
      </c>
      <c r="AH4" s="85" t="b">
        <v>0</v>
      </c>
      <c r="AI4" s="85" t="s">
        <v>537</v>
      </c>
      <c r="AJ4" s="85"/>
      <c r="AK4" s="93" t="s">
        <v>536</v>
      </c>
      <c r="AL4" s="85" t="b">
        <v>0</v>
      </c>
      <c r="AM4" s="85">
        <v>19</v>
      </c>
      <c r="AN4" s="93" t="s">
        <v>495</v>
      </c>
      <c r="AO4" s="85" t="s">
        <v>541</v>
      </c>
      <c r="AP4" s="85" t="b">
        <v>0</v>
      </c>
      <c r="AQ4" s="93" t="s">
        <v>495</v>
      </c>
      <c r="AR4" s="85" t="s">
        <v>196</v>
      </c>
      <c r="AS4" s="85">
        <v>0</v>
      </c>
      <c r="AT4" s="85">
        <v>0</v>
      </c>
      <c r="AU4" s="85"/>
      <c r="AV4" s="85"/>
      <c r="AW4" s="85"/>
      <c r="AX4" s="85"/>
      <c r="AY4" s="85"/>
      <c r="AZ4" s="85"/>
      <c r="BA4" s="85"/>
      <c r="BB4" s="85"/>
      <c r="BC4">
        <v>1</v>
      </c>
      <c r="BD4" s="84" t="str">
        <f>REPLACE(INDEX(GroupVertices[Group],MATCH(Edges[[#This Row],[Vertex 1]],GroupVertices[Vertex],0)),1,1,"")</f>
        <v>6</v>
      </c>
      <c r="BE4" s="84" t="str">
        <f>REPLACE(INDEX(GroupVertices[Group],MATCH(Edges[[#This Row],[Vertex 2]],GroupVertices[Vertex],0)),1,1,"")</f>
        <v>6</v>
      </c>
      <c r="BF4" s="51">
        <v>1</v>
      </c>
      <c r="BG4" s="52">
        <v>10</v>
      </c>
      <c r="BH4" s="51">
        <v>1</v>
      </c>
      <c r="BI4" s="52">
        <v>10</v>
      </c>
      <c r="BJ4" s="51">
        <v>0</v>
      </c>
      <c r="BK4" s="52">
        <v>0</v>
      </c>
      <c r="BL4" s="51">
        <v>8</v>
      </c>
      <c r="BM4" s="52">
        <v>80</v>
      </c>
      <c r="BN4" s="51">
        <v>10</v>
      </c>
    </row>
    <row r="5" spans="1:66" ht="15">
      <c r="A5" s="83" t="s">
        <v>236</v>
      </c>
      <c r="B5" s="83" t="s">
        <v>236</v>
      </c>
      <c r="C5" s="53" t="s">
        <v>1392</v>
      </c>
      <c r="D5" s="54">
        <v>3</v>
      </c>
      <c r="E5" s="53" t="s">
        <v>132</v>
      </c>
      <c r="F5" s="55">
        <v>32</v>
      </c>
      <c r="G5" s="53"/>
      <c r="H5" s="57"/>
      <c r="I5" s="56"/>
      <c r="J5" s="56"/>
      <c r="K5" s="36" t="s">
        <v>65</v>
      </c>
      <c r="L5" s="62">
        <v>5</v>
      </c>
      <c r="M5" s="62"/>
      <c r="N5" s="63"/>
      <c r="O5" s="85" t="s">
        <v>196</v>
      </c>
      <c r="P5" s="87">
        <v>43832.890393518515</v>
      </c>
      <c r="Q5" s="85" t="s">
        <v>282</v>
      </c>
      <c r="R5" s="85"/>
      <c r="S5" s="85"/>
      <c r="T5" s="85" t="s">
        <v>358</v>
      </c>
      <c r="U5" s="88" t="s">
        <v>378</v>
      </c>
      <c r="V5" s="88" t="s">
        <v>378</v>
      </c>
      <c r="W5" s="87">
        <v>43832.890393518515</v>
      </c>
      <c r="X5" s="91">
        <v>43832</v>
      </c>
      <c r="Y5" s="93" t="s">
        <v>415</v>
      </c>
      <c r="Z5" s="88" t="s">
        <v>456</v>
      </c>
      <c r="AA5" s="85"/>
      <c r="AB5" s="85"/>
      <c r="AC5" s="93" t="s">
        <v>497</v>
      </c>
      <c r="AD5" s="85"/>
      <c r="AE5" s="85" t="b">
        <v>0</v>
      </c>
      <c r="AF5" s="85">
        <v>0</v>
      </c>
      <c r="AG5" s="93" t="s">
        <v>536</v>
      </c>
      <c r="AH5" s="85" t="b">
        <v>0</v>
      </c>
      <c r="AI5" s="85" t="s">
        <v>537</v>
      </c>
      <c r="AJ5" s="85"/>
      <c r="AK5" s="93" t="s">
        <v>536</v>
      </c>
      <c r="AL5" s="85" t="b">
        <v>0</v>
      </c>
      <c r="AM5" s="85">
        <v>0</v>
      </c>
      <c r="AN5" s="93" t="s">
        <v>536</v>
      </c>
      <c r="AO5" s="85" t="s">
        <v>542</v>
      </c>
      <c r="AP5" s="85" t="b">
        <v>0</v>
      </c>
      <c r="AQ5" s="93" t="s">
        <v>497</v>
      </c>
      <c r="AR5" s="85" t="s">
        <v>196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c r="BF5" s="51">
        <v>1</v>
      </c>
      <c r="BG5" s="52">
        <v>2.4390243902439024</v>
      </c>
      <c r="BH5" s="51">
        <v>2</v>
      </c>
      <c r="BI5" s="52">
        <v>4.878048780487805</v>
      </c>
      <c r="BJ5" s="51">
        <v>0</v>
      </c>
      <c r="BK5" s="52">
        <v>0</v>
      </c>
      <c r="BL5" s="51">
        <v>38</v>
      </c>
      <c r="BM5" s="52">
        <v>92.6829268292683</v>
      </c>
      <c r="BN5" s="51">
        <v>41</v>
      </c>
    </row>
    <row r="6" spans="1:66" ht="15">
      <c r="A6" s="83" t="s">
        <v>237</v>
      </c>
      <c r="B6" s="83" t="s">
        <v>237</v>
      </c>
      <c r="C6" s="53" t="s">
        <v>1392</v>
      </c>
      <c r="D6" s="54">
        <v>3</v>
      </c>
      <c r="E6" s="53" t="s">
        <v>132</v>
      </c>
      <c r="F6" s="55">
        <v>32</v>
      </c>
      <c r="G6" s="53"/>
      <c r="H6" s="57"/>
      <c r="I6" s="56"/>
      <c r="J6" s="56"/>
      <c r="K6" s="36" t="s">
        <v>65</v>
      </c>
      <c r="L6" s="62">
        <v>6</v>
      </c>
      <c r="M6" s="62"/>
      <c r="N6" s="63"/>
      <c r="O6" s="85" t="s">
        <v>196</v>
      </c>
      <c r="P6" s="87">
        <v>43833.15017361111</v>
      </c>
      <c r="Q6" s="85" t="s">
        <v>283</v>
      </c>
      <c r="R6" s="85"/>
      <c r="S6" s="85"/>
      <c r="T6" s="85" t="s">
        <v>359</v>
      </c>
      <c r="U6" s="88" t="s">
        <v>379</v>
      </c>
      <c r="V6" s="88" t="s">
        <v>379</v>
      </c>
      <c r="W6" s="87">
        <v>43833.15017361111</v>
      </c>
      <c r="X6" s="91">
        <v>43833</v>
      </c>
      <c r="Y6" s="93" t="s">
        <v>416</v>
      </c>
      <c r="Z6" s="88" t="s">
        <v>457</v>
      </c>
      <c r="AA6" s="85"/>
      <c r="AB6" s="85"/>
      <c r="AC6" s="93" t="s">
        <v>498</v>
      </c>
      <c r="AD6" s="85"/>
      <c r="AE6" s="85" t="b">
        <v>0</v>
      </c>
      <c r="AF6" s="85">
        <v>0</v>
      </c>
      <c r="AG6" s="93" t="s">
        <v>536</v>
      </c>
      <c r="AH6" s="85" t="b">
        <v>0</v>
      </c>
      <c r="AI6" s="85" t="s">
        <v>537</v>
      </c>
      <c r="AJ6" s="85"/>
      <c r="AK6" s="93" t="s">
        <v>536</v>
      </c>
      <c r="AL6" s="85" t="b">
        <v>0</v>
      </c>
      <c r="AM6" s="85">
        <v>0</v>
      </c>
      <c r="AN6" s="93" t="s">
        <v>536</v>
      </c>
      <c r="AO6" s="85" t="s">
        <v>543</v>
      </c>
      <c r="AP6" s="85" t="b">
        <v>0</v>
      </c>
      <c r="AQ6" s="93" t="s">
        <v>498</v>
      </c>
      <c r="AR6" s="85" t="s">
        <v>196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c r="BF6" s="51">
        <v>3</v>
      </c>
      <c r="BG6" s="52">
        <v>13.636363636363637</v>
      </c>
      <c r="BH6" s="51">
        <v>0</v>
      </c>
      <c r="BI6" s="52">
        <v>0</v>
      </c>
      <c r="BJ6" s="51">
        <v>0</v>
      </c>
      <c r="BK6" s="52">
        <v>0</v>
      </c>
      <c r="BL6" s="51">
        <v>19</v>
      </c>
      <c r="BM6" s="52">
        <v>86.36363636363636</v>
      </c>
      <c r="BN6" s="51">
        <v>22</v>
      </c>
    </row>
    <row r="7" spans="1:66" ht="15">
      <c r="A7" s="83" t="s">
        <v>238</v>
      </c>
      <c r="B7" s="83" t="s">
        <v>238</v>
      </c>
      <c r="C7" s="53" t="s">
        <v>1392</v>
      </c>
      <c r="D7" s="54">
        <v>3</v>
      </c>
      <c r="E7" s="53" t="s">
        <v>132</v>
      </c>
      <c r="F7" s="55">
        <v>32</v>
      </c>
      <c r="G7" s="53"/>
      <c r="H7" s="57"/>
      <c r="I7" s="56"/>
      <c r="J7" s="56"/>
      <c r="K7" s="36" t="s">
        <v>65</v>
      </c>
      <c r="L7" s="62">
        <v>7</v>
      </c>
      <c r="M7" s="62"/>
      <c r="N7" s="63"/>
      <c r="O7" s="85" t="s">
        <v>196</v>
      </c>
      <c r="P7" s="87">
        <v>43833.61195601852</v>
      </c>
      <c r="Q7" s="85" t="s">
        <v>284</v>
      </c>
      <c r="R7" s="85"/>
      <c r="S7" s="85"/>
      <c r="T7" s="85" t="s">
        <v>360</v>
      </c>
      <c r="U7" s="88" t="s">
        <v>380</v>
      </c>
      <c r="V7" s="88" t="s">
        <v>380</v>
      </c>
      <c r="W7" s="87">
        <v>43833.61195601852</v>
      </c>
      <c r="X7" s="91">
        <v>43833</v>
      </c>
      <c r="Y7" s="93" t="s">
        <v>417</v>
      </c>
      <c r="Z7" s="88" t="s">
        <v>458</v>
      </c>
      <c r="AA7" s="85"/>
      <c r="AB7" s="85"/>
      <c r="AC7" s="93" t="s">
        <v>499</v>
      </c>
      <c r="AD7" s="85"/>
      <c r="AE7" s="85" t="b">
        <v>0</v>
      </c>
      <c r="AF7" s="85">
        <v>0</v>
      </c>
      <c r="AG7" s="93" t="s">
        <v>536</v>
      </c>
      <c r="AH7" s="85" t="b">
        <v>0</v>
      </c>
      <c r="AI7" s="85" t="s">
        <v>537</v>
      </c>
      <c r="AJ7" s="85"/>
      <c r="AK7" s="93" t="s">
        <v>536</v>
      </c>
      <c r="AL7" s="85" t="b">
        <v>0</v>
      </c>
      <c r="AM7" s="85">
        <v>0</v>
      </c>
      <c r="AN7" s="93" t="s">
        <v>536</v>
      </c>
      <c r="AO7" s="85" t="s">
        <v>540</v>
      </c>
      <c r="AP7" s="85" t="b">
        <v>0</v>
      </c>
      <c r="AQ7" s="93" t="s">
        <v>499</v>
      </c>
      <c r="AR7" s="85" t="s">
        <v>196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c r="BF7" s="51">
        <v>2</v>
      </c>
      <c r="BG7" s="52">
        <v>5.405405405405405</v>
      </c>
      <c r="BH7" s="51">
        <v>4</v>
      </c>
      <c r="BI7" s="52">
        <v>10.81081081081081</v>
      </c>
      <c r="BJ7" s="51">
        <v>0</v>
      </c>
      <c r="BK7" s="52">
        <v>0</v>
      </c>
      <c r="BL7" s="51">
        <v>31</v>
      </c>
      <c r="BM7" s="52">
        <v>83.78378378378379</v>
      </c>
      <c r="BN7" s="51">
        <v>37</v>
      </c>
    </row>
    <row r="8" spans="1:66" ht="15">
      <c r="A8" s="83" t="s">
        <v>239</v>
      </c>
      <c r="B8" s="83" t="s">
        <v>239</v>
      </c>
      <c r="C8" s="53" t="s">
        <v>1392</v>
      </c>
      <c r="D8" s="54">
        <v>3</v>
      </c>
      <c r="E8" s="53" t="s">
        <v>132</v>
      </c>
      <c r="F8" s="55">
        <v>32</v>
      </c>
      <c r="G8" s="53"/>
      <c r="H8" s="57"/>
      <c r="I8" s="56"/>
      <c r="J8" s="56"/>
      <c r="K8" s="36" t="s">
        <v>65</v>
      </c>
      <c r="L8" s="62">
        <v>8</v>
      </c>
      <c r="M8" s="62"/>
      <c r="N8" s="63"/>
      <c r="O8" s="85" t="s">
        <v>196</v>
      </c>
      <c r="P8" s="87">
        <v>43833.62447916667</v>
      </c>
      <c r="Q8" s="85" t="s">
        <v>285</v>
      </c>
      <c r="R8" s="88" t="s">
        <v>317</v>
      </c>
      <c r="S8" s="85" t="s">
        <v>339</v>
      </c>
      <c r="T8" s="85" t="s">
        <v>361</v>
      </c>
      <c r="U8" s="88" t="s">
        <v>381</v>
      </c>
      <c r="V8" s="88" t="s">
        <v>381</v>
      </c>
      <c r="W8" s="87">
        <v>43833.62447916667</v>
      </c>
      <c r="X8" s="91">
        <v>43833</v>
      </c>
      <c r="Y8" s="93" t="s">
        <v>418</v>
      </c>
      <c r="Z8" s="88" t="s">
        <v>459</v>
      </c>
      <c r="AA8" s="85"/>
      <c r="AB8" s="85"/>
      <c r="AC8" s="93" t="s">
        <v>500</v>
      </c>
      <c r="AD8" s="85"/>
      <c r="AE8" s="85" t="b">
        <v>0</v>
      </c>
      <c r="AF8" s="85">
        <v>0</v>
      </c>
      <c r="AG8" s="93" t="s">
        <v>536</v>
      </c>
      <c r="AH8" s="85" t="b">
        <v>0</v>
      </c>
      <c r="AI8" s="85" t="s">
        <v>537</v>
      </c>
      <c r="AJ8" s="85"/>
      <c r="AK8" s="93" t="s">
        <v>536</v>
      </c>
      <c r="AL8" s="85" t="b">
        <v>0</v>
      </c>
      <c r="AM8" s="85">
        <v>0</v>
      </c>
      <c r="AN8" s="93" t="s">
        <v>536</v>
      </c>
      <c r="AO8" s="85" t="s">
        <v>544</v>
      </c>
      <c r="AP8" s="85" t="b">
        <v>0</v>
      </c>
      <c r="AQ8" s="93" t="s">
        <v>500</v>
      </c>
      <c r="AR8" s="85" t="s">
        <v>196</v>
      </c>
      <c r="AS8" s="85">
        <v>0</v>
      </c>
      <c r="AT8" s="85">
        <v>0</v>
      </c>
      <c r="AU8" s="85" t="s">
        <v>553</v>
      </c>
      <c r="AV8" s="85" t="s">
        <v>554</v>
      </c>
      <c r="AW8" s="85" t="s">
        <v>555</v>
      </c>
      <c r="AX8" s="85" t="s">
        <v>556</v>
      </c>
      <c r="AY8" s="85" t="s">
        <v>557</v>
      </c>
      <c r="AZ8" s="85" t="s">
        <v>558</v>
      </c>
      <c r="BA8" s="85" t="s">
        <v>559</v>
      </c>
      <c r="BB8" s="88" t="s">
        <v>560</v>
      </c>
      <c r="BC8">
        <v>1</v>
      </c>
      <c r="BD8" s="84" t="str">
        <f>REPLACE(INDEX(GroupVertices[Group],MATCH(Edges[[#This Row],[Vertex 1]],GroupVertices[Vertex],0)),1,1,"")</f>
        <v>1</v>
      </c>
      <c r="BE8" s="84" t="str">
        <f>REPLACE(INDEX(GroupVertices[Group],MATCH(Edges[[#This Row],[Vertex 2]],GroupVertices[Vertex],0)),1,1,"")</f>
        <v>1</v>
      </c>
      <c r="BF8" s="51">
        <v>1</v>
      </c>
      <c r="BG8" s="52">
        <v>2.9411764705882355</v>
      </c>
      <c r="BH8" s="51">
        <v>1</v>
      </c>
      <c r="BI8" s="52">
        <v>2.9411764705882355</v>
      </c>
      <c r="BJ8" s="51">
        <v>0</v>
      </c>
      <c r="BK8" s="52">
        <v>0</v>
      </c>
      <c r="BL8" s="51">
        <v>32</v>
      </c>
      <c r="BM8" s="52">
        <v>94.11764705882354</v>
      </c>
      <c r="BN8" s="51">
        <v>34</v>
      </c>
    </row>
    <row r="9" spans="1:66" ht="15">
      <c r="A9" s="83" t="s">
        <v>240</v>
      </c>
      <c r="B9" s="83" t="s">
        <v>240</v>
      </c>
      <c r="C9" s="53" t="s">
        <v>1392</v>
      </c>
      <c r="D9" s="54">
        <v>3</v>
      </c>
      <c r="E9" s="53" t="s">
        <v>132</v>
      </c>
      <c r="F9" s="55">
        <v>32</v>
      </c>
      <c r="G9" s="53"/>
      <c r="H9" s="57"/>
      <c r="I9" s="56"/>
      <c r="J9" s="56"/>
      <c r="K9" s="36" t="s">
        <v>65</v>
      </c>
      <c r="L9" s="62">
        <v>9</v>
      </c>
      <c r="M9" s="62"/>
      <c r="N9" s="63"/>
      <c r="O9" s="85" t="s">
        <v>196</v>
      </c>
      <c r="P9" s="87">
        <v>43833.625810185185</v>
      </c>
      <c r="Q9" s="85" t="s">
        <v>286</v>
      </c>
      <c r="R9" s="88" t="s">
        <v>318</v>
      </c>
      <c r="S9" s="85" t="s">
        <v>340</v>
      </c>
      <c r="T9" s="85" t="s">
        <v>360</v>
      </c>
      <c r="U9" s="85"/>
      <c r="V9" s="88" t="s">
        <v>398</v>
      </c>
      <c r="W9" s="87">
        <v>43833.625810185185</v>
      </c>
      <c r="X9" s="91">
        <v>43833</v>
      </c>
      <c r="Y9" s="93" t="s">
        <v>419</v>
      </c>
      <c r="Z9" s="88" t="s">
        <v>460</v>
      </c>
      <c r="AA9" s="85"/>
      <c r="AB9" s="85"/>
      <c r="AC9" s="93" t="s">
        <v>501</v>
      </c>
      <c r="AD9" s="85"/>
      <c r="AE9" s="85" t="b">
        <v>0</v>
      </c>
      <c r="AF9" s="85">
        <v>0</v>
      </c>
      <c r="AG9" s="93" t="s">
        <v>536</v>
      </c>
      <c r="AH9" s="85" t="b">
        <v>0</v>
      </c>
      <c r="AI9" s="85" t="s">
        <v>537</v>
      </c>
      <c r="AJ9" s="85"/>
      <c r="AK9" s="93" t="s">
        <v>536</v>
      </c>
      <c r="AL9" s="85" t="b">
        <v>0</v>
      </c>
      <c r="AM9" s="85">
        <v>0</v>
      </c>
      <c r="AN9" s="93" t="s">
        <v>536</v>
      </c>
      <c r="AO9" s="85" t="s">
        <v>540</v>
      </c>
      <c r="AP9" s="85" t="b">
        <v>0</v>
      </c>
      <c r="AQ9" s="93" t="s">
        <v>501</v>
      </c>
      <c r="AR9" s="85" t="s">
        <v>196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c r="BF9" s="51">
        <v>0</v>
      </c>
      <c r="BG9" s="52">
        <v>0</v>
      </c>
      <c r="BH9" s="51">
        <v>0</v>
      </c>
      <c r="BI9" s="52">
        <v>0</v>
      </c>
      <c r="BJ9" s="51">
        <v>0</v>
      </c>
      <c r="BK9" s="52">
        <v>0</v>
      </c>
      <c r="BL9" s="51">
        <v>36</v>
      </c>
      <c r="BM9" s="52">
        <v>100</v>
      </c>
      <c r="BN9" s="51">
        <v>36</v>
      </c>
    </row>
    <row r="10" spans="1:66" ht="15">
      <c r="A10" s="83" t="s">
        <v>241</v>
      </c>
      <c r="B10" s="83" t="s">
        <v>241</v>
      </c>
      <c r="C10" s="53" t="s">
        <v>1392</v>
      </c>
      <c r="D10" s="54">
        <v>3</v>
      </c>
      <c r="E10" s="53" t="s">
        <v>132</v>
      </c>
      <c r="F10" s="55">
        <v>32</v>
      </c>
      <c r="G10" s="53"/>
      <c r="H10" s="57"/>
      <c r="I10" s="56"/>
      <c r="J10" s="56"/>
      <c r="K10" s="36" t="s">
        <v>65</v>
      </c>
      <c r="L10" s="62">
        <v>10</v>
      </c>
      <c r="M10" s="62"/>
      <c r="N10" s="63"/>
      <c r="O10" s="85" t="s">
        <v>196</v>
      </c>
      <c r="P10" s="87">
        <v>43833.626493055555</v>
      </c>
      <c r="Q10" s="85" t="s">
        <v>287</v>
      </c>
      <c r="R10" s="85"/>
      <c r="S10" s="85"/>
      <c r="T10" s="85" t="s">
        <v>362</v>
      </c>
      <c r="U10" s="88" t="s">
        <v>382</v>
      </c>
      <c r="V10" s="88" t="s">
        <v>382</v>
      </c>
      <c r="W10" s="87">
        <v>43833.626493055555</v>
      </c>
      <c r="X10" s="91">
        <v>43833</v>
      </c>
      <c r="Y10" s="93" t="s">
        <v>420</v>
      </c>
      <c r="Z10" s="88" t="s">
        <v>461</v>
      </c>
      <c r="AA10" s="85"/>
      <c r="AB10" s="85"/>
      <c r="AC10" s="93" t="s">
        <v>502</v>
      </c>
      <c r="AD10" s="85"/>
      <c r="AE10" s="85" t="b">
        <v>0</v>
      </c>
      <c r="AF10" s="85">
        <v>1</v>
      </c>
      <c r="AG10" s="93" t="s">
        <v>536</v>
      </c>
      <c r="AH10" s="85" t="b">
        <v>0</v>
      </c>
      <c r="AI10" s="85" t="s">
        <v>537</v>
      </c>
      <c r="AJ10" s="85"/>
      <c r="AK10" s="93" t="s">
        <v>536</v>
      </c>
      <c r="AL10" s="85" t="b">
        <v>0</v>
      </c>
      <c r="AM10" s="85">
        <v>0</v>
      </c>
      <c r="AN10" s="93" t="s">
        <v>536</v>
      </c>
      <c r="AO10" s="85" t="s">
        <v>540</v>
      </c>
      <c r="AP10" s="85" t="b">
        <v>0</v>
      </c>
      <c r="AQ10" s="93" t="s">
        <v>502</v>
      </c>
      <c r="AR10" s="85" t="s">
        <v>196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c r="BF10" s="51">
        <v>0</v>
      </c>
      <c r="BG10" s="52">
        <v>0</v>
      </c>
      <c r="BH10" s="51">
        <v>1</v>
      </c>
      <c r="BI10" s="52">
        <v>2.5641025641025643</v>
      </c>
      <c r="BJ10" s="51">
        <v>0</v>
      </c>
      <c r="BK10" s="52">
        <v>0</v>
      </c>
      <c r="BL10" s="51">
        <v>38</v>
      </c>
      <c r="BM10" s="52">
        <v>97.43589743589743</v>
      </c>
      <c r="BN10" s="51">
        <v>39</v>
      </c>
    </row>
    <row r="11" spans="1:66" ht="15">
      <c r="A11" s="83" t="s">
        <v>242</v>
      </c>
      <c r="B11" s="83" t="s">
        <v>242</v>
      </c>
      <c r="C11" s="53" t="s">
        <v>1392</v>
      </c>
      <c r="D11" s="54">
        <v>3</v>
      </c>
      <c r="E11" s="53" t="s">
        <v>132</v>
      </c>
      <c r="F11" s="55">
        <v>32</v>
      </c>
      <c r="G11" s="53"/>
      <c r="H11" s="57"/>
      <c r="I11" s="56"/>
      <c r="J11" s="56"/>
      <c r="K11" s="36" t="s">
        <v>65</v>
      </c>
      <c r="L11" s="62">
        <v>11</v>
      </c>
      <c r="M11" s="62"/>
      <c r="N11" s="63"/>
      <c r="O11" s="85" t="s">
        <v>196</v>
      </c>
      <c r="P11" s="87">
        <v>43833.62650462963</v>
      </c>
      <c r="Q11" s="85" t="s">
        <v>288</v>
      </c>
      <c r="R11" s="85"/>
      <c r="S11" s="85"/>
      <c r="T11" s="85" t="s">
        <v>362</v>
      </c>
      <c r="U11" s="88" t="s">
        <v>383</v>
      </c>
      <c r="V11" s="88" t="s">
        <v>383</v>
      </c>
      <c r="W11" s="87">
        <v>43833.62650462963</v>
      </c>
      <c r="X11" s="91">
        <v>43833</v>
      </c>
      <c r="Y11" s="93" t="s">
        <v>421</v>
      </c>
      <c r="Z11" s="88" t="s">
        <v>462</v>
      </c>
      <c r="AA11" s="85"/>
      <c r="AB11" s="85"/>
      <c r="AC11" s="93" t="s">
        <v>503</v>
      </c>
      <c r="AD11" s="85"/>
      <c r="AE11" s="85" t="b">
        <v>0</v>
      </c>
      <c r="AF11" s="85">
        <v>0</v>
      </c>
      <c r="AG11" s="93" t="s">
        <v>536</v>
      </c>
      <c r="AH11" s="85" t="b">
        <v>0</v>
      </c>
      <c r="AI11" s="85" t="s">
        <v>537</v>
      </c>
      <c r="AJ11" s="85"/>
      <c r="AK11" s="93" t="s">
        <v>536</v>
      </c>
      <c r="AL11" s="85" t="b">
        <v>0</v>
      </c>
      <c r="AM11" s="85">
        <v>0</v>
      </c>
      <c r="AN11" s="93" t="s">
        <v>536</v>
      </c>
      <c r="AO11" s="85" t="s">
        <v>540</v>
      </c>
      <c r="AP11" s="85" t="b">
        <v>0</v>
      </c>
      <c r="AQ11" s="93" t="s">
        <v>503</v>
      </c>
      <c r="AR11" s="85" t="s">
        <v>196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c r="BF11" s="51">
        <v>0</v>
      </c>
      <c r="BG11" s="52">
        <v>0</v>
      </c>
      <c r="BH11" s="51">
        <v>1</v>
      </c>
      <c r="BI11" s="52">
        <v>2.5641025641025643</v>
      </c>
      <c r="BJ11" s="51">
        <v>0</v>
      </c>
      <c r="BK11" s="52">
        <v>0</v>
      </c>
      <c r="BL11" s="51">
        <v>38</v>
      </c>
      <c r="BM11" s="52">
        <v>97.43589743589743</v>
      </c>
      <c r="BN11" s="51">
        <v>39</v>
      </c>
    </row>
    <row r="12" spans="1:66" ht="15">
      <c r="A12" s="83" t="s">
        <v>243</v>
      </c>
      <c r="B12" s="83" t="s">
        <v>243</v>
      </c>
      <c r="C12" s="53" t="s">
        <v>1392</v>
      </c>
      <c r="D12" s="54">
        <v>3</v>
      </c>
      <c r="E12" s="53" t="s">
        <v>132</v>
      </c>
      <c r="F12" s="55">
        <v>32</v>
      </c>
      <c r="G12" s="53"/>
      <c r="H12" s="57"/>
      <c r="I12" s="56"/>
      <c r="J12" s="56"/>
      <c r="K12" s="36" t="s">
        <v>65</v>
      </c>
      <c r="L12" s="62">
        <v>12</v>
      </c>
      <c r="M12" s="62"/>
      <c r="N12" s="63"/>
      <c r="O12" s="85" t="s">
        <v>196</v>
      </c>
      <c r="P12" s="87">
        <v>43833.63894675926</v>
      </c>
      <c r="Q12" s="85" t="s">
        <v>289</v>
      </c>
      <c r="R12" s="85"/>
      <c r="S12" s="85"/>
      <c r="T12" s="85" t="s">
        <v>360</v>
      </c>
      <c r="U12" s="88" t="s">
        <v>384</v>
      </c>
      <c r="V12" s="88" t="s">
        <v>384</v>
      </c>
      <c r="W12" s="87">
        <v>43833.63894675926</v>
      </c>
      <c r="X12" s="91">
        <v>43833</v>
      </c>
      <c r="Y12" s="93" t="s">
        <v>422</v>
      </c>
      <c r="Z12" s="88" t="s">
        <v>463</v>
      </c>
      <c r="AA12" s="85"/>
      <c r="AB12" s="85"/>
      <c r="AC12" s="93" t="s">
        <v>504</v>
      </c>
      <c r="AD12" s="85"/>
      <c r="AE12" s="85" t="b">
        <v>0</v>
      </c>
      <c r="AF12" s="85">
        <v>1</v>
      </c>
      <c r="AG12" s="93" t="s">
        <v>536</v>
      </c>
      <c r="AH12" s="85" t="b">
        <v>0</v>
      </c>
      <c r="AI12" s="85" t="s">
        <v>537</v>
      </c>
      <c r="AJ12" s="85"/>
      <c r="AK12" s="93" t="s">
        <v>536</v>
      </c>
      <c r="AL12" s="85" t="b">
        <v>0</v>
      </c>
      <c r="AM12" s="85">
        <v>0</v>
      </c>
      <c r="AN12" s="93" t="s">
        <v>536</v>
      </c>
      <c r="AO12" s="85" t="s">
        <v>540</v>
      </c>
      <c r="AP12" s="85" t="b">
        <v>0</v>
      </c>
      <c r="AQ12" s="93" t="s">
        <v>504</v>
      </c>
      <c r="AR12" s="85" t="s">
        <v>196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 r="A13" s="83" t="s">
        <v>244</v>
      </c>
      <c r="B13" s="83" t="s">
        <v>244</v>
      </c>
      <c r="C13" s="53" t="s">
        <v>1392</v>
      </c>
      <c r="D13" s="54">
        <v>3</v>
      </c>
      <c r="E13" s="53" t="s">
        <v>132</v>
      </c>
      <c r="F13" s="55">
        <v>32</v>
      </c>
      <c r="G13" s="53"/>
      <c r="H13" s="57"/>
      <c r="I13" s="56"/>
      <c r="J13" s="56"/>
      <c r="K13" s="36" t="s">
        <v>65</v>
      </c>
      <c r="L13" s="62">
        <v>13</v>
      </c>
      <c r="M13" s="62"/>
      <c r="N13" s="63"/>
      <c r="O13" s="85" t="s">
        <v>196</v>
      </c>
      <c r="P13" s="87">
        <v>43833.65047453704</v>
      </c>
      <c r="Q13" s="85" t="s">
        <v>290</v>
      </c>
      <c r="R13" s="88" t="s">
        <v>319</v>
      </c>
      <c r="S13" s="85" t="s">
        <v>341</v>
      </c>
      <c r="T13" s="85" t="s">
        <v>360</v>
      </c>
      <c r="U13" s="85"/>
      <c r="V13" s="88" t="s">
        <v>399</v>
      </c>
      <c r="W13" s="87">
        <v>43833.65047453704</v>
      </c>
      <c r="X13" s="91">
        <v>43833</v>
      </c>
      <c r="Y13" s="93" t="s">
        <v>423</v>
      </c>
      <c r="Z13" s="88" t="s">
        <v>464</v>
      </c>
      <c r="AA13" s="85"/>
      <c r="AB13" s="85"/>
      <c r="AC13" s="93" t="s">
        <v>505</v>
      </c>
      <c r="AD13" s="85"/>
      <c r="AE13" s="85" t="b">
        <v>0</v>
      </c>
      <c r="AF13" s="85">
        <v>0</v>
      </c>
      <c r="AG13" s="93" t="s">
        <v>536</v>
      </c>
      <c r="AH13" s="85" t="b">
        <v>1</v>
      </c>
      <c r="AI13" s="85" t="s">
        <v>538</v>
      </c>
      <c r="AJ13" s="85"/>
      <c r="AK13" s="93" t="s">
        <v>539</v>
      </c>
      <c r="AL13" s="85" t="b">
        <v>0</v>
      </c>
      <c r="AM13" s="85">
        <v>0</v>
      </c>
      <c r="AN13" s="93" t="s">
        <v>536</v>
      </c>
      <c r="AO13" s="85" t="s">
        <v>541</v>
      </c>
      <c r="AP13" s="85" t="b">
        <v>0</v>
      </c>
      <c r="AQ13" s="93" t="s">
        <v>505</v>
      </c>
      <c r="AR13" s="85" t="s">
        <v>196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c r="BF13" s="51">
        <v>0</v>
      </c>
      <c r="BG13" s="52">
        <v>0</v>
      </c>
      <c r="BH13" s="51">
        <v>0</v>
      </c>
      <c r="BI13" s="52">
        <v>0</v>
      </c>
      <c r="BJ13" s="51">
        <v>0</v>
      </c>
      <c r="BK13" s="52">
        <v>0</v>
      </c>
      <c r="BL13" s="51">
        <v>1</v>
      </c>
      <c r="BM13" s="52">
        <v>100</v>
      </c>
      <c r="BN13" s="51">
        <v>1</v>
      </c>
    </row>
    <row r="14" spans="1:66" ht="15">
      <c r="A14" s="83" t="s">
        <v>245</v>
      </c>
      <c r="B14" s="83" t="s">
        <v>245</v>
      </c>
      <c r="C14" s="53" t="s">
        <v>1392</v>
      </c>
      <c r="D14" s="54">
        <v>3</v>
      </c>
      <c r="E14" s="53" t="s">
        <v>132</v>
      </c>
      <c r="F14" s="55">
        <v>32</v>
      </c>
      <c r="G14" s="53"/>
      <c r="H14" s="57"/>
      <c r="I14" s="56"/>
      <c r="J14" s="56"/>
      <c r="K14" s="36" t="s">
        <v>65</v>
      </c>
      <c r="L14" s="62">
        <v>14</v>
      </c>
      <c r="M14" s="62"/>
      <c r="N14" s="63"/>
      <c r="O14" s="85" t="s">
        <v>196</v>
      </c>
      <c r="P14" s="87">
        <v>43833.710127314815</v>
      </c>
      <c r="Q14" s="85" t="s">
        <v>291</v>
      </c>
      <c r="R14" s="85"/>
      <c r="S14" s="85"/>
      <c r="T14" s="85" t="s">
        <v>360</v>
      </c>
      <c r="U14" s="88" t="s">
        <v>385</v>
      </c>
      <c r="V14" s="88" t="s">
        <v>385</v>
      </c>
      <c r="W14" s="87">
        <v>43833.710127314815</v>
      </c>
      <c r="X14" s="91">
        <v>43833</v>
      </c>
      <c r="Y14" s="93" t="s">
        <v>424</v>
      </c>
      <c r="Z14" s="88" t="s">
        <v>465</v>
      </c>
      <c r="AA14" s="85"/>
      <c r="AB14" s="85"/>
      <c r="AC14" s="93" t="s">
        <v>506</v>
      </c>
      <c r="AD14" s="85"/>
      <c r="AE14" s="85" t="b">
        <v>0</v>
      </c>
      <c r="AF14" s="85">
        <v>0</v>
      </c>
      <c r="AG14" s="93" t="s">
        <v>536</v>
      </c>
      <c r="AH14" s="85" t="b">
        <v>0</v>
      </c>
      <c r="AI14" s="85" t="s">
        <v>538</v>
      </c>
      <c r="AJ14" s="85"/>
      <c r="AK14" s="93" t="s">
        <v>536</v>
      </c>
      <c r="AL14" s="85" t="b">
        <v>0</v>
      </c>
      <c r="AM14" s="85">
        <v>0</v>
      </c>
      <c r="AN14" s="93" t="s">
        <v>536</v>
      </c>
      <c r="AO14" s="85" t="s">
        <v>540</v>
      </c>
      <c r="AP14" s="85" t="b">
        <v>0</v>
      </c>
      <c r="AQ14" s="93" t="s">
        <v>506</v>
      </c>
      <c r="AR14" s="85" t="s">
        <v>196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c r="BF14" s="51">
        <v>0</v>
      </c>
      <c r="BG14" s="52">
        <v>0</v>
      </c>
      <c r="BH14" s="51">
        <v>0</v>
      </c>
      <c r="BI14" s="52">
        <v>0</v>
      </c>
      <c r="BJ14" s="51">
        <v>0</v>
      </c>
      <c r="BK14" s="52">
        <v>0</v>
      </c>
      <c r="BL14" s="51">
        <v>1</v>
      </c>
      <c r="BM14" s="52">
        <v>100</v>
      </c>
      <c r="BN14" s="51">
        <v>1</v>
      </c>
    </row>
    <row r="15" spans="1:66" ht="15">
      <c r="A15" s="83" t="s">
        <v>246</v>
      </c>
      <c r="B15" s="83" t="s">
        <v>246</v>
      </c>
      <c r="C15" s="53" t="s">
        <v>1392</v>
      </c>
      <c r="D15" s="54">
        <v>3</v>
      </c>
      <c r="E15" s="53" t="s">
        <v>132</v>
      </c>
      <c r="F15" s="55">
        <v>32</v>
      </c>
      <c r="G15" s="53"/>
      <c r="H15" s="57"/>
      <c r="I15" s="56"/>
      <c r="J15" s="56"/>
      <c r="K15" s="36" t="s">
        <v>65</v>
      </c>
      <c r="L15" s="62">
        <v>15</v>
      </c>
      <c r="M15" s="62"/>
      <c r="N15" s="63"/>
      <c r="O15" s="85" t="s">
        <v>196</v>
      </c>
      <c r="P15" s="87">
        <v>43833.72251157407</v>
      </c>
      <c r="Q15" s="85" t="s">
        <v>292</v>
      </c>
      <c r="R15" s="85"/>
      <c r="S15" s="85"/>
      <c r="T15" s="85" t="s">
        <v>363</v>
      </c>
      <c r="U15" s="88" t="s">
        <v>386</v>
      </c>
      <c r="V15" s="88" t="s">
        <v>386</v>
      </c>
      <c r="W15" s="87">
        <v>43833.72251157407</v>
      </c>
      <c r="X15" s="91">
        <v>43833</v>
      </c>
      <c r="Y15" s="93" t="s">
        <v>425</v>
      </c>
      <c r="Z15" s="88" t="s">
        <v>466</v>
      </c>
      <c r="AA15" s="85"/>
      <c r="AB15" s="85"/>
      <c r="AC15" s="93" t="s">
        <v>507</v>
      </c>
      <c r="AD15" s="85"/>
      <c r="AE15" s="85" t="b">
        <v>0</v>
      </c>
      <c r="AF15" s="85">
        <v>0</v>
      </c>
      <c r="AG15" s="93" t="s">
        <v>536</v>
      </c>
      <c r="AH15" s="85" t="b">
        <v>0</v>
      </c>
      <c r="AI15" s="85" t="s">
        <v>537</v>
      </c>
      <c r="AJ15" s="85"/>
      <c r="AK15" s="93" t="s">
        <v>536</v>
      </c>
      <c r="AL15" s="85" t="b">
        <v>0</v>
      </c>
      <c r="AM15" s="85">
        <v>0</v>
      </c>
      <c r="AN15" s="93" t="s">
        <v>536</v>
      </c>
      <c r="AO15" s="85" t="s">
        <v>541</v>
      </c>
      <c r="AP15" s="85" t="b">
        <v>0</v>
      </c>
      <c r="AQ15" s="93" t="s">
        <v>507</v>
      </c>
      <c r="AR15" s="85" t="s">
        <v>196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c r="BF15" s="51">
        <v>1</v>
      </c>
      <c r="BG15" s="52">
        <v>3.7037037037037037</v>
      </c>
      <c r="BH15" s="51">
        <v>0</v>
      </c>
      <c r="BI15" s="52">
        <v>0</v>
      </c>
      <c r="BJ15" s="51">
        <v>0</v>
      </c>
      <c r="BK15" s="52">
        <v>0</v>
      </c>
      <c r="BL15" s="51">
        <v>26</v>
      </c>
      <c r="BM15" s="52">
        <v>96.29629629629629</v>
      </c>
      <c r="BN15" s="51">
        <v>27</v>
      </c>
    </row>
    <row r="16" spans="1:66" ht="15">
      <c r="A16" s="83" t="s">
        <v>247</v>
      </c>
      <c r="B16" s="83" t="s">
        <v>247</v>
      </c>
      <c r="C16" s="53" t="s">
        <v>1392</v>
      </c>
      <c r="D16" s="54">
        <v>3</v>
      </c>
      <c r="E16" s="53" t="s">
        <v>132</v>
      </c>
      <c r="F16" s="55">
        <v>32</v>
      </c>
      <c r="G16" s="53"/>
      <c r="H16" s="57"/>
      <c r="I16" s="56"/>
      <c r="J16" s="56"/>
      <c r="K16" s="36" t="s">
        <v>65</v>
      </c>
      <c r="L16" s="62">
        <v>16</v>
      </c>
      <c r="M16" s="62"/>
      <c r="N16" s="63"/>
      <c r="O16" s="85" t="s">
        <v>196</v>
      </c>
      <c r="P16" s="87">
        <v>43833.72922453703</v>
      </c>
      <c r="Q16" s="85" t="s">
        <v>293</v>
      </c>
      <c r="R16" s="85"/>
      <c r="S16" s="85"/>
      <c r="T16" s="85" t="s">
        <v>364</v>
      </c>
      <c r="U16" s="88" t="s">
        <v>387</v>
      </c>
      <c r="V16" s="88" t="s">
        <v>387</v>
      </c>
      <c r="W16" s="87">
        <v>43833.72922453703</v>
      </c>
      <c r="X16" s="91">
        <v>43833</v>
      </c>
      <c r="Y16" s="93" t="s">
        <v>426</v>
      </c>
      <c r="Z16" s="88" t="s">
        <v>467</v>
      </c>
      <c r="AA16" s="85"/>
      <c r="AB16" s="85"/>
      <c r="AC16" s="93" t="s">
        <v>508</v>
      </c>
      <c r="AD16" s="85"/>
      <c r="AE16" s="85" t="b">
        <v>0</v>
      </c>
      <c r="AF16" s="85">
        <v>1</v>
      </c>
      <c r="AG16" s="93" t="s">
        <v>536</v>
      </c>
      <c r="AH16" s="85" t="b">
        <v>0</v>
      </c>
      <c r="AI16" s="85" t="s">
        <v>537</v>
      </c>
      <c r="AJ16" s="85"/>
      <c r="AK16" s="93" t="s">
        <v>536</v>
      </c>
      <c r="AL16" s="85" t="b">
        <v>0</v>
      </c>
      <c r="AM16" s="85">
        <v>0</v>
      </c>
      <c r="AN16" s="93" t="s">
        <v>536</v>
      </c>
      <c r="AO16" s="85" t="s">
        <v>545</v>
      </c>
      <c r="AP16" s="85" t="b">
        <v>0</v>
      </c>
      <c r="AQ16" s="93" t="s">
        <v>508</v>
      </c>
      <c r="AR16" s="85" t="s">
        <v>196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c r="BF16" s="51">
        <v>2</v>
      </c>
      <c r="BG16" s="52">
        <v>4.761904761904762</v>
      </c>
      <c r="BH16" s="51">
        <v>0</v>
      </c>
      <c r="BI16" s="52">
        <v>0</v>
      </c>
      <c r="BJ16" s="51">
        <v>0</v>
      </c>
      <c r="BK16" s="52">
        <v>0</v>
      </c>
      <c r="BL16" s="51">
        <v>40</v>
      </c>
      <c r="BM16" s="52">
        <v>95.23809523809524</v>
      </c>
      <c r="BN16" s="51">
        <v>42</v>
      </c>
    </row>
    <row r="17" spans="1:66" ht="15">
      <c r="A17" s="83" t="s">
        <v>248</v>
      </c>
      <c r="B17" s="83" t="s">
        <v>248</v>
      </c>
      <c r="C17" s="53" t="s">
        <v>1392</v>
      </c>
      <c r="D17" s="54">
        <v>3</v>
      </c>
      <c r="E17" s="53" t="s">
        <v>132</v>
      </c>
      <c r="F17" s="55">
        <v>32</v>
      </c>
      <c r="G17" s="53"/>
      <c r="H17" s="57"/>
      <c r="I17" s="56"/>
      <c r="J17" s="56"/>
      <c r="K17" s="36" t="s">
        <v>65</v>
      </c>
      <c r="L17" s="62">
        <v>17</v>
      </c>
      <c r="M17" s="62"/>
      <c r="N17" s="63"/>
      <c r="O17" s="85" t="s">
        <v>196</v>
      </c>
      <c r="P17" s="87">
        <v>43833.72928240741</v>
      </c>
      <c r="Q17" s="85" t="s">
        <v>294</v>
      </c>
      <c r="R17" s="85"/>
      <c r="S17" s="85"/>
      <c r="T17" s="85" t="s">
        <v>360</v>
      </c>
      <c r="U17" s="88" t="s">
        <v>388</v>
      </c>
      <c r="V17" s="88" t="s">
        <v>388</v>
      </c>
      <c r="W17" s="87">
        <v>43833.72928240741</v>
      </c>
      <c r="X17" s="91">
        <v>43833</v>
      </c>
      <c r="Y17" s="93" t="s">
        <v>427</v>
      </c>
      <c r="Z17" s="88" t="s">
        <v>468</v>
      </c>
      <c r="AA17" s="85"/>
      <c r="AB17" s="85"/>
      <c r="AC17" s="93" t="s">
        <v>509</v>
      </c>
      <c r="AD17" s="85"/>
      <c r="AE17" s="85" t="b">
        <v>0</v>
      </c>
      <c r="AF17" s="85">
        <v>0</v>
      </c>
      <c r="AG17" s="93" t="s">
        <v>536</v>
      </c>
      <c r="AH17" s="85" t="b">
        <v>0</v>
      </c>
      <c r="AI17" s="85" t="s">
        <v>537</v>
      </c>
      <c r="AJ17" s="85"/>
      <c r="AK17" s="93" t="s">
        <v>536</v>
      </c>
      <c r="AL17" s="85" t="b">
        <v>0</v>
      </c>
      <c r="AM17" s="85">
        <v>0</v>
      </c>
      <c r="AN17" s="93" t="s">
        <v>536</v>
      </c>
      <c r="AO17" s="85" t="s">
        <v>540</v>
      </c>
      <c r="AP17" s="85" t="b">
        <v>0</v>
      </c>
      <c r="AQ17" s="93" t="s">
        <v>509</v>
      </c>
      <c r="AR17" s="85" t="s">
        <v>196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c r="BF17" s="51">
        <v>2</v>
      </c>
      <c r="BG17" s="52">
        <v>4.878048780487805</v>
      </c>
      <c r="BH17" s="51">
        <v>0</v>
      </c>
      <c r="BI17" s="52">
        <v>0</v>
      </c>
      <c r="BJ17" s="51">
        <v>0</v>
      </c>
      <c r="BK17" s="52">
        <v>0</v>
      </c>
      <c r="BL17" s="51">
        <v>39</v>
      </c>
      <c r="BM17" s="52">
        <v>95.1219512195122</v>
      </c>
      <c r="BN17" s="51">
        <v>41</v>
      </c>
    </row>
    <row r="18" spans="1:66" ht="15">
      <c r="A18" s="83" t="s">
        <v>249</v>
      </c>
      <c r="B18" s="83" t="s">
        <v>249</v>
      </c>
      <c r="C18" s="53" t="s">
        <v>1392</v>
      </c>
      <c r="D18" s="54">
        <v>3</v>
      </c>
      <c r="E18" s="53" t="s">
        <v>132</v>
      </c>
      <c r="F18" s="55">
        <v>32</v>
      </c>
      <c r="G18" s="53"/>
      <c r="H18" s="57"/>
      <c r="I18" s="56"/>
      <c r="J18" s="56"/>
      <c r="K18" s="36" t="s">
        <v>65</v>
      </c>
      <c r="L18" s="62">
        <v>18</v>
      </c>
      <c r="M18" s="62"/>
      <c r="N18" s="63"/>
      <c r="O18" s="85" t="s">
        <v>196</v>
      </c>
      <c r="P18" s="87">
        <v>43833.73189814815</v>
      </c>
      <c r="Q18" s="85" t="s">
        <v>295</v>
      </c>
      <c r="R18" s="88" t="s">
        <v>320</v>
      </c>
      <c r="S18" s="85" t="s">
        <v>342</v>
      </c>
      <c r="T18" s="85" t="s">
        <v>360</v>
      </c>
      <c r="U18" s="88" t="s">
        <v>389</v>
      </c>
      <c r="V18" s="88" t="s">
        <v>389</v>
      </c>
      <c r="W18" s="87">
        <v>43833.73189814815</v>
      </c>
      <c r="X18" s="91">
        <v>43833</v>
      </c>
      <c r="Y18" s="93" t="s">
        <v>428</v>
      </c>
      <c r="Z18" s="88" t="s">
        <v>469</v>
      </c>
      <c r="AA18" s="85"/>
      <c r="AB18" s="85"/>
      <c r="AC18" s="93" t="s">
        <v>510</v>
      </c>
      <c r="AD18" s="85"/>
      <c r="AE18" s="85" t="b">
        <v>0</v>
      </c>
      <c r="AF18" s="85">
        <v>0</v>
      </c>
      <c r="AG18" s="93" t="s">
        <v>536</v>
      </c>
      <c r="AH18" s="85" t="b">
        <v>0</v>
      </c>
      <c r="AI18" s="85" t="s">
        <v>537</v>
      </c>
      <c r="AJ18" s="85"/>
      <c r="AK18" s="93" t="s">
        <v>536</v>
      </c>
      <c r="AL18" s="85" t="b">
        <v>0</v>
      </c>
      <c r="AM18" s="85">
        <v>0</v>
      </c>
      <c r="AN18" s="93" t="s">
        <v>536</v>
      </c>
      <c r="AO18" s="85" t="s">
        <v>546</v>
      </c>
      <c r="AP18" s="85" t="b">
        <v>0</v>
      </c>
      <c r="AQ18" s="93" t="s">
        <v>510</v>
      </c>
      <c r="AR18" s="85" t="s">
        <v>196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c r="BF18" s="51">
        <v>1</v>
      </c>
      <c r="BG18" s="52">
        <v>9.090909090909092</v>
      </c>
      <c r="BH18" s="51">
        <v>0</v>
      </c>
      <c r="BI18" s="52">
        <v>0</v>
      </c>
      <c r="BJ18" s="51">
        <v>0</v>
      </c>
      <c r="BK18" s="52">
        <v>0</v>
      </c>
      <c r="BL18" s="51">
        <v>10</v>
      </c>
      <c r="BM18" s="52">
        <v>90.9090909090909</v>
      </c>
      <c r="BN18" s="51">
        <v>11</v>
      </c>
    </row>
    <row r="19" spans="1:66" ht="15">
      <c r="A19" s="83" t="s">
        <v>250</v>
      </c>
      <c r="B19" s="83" t="s">
        <v>250</v>
      </c>
      <c r="C19" s="53" t="s">
        <v>1392</v>
      </c>
      <c r="D19" s="54">
        <v>3</v>
      </c>
      <c r="E19" s="53" t="s">
        <v>132</v>
      </c>
      <c r="F19" s="55">
        <v>32</v>
      </c>
      <c r="G19" s="53"/>
      <c r="H19" s="57"/>
      <c r="I19" s="56"/>
      <c r="J19" s="56"/>
      <c r="K19" s="36" t="s">
        <v>65</v>
      </c>
      <c r="L19" s="62">
        <v>19</v>
      </c>
      <c r="M19" s="62"/>
      <c r="N19" s="63"/>
      <c r="O19" s="85" t="s">
        <v>196</v>
      </c>
      <c r="P19" s="87">
        <v>43833.759050925924</v>
      </c>
      <c r="Q19" s="85" t="s">
        <v>296</v>
      </c>
      <c r="R19" s="85"/>
      <c r="S19" s="85"/>
      <c r="T19" s="85" t="s">
        <v>365</v>
      </c>
      <c r="U19" s="88" t="s">
        <v>390</v>
      </c>
      <c r="V19" s="88" t="s">
        <v>390</v>
      </c>
      <c r="W19" s="87">
        <v>43833.759050925924</v>
      </c>
      <c r="X19" s="91">
        <v>43833</v>
      </c>
      <c r="Y19" s="93" t="s">
        <v>429</v>
      </c>
      <c r="Z19" s="88" t="s">
        <v>470</v>
      </c>
      <c r="AA19" s="85"/>
      <c r="AB19" s="85"/>
      <c r="AC19" s="93" t="s">
        <v>511</v>
      </c>
      <c r="AD19" s="85"/>
      <c r="AE19" s="85" t="b">
        <v>0</v>
      </c>
      <c r="AF19" s="85">
        <v>1</v>
      </c>
      <c r="AG19" s="93" t="s">
        <v>536</v>
      </c>
      <c r="AH19" s="85" t="b">
        <v>0</v>
      </c>
      <c r="AI19" s="85" t="s">
        <v>537</v>
      </c>
      <c r="AJ19" s="85"/>
      <c r="AK19" s="93" t="s">
        <v>536</v>
      </c>
      <c r="AL19" s="85" t="b">
        <v>0</v>
      </c>
      <c r="AM19" s="85">
        <v>0</v>
      </c>
      <c r="AN19" s="93" t="s">
        <v>536</v>
      </c>
      <c r="AO19" s="85" t="s">
        <v>547</v>
      </c>
      <c r="AP19" s="85" t="b">
        <v>0</v>
      </c>
      <c r="AQ19" s="93" t="s">
        <v>511</v>
      </c>
      <c r="AR19" s="85" t="s">
        <v>196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c r="BF19" s="51">
        <v>1</v>
      </c>
      <c r="BG19" s="52">
        <v>3.4482758620689653</v>
      </c>
      <c r="BH19" s="51">
        <v>0</v>
      </c>
      <c r="BI19" s="52">
        <v>0</v>
      </c>
      <c r="BJ19" s="51">
        <v>0</v>
      </c>
      <c r="BK19" s="52">
        <v>0</v>
      </c>
      <c r="BL19" s="51">
        <v>28</v>
      </c>
      <c r="BM19" s="52">
        <v>96.55172413793103</v>
      </c>
      <c r="BN19" s="51">
        <v>29</v>
      </c>
    </row>
    <row r="20" spans="1:66" ht="15">
      <c r="A20" s="83" t="s">
        <v>251</v>
      </c>
      <c r="B20" s="83" t="s">
        <v>251</v>
      </c>
      <c r="C20" s="53" t="s">
        <v>1392</v>
      </c>
      <c r="D20" s="54">
        <v>3</v>
      </c>
      <c r="E20" s="53" t="s">
        <v>132</v>
      </c>
      <c r="F20" s="55">
        <v>32</v>
      </c>
      <c r="G20" s="53"/>
      <c r="H20" s="57"/>
      <c r="I20" s="56"/>
      <c r="J20" s="56"/>
      <c r="K20" s="36" t="s">
        <v>65</v>
      </c>
      <c r="L20" s="62">
        <v>20</v>
      </c>
      <c r="M20" s="62"/>
      <c r="N20" s="63"/>
      <c r="O20" s="85" t="s">
        <v>196</v>
      </c>
      <c r="P20" s="87">
        <v>43833.786724537036</v>
      </c>
      <c r="Q20" s="85" t="s">
        <v>297</v>
      </c>
      <c r="R20" s="88" t="s">
        <v>321</v>
      </c>
      <c r="S20" s="85" t="s">
        <v>339</v>
      </c>
      <c r="T20" s="85" t="s">
        <v>360</v>
      </c>
      <c r="U20" s="85"/>
      <c r="V20" s="88" t="s">
        <v>400</v>
      </c>
      <c r="W20" s="87">
        <v>43833.786724537036</v>
      </c>
      <c r="X20" s="91">
        <v>43833</v>
      </c>
      <c r="Y20" s="93" t="s">
        <v>430</v>
      </c>
      <c r="Z20" s="88" t="s">
        <v>471</v>
      </c>
      <c r="AA20" s="85"/>
      <c r="AB20" s="85"/>
      <c r="AC20" s="93" t="s">
        <v>512</v>
      </c>
      <c r="AD20" s="85"/>
      <c r="AE20" s="85" t="b">
        <v>0</v>
      </c>
      <c r="AF20" s="85">
        <v>0</v>
      </c>
      <c r="AG20" s="93" t="s">
        <v>536</v>
      </c>
      <c r="AH20" s="85" t="b">
        <v>0</v>
      </c>
      <c r="AI20" s="85" t="s">
        <v>537</v>
      </c>
      <c r="AJ20" s="85"/>
      <c r="AK20" s="93" t="s">
        <v>536</v>
      </c>
      <c r="AL20" s="85" t="b">
        <v>0</v>
      </c>
      <c r="AM20" s="85">
        <v>0</v>
      </c>
      <c r="AN20" s="93" t="s">
        <v>536</v>
      </c>
      <c r="AO20" s="85" t="s">
        <v>548</v>
      </c>
      <c r="AP20" s="85" t="b">
        <v>0</v>
      </c>
      <c r="AQ20" s="93" t="s">
        <v>512</v>
      </c>
      <c r="AR20" s="85" t="s">
        <v>196</v>
      </c>
      <c r="AS20" s="85">
        <v>0</v>
      </c>
      <c r="AT20" s="85">
        <v>0</v>
      </c>
      <c r="AU20" s="85"/>
      <c r="AV20" s="85"/>
      <c r="AW20" s="85"/>
      <c r="AX20" s="85"/>
      <c r="AY20" s="85"/>
      <c r="AZ20" s="85"/>
      <c r="BA20" s="85"/>
      <c r="BB20" s="85"/>
      <c r="BC20">
        <v>1</v>
      </c>
      <c r="BD20" s="84" t="str">
        <f>REPLACE(INDEX(GroupVertices[Group],MATCH(Edges[[#This Row],[Vertex 1]],GroupVertices[Vertex],0)),1,1,"")</f>
        <v>1</v>
      </c>
      <c r="BE20" s="84" t="str">
        <f>REPLACE(INDEX(GroupVertices[Group],MATCH(Edges[[#This Row],[Vertex 2]],GroupVertices[Vertex],0)),1,1,"")</f>
        <v>1</v>
      </c>
      <c r="BF20" s="51">
        <v>2</v>
      </c>
      <c r="BG20" s="52">
        <v>6.0606060606060606</v>
      </c>
      <c r="BH20" s="51">
        <v>0</v>
      </c>
      <c r="BI20" s="52">
        <v>0</v>
      </c>
      <c r="BJ20" s="51">
        <v>0</v>
      </c>
      <c r="BK20" s="52">
        <v>0</v>
      </c>
      <c r="BL20" s="51">
        <v>31</v>
      </c>
      <c r="BM20" s="52">
        <v>93.93939393939394</v>
      </c>
      <c r="BN20" s="51">
        <v>33</v>
      </c>
    </row>
    <row r="21" spans="1:66" ht="15">
      <c r="A21" s="83" t="s">
        <v>252</v>
      </c>
      <c r="B21" s="83" t="s">
        <v>252</v>
      </c>
      <c r="C21" s="53" t="s">
        <v>1392</v>
      </c>
      <c r="D21" s="54">
        <v>3</v>
      </c>
      <c r="E21" s="53" t="s">
        <v>132</v>
      </c>
      <c r="F21" s="55">
        <v>32</v>
      </c>
      <c r="G21" s="53"/>
      <c r="H21" s="57"/>
      <c r="I21" s="56"/>
      <c r="J21" s="56"/>
      <c r="K21" s="36" t="s">
        <v>65</v>
      </c>
      <c r="L21" s="62">
        <v>21</v>
      </c>
      <c r="M21" s="62"/>
      <c r="N21" s="63"/>
      <c r="O21" s="85" t="s">
        <v>196</v>
      </c>
      <c r="P21" s="87">
        <v>43833.790925925925</v>
      </c>
      <c r="Q21" s="85" t="s">
        <v>298</v>
      </c>
      <c r="R21" s="88" t="s">
        <v>322</v>
      </c>
      <c r="S21" s="85" t="s">
        <v>343</v>
      </c>
      <c r="T21" s="85" t="s">
        <v>360</v>
      </c>
      <c r="U21" s="85"/>
      <c r="V21" s="88" t="s">
        <v>401</v>
      </c>
      <c r="W21" s="87">
        <v>43833.790925925925</v>
      </c>
      <c r="X21" s="91">
        <v>43833</v>
      </c>
      <c r="Y21" s="93" t="s">
        <v>431</v>
      </c>
      <c r="Z21" s="88" t="s">
        <v>472</v>
      </c>
      <c r="AA21" s="85"/>
      <c r="AB21" s="85"/>
      <c r="AC21" s="93" t="s">
        <v>513</v>
      </c>
      <c r="AD21" s="85"/>
      <c r="AE21" s="85" t="b">
        <v>0</v>
      </c>
      <c r="AF21" s="85">
        <v>0</v>
      </c>
      <c r="AG21" s="93" t="s">
        <v>536</v>
      </c>
      <c r="AH21" s="85" t="b">
        <v>0</v>
      </c>
      <c r="AI21" s="85" t="s">
        <v>537</v>
      </c>
      <c r="AJ21" s="85"/>
      <c r="AK21" s="93" t="s">
        <v>536</v>
      </c>
      <c r="AL21" s="85" t="b">
        <v>0</v>
      </c>
      <c r="AM21" s="85">
        <v>0</v>
      </c>
      <c r="AN21" s="93" t="s">
        <v>536</v>
      </c>
      <c r="AO21" s="85" t="s">
        <v>549</v>
      </c>
      <c r="AP21" s="85" t="b">
        <v>0</v>
      </c>
      <c r="AQ21" s="93" t="s">
        <v>513</v>
      </c>
      <c r="AR21" s="85" t="s">
        <v>196</v>
      </c>
      <c r="AS21" s="85">
        <v>0</v>
      </c>
      <c r="AT21" s="85">
        <v>0</v>
      </c>
      <c r="AU21" s="85"/>
      <c r="AV21" s="85"/>
      <c r="AW21" s="85"/>
      <c r="AX21" s="85"/>
      <c r="AY21" s="85"/>
      <c r="AZ21" s="85"/>
      <c r="BA21" s="85"/>
      <c r="BB21" s="85"/>
      <c r="BC21">
        <v>1</v>
      </c>
      <c r="BD21" s="84" t="str">
        <f>REPLACE(INDEX(GroupVertices[Group],MATCH(Edges[[#This Row],[Vertex 1]],GroupVertices[Vertex],0)),1,1,"")</f>
        <v>1</v>
      </c>
      <c r="BE21" s="84" t="str">
        <f>REPLACE(INDEX(GroupVertices[Group],MATCH(Edges[[#This Row],[Vertex 2]],GroupVertices[Vertex],0)),1,1,"")</f>
        <v>1</v>
      </c>
      <c r="BF21" s="51">
        <v>1</v>
      </c>
      <c r="BG21" s="52">
        <v>2.5641025641025643</v>
      </c>
      <c r="BH21" s="51">
        <v>1</v>
      </c>
      <c r="BI21" s="52">
        <v>2.5641025641025643</v>
      </c>
      <c r="BJ21" s="51">
        <v>0</v>
      </c>
      <c r="BK21" s="52">
        <v>0</v>
      </c>
      <c r="BL21" s="51">
        <v>37</v>
      </c>
      <c r="BM21" s="52">
        <v>94.87179487179488</v>
      </c>
      <c r="BN21" s="51">
        <v>39</v>
      </c>
    </row>
    <row r="22" spans="1:66" ht="15">
      <c r="A22" s="83" t="s">
        <v>253</v>
      </c>
      <c r="B22" s="83" t="s">
        <v>253</v>
      </c>
      <c r="C22" s="53" t="s">
        <v>1392</v>
      </c>
      <c r="D22" s="54">
        <v>3</v>
      </c>
      <c r="E22" s="53" t="s">
        <v>132</v>
      </c>
      <c r="F22" s="55">
        <v>32</v>
      </c>
      <c r="G22" s="53"/>
      <c r="H22" s="57"/>
      <c r="I22" s="56"/>
      <c r="J22" s="56"/>
      <c r="K22" s="36" t="s">
        <v>65</v>
      </c>
      <c r="L22" s="62">
        <v>22</v>
      </c>
      <c r="M22" s="62"/>
      <c r="N22" s="63"/>
      <c r="O22" s="85" t="s">
        <v>196</v>
      </c>
      <c r="P22" s="87">
        <v>43833.8253587963</v>
      </c>
      <c r="Q22" s="85" t="s">
        <v>299</v>
      </c>
      <c r="R22" s="88" t="s">
        <v>323</v>
      </c>
      <c r="S22" s="85" t="s">
        <v>344</v>
      </c>
      <c r="T22" s="85" t="s">
        <v>360</v>
      </c>
      <c r="U22" s="88" t="s">
        <v>391</v>
      </c>
      <c r="V22" s="88" t="s">
        <v>391</v>
      </c>
      <c r="W22" s="87">
        <v>43833.8253587963</v>
      </c>
      <c r="X22" s="91">
        <v>43833</v>
      </c>
      <c r="Y22" s="93" t="s">
        <v>432</v>
      </c>
      <c r="Z22" s="88" t="s">
        <v>473</v>
      </c>
      <c r="AA22" s="85"/>
      <c r="AB22" s="85"/>
      <c r="AC22" s="93" t="s">
        <v>514</v>
      </c>
      <c r="AD22" s="85"/>
      <c r="AE22" s="85" t="b">
        <v>0</v>
      </c>
      <c r="AF22" s="85">
        <v>2</v>
      </c>
      <c r="AG22" s="93" t="s">
        <v>536</v>
      </c>
      <c r="AH22" s="85" t="b">
        <v>0</v>
      </c>
      <c r="AI22" s="85" t="s">
        <v>537</v>
      </c>
      <c r="AJ22" s="85"/>
      <c r="AK22" s="93" t="s">
        <v>536</v>
      </c>
      <c r="AL22" s="85" t="b">
        <v>0</v>
      </c>
      <c r="AM22" s="85">
        <v>0</v>
      </c>
      <c r="AN22" s="93" t="s">
        <v>536</v>
      </c>
      <c r="AO22" s="85" t="s">
        <v>541</v>
      </c>
      <c r="AP22" s="85" t="b">
        <v>0</v>
      </c>
      <c r="AQ22" s="93" t="s">
        <v>514</v>
      </c>
      <c r="AR22" s="85" t="s">
        <v>196</v>
      </c>
      <c r="AS22" s="85">
        <v>0</v>
      </c>
      <c r="AT22" s="85">
        <v>0</v>
      </c>
      <c r="AU22" s="85"/>
      <c r="AV22" s="85"/>
      <c r="AW22" s="85"/>
      <c r="AX22" s="85"/>
      <c r="AY22" s="85"/>
      <c r="AZ22" s="85"/>
      <c r="BA22" s="85"/>
      <c r="BB22" s="85"/>
      <c r="BC22">
        <v>1</v>
      </c>
      <c r="BD22" s="84" t="str">
        <f>REPLACE(INDEX(GroupVertices[Group],MATCH(Edges[[#This Row],[Vertex 1]],GroupVertices[Vertex],0)),1,1,"")</f>
        <v>1</v>
      </c>
      <c r="BE22" s="84" t="str">
        <f>REPLACE(INDEX(GroupVertices[Group],MATCH(Edges[[#This Row],[Vertex 2]],GroupVertices[Vertex],0)),1,1,"")</f>
        <v>1</v>
      </c>
      <c r="BF22" s="51">
        <v>0</v>
      </c>
      <c r="BG22" s="52">
        <v>0</v>
      </c>
      <c r="BH22" s="51">
        <v>0</v>
      </c>
      <c r="BI22" s="52">
        <v>0</v>
      </c>
      <c r="BJ22" s="51">
        <v>0</v>
      </c>
      <c r="BK22" s="52">
        <v>0</v>
      </c>
      <c r="BL22" s="51">
        <v>42</v>
      </c>
      <c r="BM22" s="52">
        <v>100</v>
      </c>
      <c r="BN22" s="51">
        <v>42</v>
      </c>
    </row>
    <row r="23" spans="1:66" ht="15">
      <c r="A23" s="83" t="s">
        <v>254</v>
      </c>
      <c r="B23" s="83" t="s">
        <v>254</v>
      </c>
      <c r="C23" s="53" t="s">
        <v>1392</v>
      </c>
      <c r="D23" s="54">
        <v>3</v>
      </c>
      <c r="E23" s="53" t="s">
        <v>132</v>
      </c>
      <c r="F23" s="55">
        <v>32</v>
      </c>
      <c r="G23" s="53"/>
      <c r="H23" s="57"/>
      <c r="I23" s="56"/>
      <c r="J23" s="56"/>
      <c r="K23" s="36" t="s">
        <v>65</v>
      </c>
      <c r="L23" s="62">
        <v>23</v>
      </c>
      <c r="M23" s="62"/>
      <c r="N23" s="63"/>
      <c r="O23" s="85" t="s">
        <v>196</v>
      </c>
      <c r="P23" s="87">
        <v>43833.83347222222</v>
      </c>
      <c r="Q23" s="85" t="s">
        <v>300</v>
      </c>
      <c r="R23" s="88" t="s">
        <v>324</v>
      </c>
      <c r="S23" s="85" t="s">
        <v>345</v>
      </c>
      <c r="T23" s="85" t="s">
        <v>360</v>
      </c>
      <c r="U23" s="88" t="s">
        <v>392</v>
      </c>
      <c r="V23" s="88" t="s">
        <v>392</v>
      </c>
      <c r="W23" s="87">
        <v>43833.83347222222</v>
      </c>
      <c r="X23" s="91">
        <v>43833</v>
      </c>
      <c r="Y23" s="93" t="s">
        <v>433</v>
      </c>
      <c r="Z23" s="88" t="s">
        <v>474</v>
      </c>
      <c r="AA23" s="85"/>
      <c r="AB23" s="85"/>
      <c r="AC23" s="93" t="s">
        <v>515</v>
      </c>
      <c r="AD23" s="85"/>
      <c r="AE23" s="85" t="b">
        <v>0</v>
      </c>
      <c r="AF23" s="85">
        <v>0</v>
      </c>
      <c r="AG23" s="93" t="s">
        <v>536</v>
      </c>
      <c r="AH23" s="85" t="b">
        <v>0</v>
      </c>
      <c r="AI23" s="85" t="s">
        <v>537</v>
      </c>
      <c r="AJ23" s="85"/>
      <c r="AK23" s="93" t="s">
        <v>536</v>
      </c>
      <c r="AL23" s="85" t="b">
        <v>0</v>
      </c>
      <c r="AM23" s="85">
        <v>0</v>
      </c>
      <c r="AN23" s="93" t="s">
        <v>536</v>
      </c>
      <c r="AO23" s="85" t="s">
        <v>545</v>
      </c>
      <c r="AP23" s="85" t="b">
        <v>0</v>
      </c>
      <c r="AQ23" s="93" t="s">
        <v>515</v>
      </c>
      <c r="AR23" s="85" t="s">
        <v>196</v>
      </c>
      <c r="AS23" s="85">
        <v>0</v>
      </c>
      <c r="AT23" s="85">
        <v>0</v>
      </c>
      <c r="AU23" s="85"/>
      <c r="AV23" s="85"/>
      <c r="AW23" s="85"/>
      <c r="AX23" s="85"/>
      <c r="AY23" s="85"/>
      <c r="AZ23" s="85"/>
      <c r="BA23" s="85"/>
      <c r="BB23" s="85"/>
      <c r="BC23">
        <v>1</v>
      </c>
      <c r="BD23" s="84" t="str">
        <f>REPLACE(INDEX(GroupVertices[Group],MATCH(Edges[[#This Row],[Vertex 1]],GroupVertices[Vertex],0)),1,1,"")</f>
        <v>1</v>
      </c>
      <c r="BE23" s="84"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15">
      <c r="A24" s="83" t="s">
        <v>255</v>
      </c>
      <c r="B24" s="83" t="s">
        <v>255</v>
      </c>
      <c r="C24" s="53" t="s">
        <v>1392</v>
      </c>
      <c r="D24" s="54">
        <v>3</v>
      </c>
      <c r="E24" s="53" t="s">
        <v>132</v>
      </c>
      <c r="F24" s="55">
        <v>32</v>
      </c>
      <c r="G24" s="53"/>
      <c r="H24" s="57"/>
      <c r="I24" s="56"/>
      <c r="J24" s="56"/>
      <c r="K24" s="36" t="s">
        <v>65</v>
      </c>
      <c r="L24" s="62">
        <v>24</v>
      </c>
      <c r="M24" s="62"/>
      <c r="N24" s="63"/>
      <c r="O24" s="85" t="s">
        <v>196</v>
      </c>
      <c r="P24" s="87">
        <v>43833.83384259259</v>
      </c>
      <c r="Q24" s="85" t="s">
        <v>301</v>
      </c>
      <c r="R24" s="88" t="s">
        <v>325</v>
      </c>
      <c r="S24" s="85" t="s">
        <v>346</v>
      </c>
      <c r="T24" s="85" t="s">
        <v>360</v>
      </c>
      <c r="U24" s="85"/>
      <c r="V24" s="88" t="s">
        <v>402</v>
      </c>
      <c r="W24" s="87">
        <v>43833.83384259259</v>
      </c>
      <c r="X24" s="91">
        <v>43833</v>
      </c>
      <c r="Y24" s="93" t="s">
        <v>434</v>
      </c>
      <c r="Z24" s="88" t="s">
        <v>475</v>
      </c>
      <c r="AA24" s="85"/>
      <c r="AB24" s="85"/>
      <c r="AC24" s="93" t="s">
        <v>516</v>
      </c>
      <c r="AD24" s="85"/>
      <c r="AE24" s="85" t="b">
        <v>0</v>
      </c>
      <c r="AF24" s="85">
        <v>0</v>
      </c>
      <c r="AG24" s="93" t="s">
        <v>536</v>
      </c>
      <c r="AH24" s="85" t="b">
        <v>0</v>
      </c>
      <c r="AI24" s="85" t="s">
        <v>537</v>
      </c>
      <c r="AJ24" s="85"/>
      <c r="AK24" s="93" t="s">
        <v>536</v>
      </c>
      <c r="AL24" s="85" t="b">
        <v>0</v>
      </c>
      <c r="AM24" s="85">
        <v>0</v>
      </c>
      <c r="AN24" s="93" t="s">
        <v>536</v>
      </c>
      <c r="AO24" s="85" t="s">
        <v>540</v>
      </c>
      <c r="AP24" s="85" t="b">
        <v>0</v>
      </c>
      <c r="AQ24" s="93" t="s">
        <v>516</v>
      </c>
      <c r="AR24" s="85" t="s">
        <v>196</v>
      </c>
      <c r="AS24" s="85">
        <v>0</v>
      </c>
      <c r="AT24" s="85">
        <v>0</v>
      </c>
      <c r="AU24" s="85"/>
      <c r="AV24" s="85"/>
      <c r="AW24" s="85"/>
      <c r="AX24" s="85"/>
      <c r="AY24" s="85"/>
      <c r="AZ24" s="85"/>
      <c r="BA24" s="85"/>
      <c r="BB24" s="85"/>
      <c r="BC24">
        <v>1</v>
      </c>
      <c r="BD24" s="84" t="str">
        <f>REPLACE(INDEX(GroupVertices[Group],MATCH(Edges[[#This Row],[Vertex 1]],GroupVertices[Vertex],0)),1,1,"")</f>
        <v>1</v>
      </c>
      <c r="BE24" s="84" t="str">
        <f>REPLACE(INDEX(GroupVertices[Group],MATCH(Edges[[#This Row],[Vertex 2]],GroupVertices[Vertex],0)),1,1,"")</f>
        <v>1</v>
      </c>
      <c r="BF24" s="51">
        <v>1</v>
      </c>
      <c r="BG24" s="52">
        <v>5.2631578947368425</v>
      </c>
      <c r="BH24" s="51">
        <v>1</v>
      </c>
      <c r="BI24" s="52">
        <v>5.2631578947368425</v>
      </c>
      <c r="BJ24" s="51">
        <v>0</v>
      </c>
      <c r="BK24" s="52">
        <v>0</v>
      </c>
      <c r="BL24" s="51">
        <v>17</v>
      </c>
      <c r="BM24" s="52">
        <v>89.47368421052632</v>
      </c>
      <c r="BN24" s="51">
        <v>19</v>
      </c>
    </row>
    <row r="25" spans="1:66" ht="15">
      <c r="A25" s="83" t="s">
        <v>256</v>
      </c>
      <c r="B25" s="83" t="s">
        <v>256</v>
      </c>
      <c r="C25" s="53" t="s">
        <v>1392</v>
      </c>
      <c r="D25" s="54">
        <v>3</v>
      </c>
      <c r="E25" s="53" t="s">
        <v>132</v>
      </c>
      <c r="F25" s="55">
        <v>32</v>
      </c>
      <c r="G25" s="53"/>
      <c r="H25" s="57"/>
      <c r="I25" s="56"/>
      <c r="J25" s="56"/>
      <c r="K25" s="36" t="s">
        <v>65</v>
      </c>
      <c r="L25" s="62">
        <v>25</v>
      </c>
      <c r="M25" s="62"/>
      <c r="N25" s="63"/>
      <c r="O25" s="85" t="s">
        <v>196</v>
      </c>
      <c r="P25" s="87">
        <v>43833.921319444446</v>
      </c>
      <c r="Q25" s="85" t="s">
        <v>302</v>
      </c>
      <c r="R25" s="85"/>
      <c r="S25" s="85"/>
      <c r="T25" s="85" t="s">
        <v>366</v>
      </c>
      <c r="U25" s="88" t="s">
        <v>393</v>
      </c>
      <c r="V25" s="88" t="s">
        <v>393</v>
      </c>
      <c r="W25" s="87">
        <v>43833.921319444446</v>
      </c>
      <c r="X25" s="91">
        <v>43833</v>
      </c>
      <c r="Y25" s="93" t="s">
        <v>435</v>
      </c>
      <c r="Z25" s="88" t="s">
        <v>476</v>
      </c>
      <c r="AA25" s="85"/>
      <c r="AB25" s="85"/>
      <c r="AC25" s="93" t="s">
        <v>517</v>
      </c>
      <c r="AD25" s="85"/>
      <c r="AE25" s="85" t="b">
        <v>0</v>
      </c>
      <c r="AF25" s="85">
        <v>0</v>
      </c>
      <c r="AG25" s="93" t="s">
        <v>536</v>
      </c>
      <c r="AH25" s="85" t="b">
        <v>0</v>
      </c>
      <c r="AI25" s="85" t="s">
        <v>537</v>
      </c>
      <c r="AJ25" s="85"/>
      <c r="AK25" s="93" t="s">
        <v>536</v>
      </c>
      <c r="AL25" s="85" t="b">
        <v>0</v>
      </c>
      <c r="AM25" s="85">
        <v>0</v>
      </c>
      <c r="AN25" s="93" t="s">
        <v>536</v>
      </c>
      <c r="AO25" s="85" t="s">
        <v>543</v>
      </c>
      <c r="AP25" s="85" t="b">
        <v>0</v>
      </c>
      <c r="AQ25" s="93" t="s">
        <v>517</v>
      </c>
      <c r="AR25" s="85" t="s">
        <v>196</v>
      </c>
      <c r="AS25" s="85">
        <v>0</v>
      </c>
      <c r="AT25" s="85">
        <v>0</v>
      </c>
      <c r="AU25" s="85"/>
      <c r="AV25" s="85"/>
      <c r="AW25" s="85"/>
      <c r="AX25" s="85"/>
      <c r="AY25" s="85"/>
      <c r="AZ25" s="85"/>
      <c r="BA25" s="85"/>
      <c r="BB25" s="85"/>
      <c r="BC25">
        <v>1</v>
      </c>
      <c r="BD25" s="84" t="str">
        <f>REPLACE(INDEX(GroupVertices[Group],MATCH(Edges[[#This Row],[Vertex 1]],GroupVertices[Vertex],0)),1,1,"")</f>
        <v>1</v>
      </c>
      <c r="BE25" s="84" t="str">
        <f>REPLACE(INDEX(GroupVertices[Group],MATCH(Edges[[#This Row],[Vertex 2]],GroupVertices[Vertex],0)),1,1,"")</f>
        <v>1</v>
      </c>
      <c r="BF25" s="51">
        <v>2</v>
      </c>
      <c r="BG25" s="52">
        <v>8</v>
      </c>
      <c r="BH25" s="51">
        <v>0</v>
      </c>
      <c r="BI25" s="52">
        <v>0</v>
      </c>
      <c r="BJ25" s="51">
        <v>0</v>
      </c>
      <c r="BK25" s="52">
        <v>0</v>
      </c>
      <c r="BL25" s="51">
        <v>23</v>
      </c>
      <c r="BM25" s="52">
        <v>92</v>
      </c>
      <c r="BN25" s="51">
        <v>25</v>
      </c>
    </row>
    <row r="26" spans="1:66" ht="28.8">
      <c r="A26" s="83" t="s">
        <v>257</v>
      </c>
      <c r="B26" s="83" t="s">
        <v>257</v>
      </c>
      <c r="C26" s="53" t="s">
        <v>1393</v>
      </c>
      <c r="D26" s="54">
        <v>10</v>
      </c>
      <c r="E26" s="53" t="s">
        <v>136</v>
      </c>
      <c r="F26" s="55">
        <v>6</v>
      </c>
      <c r="G26" s="53"/>
      <c r="H26" s="57"/>
      <c r="I26" s="56"/>
      <c r="J26" s="56"/>
      <c r="K26" s="36" t="s">
        <v>65</v>
      </c>
      <c r="L26" s="62">
        <v>26</v>
      </c>
      <c r="M26" s="62"/>
      <c r="N26" s="63"/>
      <c r="O26" s="85" t="s">
        <v>196</v>
      </c>
      <c r="P26" s="87">
        <v>43833.5840625</v>
      </c>
      <c r="Q26" s="85" t="s">
        <v>303</v>
      </c>
      <c r="R26" s="88" t="s">
        <v>326</v>
      </c>
      <c r="S26" s="85" t="s">
        <v>347</v>
      </c>
      <c r="T26" s="85" t="s">
        <v>367</v>
      </c>
      <c r="U26" s="85"/>
      <c r="V26" s="88" t="s">
        <v>403</v>
      </c>
      <c r="W26" s="87">
        <v>43833.5840625</v>
      </c>
      <c r="X26" s="91">
        <v>43833</v>
      </c>
      <c r="Y26" s="93" t="s">
        <v>436</v>
      </c>
      <c r="Z26" s="88" t="s">
        <v>477</v>
      </c>
      <c r="AA26" s="85"/>
      <c r="AB26" s="85"/>
      <c r="AC26" s="93" t="s">
        <v>518</v>
      </c>
      <c r="AD26" s="85"/>
      <c r="AE26" s="85" t="b">
        <v>0</v>
      </c>
      <c r="AF26" s="85">
        <v>0</v>
      </c>
      <c r="AG26" s="93" t="s">
        <v>536</v>
      </c>
      <c r="AH26" s="85" t="b">
        <v>0</v>
      </c>
      <c r="AI26" s="85" t="s">
        <v>537</v>
      </c>
      <c r="AJ26" s="85"/>
      <c r="AK26" s="93" t="s">
        <v>536</v>
      </c>
      <c r="AL26" s="85" t="b">
        <v>0</v>
      </c>
      <c r="AM26" s="85">
        <v>0</v>
      </c>
      <c r="AN26" s="93" t="s">
        <v>536</v>
      </c>
      <c r="AO26" s="85" t="s">
        <v>540</v>
      </c>
      <c r="AP26" s="85" t="b">
        <v>0</v>
      </c>
      <c r="AQ26" s="93" t="s">
        <v>518</v>
      </c>
      <c r="AR26" s="85" t="s">
        <v>196</v>
      </c>
      <c r="AS26" s="85">
        <v>0</v>
      </c>
      <c r="AT26" s="85">
        <v>0</v>
      </c>
      <c r="AU26" s="85"/>
      <c r="AV26" s="85"/>
      <c r="AW26" s="85"/>
      <c r="AX26" s="85"/>
      <c r="AY26" s="85"/>
      <c r="AZ26" s="85"/>
      <c r="BA26" s="85"/>
      <c r="BB26" s="85"/>
      <c r="BC26">
        <v>4</v>
      </c>
      <c r="BD26" s="84" t="str">
        <f>REPLACE(INDEX(GroupVertices[Group],MATCH(Edges[[#This Row],[Vertex 1]],GroupVertices[Vertex],0)),1,1,"")</f>
        <v>1</v>
      </c>
      <c r="BE26" s="84" t="str">
        <f>REPLACE(INDEX(GroupVertices[Group],MATCH(Edges[[#This Row],[Vertex 2]],GroupVertices[Vertex],0)),1,1,"")</f>
        <v>1</v>
      </c>
      <c r="BF26" s="51">
        <v>2</v>
      </c>
      <c r="BG26" s="52">
        <v>7.6923076923076925</v>
      </c>
      <c r="BH26" s="51">
        <v>0</v>
      </c>
      <c r="BI26" s="52">
        <v>0</v>
      </c>
      <c r="BJ26" s="51">
        <v>0</v>
      </c>
      <c r="BK26" s="52">
        <v>0</v>
      </c>
      <c r="BL26" s="51">
        <v>24</v>
      </c>
      <c r="BM26" s="52">
        <v>92.3076923076923</v>
      </c>
      <c r="BN26" s="51">
        <v>26</v>
      </c>
    </row>
    <row r="27" spans="1:66" ht="28.8">
      <c r="A27" s="83" t="s">
        <v>257</v>
      </c>
      <c r="B27" s="83" t="s">
        <v>257</v>
      </c>
      <c r="C27" s="53" t="s">
        <v>1393</v>
      </c>
      <c r="D27" s="54">
        <v>10</v>
      </c>
      <c r="E27" s="53" t="s">
        <v>136</v>
      </c>
      <c r="F27" s="55">
        <v>6</v>
      </c>
      <c r="G27" s="53"/>
      <c r="H27" s="57"/>
      <c r="I27" s="56"/>
      <c r="J27" s="56"/>
      <c r="K27" s="36" t="s">
        <v>65</v>
      </c>
      <c r="L27" s="62">
        <v>27</v>
      </c>
      <c r="M27" s="62"/>
      <c r="N27" s="63"/>
      <c r="O27" s="85" t="s">
        <v>196</v>
      </c>
      <c r="P27" s="87">
        <v>43833.709282407406</v>
      </c>
      <c r="Q27" s="85" t="s">
        <v>304</v>
      </c>
      <c r="R27" s="88" t="s">
        <v>327</v>
      </c>
      <c r="S27" s="85" t="s">
        <v>348</v>
      </c>
      <c r="T27" s="85" t="s">
        <v>360</v>
      </c>
      <c r="U27" s="85"/>
      <c r="V27" s="88" t="s">
        <v>403</v>
      </c>
      <c r="W27" s="87">
        <v>43833.709282407406</v>
      </c>
      <c r="X27" s="91">
        <v>43833</v>
      </c>
      <c r="Y27" s="93" t="s">
        <v>437</v>
      </c>
      <c r="Z27" s="88" t="s">
        <v>478</v>
      </c>
      <c r="AA27" s="85"/>
      <c r="AB27" s="85"/>
      <c r="AC27" s="93" t="s">
        <v>519</v>
      </c>
      <c r="AD27" s="85"/>
      <c r="AE27" s="85" t="b">
        <v>0</v>
      </c>
      <c r="AF27" s="85">
        <v>0</v>
      </c>
      <c r="AG27" s="93" t="s">
        <v>536</v>
      </c>
      <c r="AH27" s="85" t="b">
        <v>0</v>
      </c>
      <c r="AI27" s="85" t="s">
        <v>537</v>
      </c>
      <c r="AJ27" s="85"/>
      <c r="AK27" s="93" t="s">
        <v>536</v>
      </c>
      <c r="AL27" s="85" t="b">
        <v>0</v>
      </c>
      <c r="AM27" s="85">
        <v>0</v>
      </c>
      <c r="AN27" s="93" t="s">
        <v>536</v>
      </c>
      <c r="AO27" s="85" t="s">
        <v>540</v>
      </c>
      <c r="AP27" s="85" t="b">
        <v>0</v>
      </c>
      <c r="AQ27" s="93" t="s">
        <v>519</v>
      </c>
      <c r="AR27" s="85" t="s">
        <v>196</v>
      </c>
      <c r="AS27" s="85">
        <v>0</v>
      </c>
      <c r="AT27" s="85">
        <v>0</v>
      </c>
      <c r="AU27" s="85"/>
      <c r="AV27" s="85"/>
      <c r="AW27" s="85"/>
      <c r="AX27" s="85"/>
      <c r="AY27" s="85"/>
      <c r="AZ27" s="85"/>
      <c r="BA27" s="85"/>
      <c r="BB27" s="85"/>
      <c r="BC27">
        <v>4</v>
      </c>
      <c r="BD27" s="84" t="str">
        <f>REPLACE(INDEX(GroupVertices[Group],MATCH(Edges[[#This Row],[Vertex 1]],GroupVertices[Vertex],0)),1,1,"")</f>
        <v>1</v>
      </c>
      <c r="BE27" s="84" t="str">
        <f>REPLACE(INDEX(GroupVertices[Group],MATCH(Edges[[#This Row],[Vertex 2]],GroupVertices[Vertex],0)),1,1,"")</f>
        <v>1</v>
      </c>
      <c r="BF27" s="51">
        <v>2</v>
      </c>
      <c r="BG27" s="52">
        <v>7.142857142857143</v>
      </c>
      <c r="BH27" s="51">
        <v>2</v>
      </c>
      <c r="BI27" s="52">
        <v>7.142857142857143</v>
      </c>
      <c r="BJ27" s="51">
        <v>0</v>
      </c>
      <c r="BK27" s="52">
        <v>0</v>
      </c>
      <c r="BL27" s="51">
        <v>24</v>
      </c>
      <c r="BM27" s="52">
        <v>85.71428571428571</v>
      </c>
      <c r="BN27" s="51">
        <v>28</v>
      </c>
    </row>
    <row r="28" spans="1:66" ht="28.8">
      <c r="A28" s="83" t="s">
        <v>257</v>
      </c>
      <c r="B28" s="83" t="s">
        <v>257</v>
      </c>
      <c r="C28" s="53" t="s">
        <v>1393</v>
      </c>
      <c r="D28" s="54">
        <v>10</v>
      </c>
      <c r="E28" s="53" t="s">
        <v>136</v>
      </c>
      <c r="F28" s="55">
        <v>6</v>
      </c>
      <c r="G28" s="53"/>
      <c r="H28" s="57"/>
      <c r="I28" s="56"/>
      <c r="J28" s="56"/>
      <c r="K28" s="36" t="s">
        <v>65</v>
      </c>
      <c r="L28" s="62">
        <v>28</v>
      </c>
      <c r="M28" s="62"/>
      <c r="N28" s="63"/>
      <c r="O28" s="85" t="s">
        <v>196</v>
      </c>
      <c r="P28" s="87">
        <v>43833.91706018519</v>
      </c>
      <c r="Q28" s="85" t="s">
        <v>305</v>
      </c>
      <c r="R28" s="88" t="s">
        <v>328</v>
      </c>
      <c r="S28" s="85" t="s">
        <v>348</v>
      </c>
      <c r="T28" s="85" t="s">
        <v>360</v>
      </c>
      <c r="U28" s="85"/>
      <c r="V28" s="88" t="s">
        <v>403</v>
      </c>
      <c r="W28" s="87">
        <v>43833.91706018519</v>
      </c>
      <c r="X28" s="91">
        <v>43833</v>
      </c>
      <c r="Y28" s="93" t="s">
        <v>438</v>
      </c>
      <c r="Z28" s="88" t="s">
        <v>479</v>
      </c>
      <c r="AA28" s="85"/>
      <c r="AB28" s="85"/>
      <c r="AC28" s="93" t="s">
        <v>520</v>
      </c>
      <c r="AD28" s="85"/>
      <c r="AE28" s="85" t="b">
        <v>0</v>
      </c>
      <c r="AF28" s="85">
        <v>0</v>
      </c>
      <c r="AG28" s="93" t="s">
        <v>536</v>
      </c>
      <c r="AH28" s="85" t="b">
        <v>0</v>
      </c>
      <c r="AI28" s="85" t="s">
        <v>537</v>
      </c>
      <c r="AJ28" s="85"/>
      <c r="AK28" s="93" t="s">
        <v>536</v>
      </c>
      <c r="AL28" s="85" t="b">
        <v>0</v>
      </c>
      <c r="AM28" s="85">
        <v>0</v>
      </c>
      <c r="AN28" s="93" t="s">
        <v>536</v>
      </c>
      <c r="AO28" s="85" t="s">
        <v>540</v>
      </c>
      <c r="AP28" s="85" t="b">
        <v>0</v>
      </c>
      <c r="AQ28" s="93" t="s">
        <v>520</v>
      </c>
      <c r="AR28" s="85" t="s">
        <v>196</v>
      </c>
      <c r="AS28" s="85">
        <v>0</v>
      </c>
      <c r="AT28" s="85">
        <v>0</v>
      </c>
      <c r="AU28" s="85"/>
      <c r="AV28" s="85"/>
      <c r="AW28" s="85"/>
      <c r="AX28" s="85"/>
      <c r="AY28" s="85"/>
      <c r="AZ28" s="85"/>
      <c r="BA28" s="85"/>
      <c r="BB28" s="85"/>
      <c r="BC28">
        <v>4</v>
      </c>
      <c r="BD28" s="84" t="str">
        <f>REPLACE(INDEX(GroupVertices[Group],MATCH(Edges[[#This Row],[Vertex 1]],GroupVertices[Vertex],0)),1,1,"")</f>
        <v>1</v>
      </c>
      <c r="BE28" s="84" t="str">
        <f>REPLACE(INDEX(GroupVertices[Group],MATCH(Edges[[#This Row],[Vertex 2]],GroupVertices[Vertex],0)),1,1,"")</f>
        <v>1</v>
      </c>
      <c r="BF28" s="51">
        <v>0</v>
      </c>
      <c r="BG28" s="52">
        <v>0</v>
      </c>
      <c r="BH28" s="51">
        <v>1</v>
      </c>
      <c r="BI28" s="52">
        <v>4.545454545454546</v>
      </c>
      <c r="BJ28" s="51">
        <v>0</v>
      </c>
      <c r="BK28" s="52">
        <v>0</v>
      </c>
      <c r="BL28" s="51">
        <v>21</v>
      </c>
      <c r="BM28" s="52">
        <v>95.45454545454545</v>
      </c>
      <c r="BN28" s="51">
        <v>22</v>
      </c>
    </row>
    <row r="29" spans="1:66" ht="28.8">
      <c r="A29" s="83" t="s">
        <v>257</v>
      </c>
      <c r="B29" s="83" t="s">
        <v>257</v>
      </c>
      <c r="C29" s="53" t="s">
        <v>1393</v>
      </c>
      <c r="D29" s="54">
        <v>10</v>
      </c>
      <c r="E29" s="53" t="s">
        <v>136</v>
      </c>
      <c r="F29" s="55">
        <v>6</v>
      </c>
      <c r="G29" s="53"/>
      <c r="H29" s="57"/>
      <c r="I29" s="56"/>
      <c r="J29" s="56"/>
      <c r="K29" s="36" t="s">
        <v>65</v>
      </c>
      <c r="L29" s="62">
        <v>29</v>
      </c>
      <c r="M29" s="62"/>
      <c r="N29" s="63"/>
      <c r="O29" s="85" t="s">
        <v>196</v>
      </c>
      <c r="P29" s="87">
        <v>43834.000289351854</v>
      </c>
      <c r="Q29" s="85" t="s">
        <v>306</v>
      </c>
      <c r="R29" s="88" t="s">
        <v>329</v>
      </c>
      <c r="S29" s="85" t="s">
        <v>348</v>
      </c>
      <c r="T29" s="85" t="s">
        <v>368</v>
      </c>
      <c r="U29" s="85"/>
      <c r="V29" s="88" t="s">
        <v>403</v>
      </c>
      <c r="W29" s="87">
        <v>43834.000289351854</v>
      </c>
      <c r="X29" s="91">
        <v>43834</v>
      </c>
      <c r="Y29" s="93" t="s">
        <v>439</v>
      </c>
      <c r="Z29" s="88" t="s">
        <v>480</v>
      </c>
      <c r="AA29" s="85"/>
      <c r="AB29" s="85"/>
      <c r="AC29" s="93" t="s">
        <v>521</v>
      </c>
      <c r="AD29" s="85"/>
      <c r="AE29" s="85" t="b">
        <v>0</v>
      </c>
      <c r="AF29" s="85">
        <v>0</v>
      </c>
      <c r="AG29" s="93" t="s">
        <v>536</v>
      </c>
      <c r="AH29" s="85" t="b">
        <v>0</v>
      </c>
      <c r="AI29" s="85" t="s">
        <v>537</v>
      </c>
      <c r="AJ29" s="85"/>
      <c r="AK29" s="93" t="s">
        <v>536</v>
      </c>
      <c r="AL29" s="85" t="b">
        <v>0</v>
      </c>
      <c r="AM29" s="85">
        <v>0</v>
      </c>
      <c r="AN29" s="93" t="s">
        <v>536</v>
      </c>
      <c r="AO29" s="85" t="s">
        <v>540</v>
      </c>
      <c r="AP29" s="85" t="b">
        <v>0</v>
      </c>
      <c r="AQ29" s="93" t="s">
        <v>521</v>
      </c>
      <c r="AR29" s="85" t="s">
        <v>196</v>
      </c>
      <c r="AS29" s="85">
        <v>0</v>
      </c>
      <c r="AT29" s="85">
        <v>0</v>
      </c>
      <c r="AU29" s="85"/>
      <c r="AV29" s="85"/>
      <c r="AW29" s="85"/>
      <c r="AX29" s="85"/>
      <c r="AY29" s="85"/>
      <c r="AZ29" s="85"/>
      <c r="BA29" s="85"/>
      <c r="BB29" s="85"/>
      <c r="BC29">
        <v>4</v>
      </c>
      <c r="BD29" s="84" t="str">
        <f>REPLACE(INDEX(GroupVertices[Group],MATCH(Edges[[#This Row],[Vertex 1]],GroupVertices[Vertex],0)),1,1,"")</f>
        <v>1</v>
      </c>
      <c r="BE29" s="84" t="str">
        <f>REPLACE(INDEX(GroupVertices[Group],MATCH(Edges[[#This Row],[Vertex 2]],GroupVertices[Vertex],0)),1,1,"")</f>
        <v>1</v>
      </c>
      <c r="BF29" s="51">
        <v>0</v>
      </c>
      <c r="BG29" s="52">
        <v>0</v>
      </c>
      <c r="BH29" s="51">
        <v>1</v>
      </c>
      <c r="BI29" s="52">
        <v>3.5714285714285716</v>
      </c>
      <c r="BJ29" s="51">
        <v>0</v>
      </c>
      <c r="BK29" s="52">
        <v>0</v>
      </c>
      <c r="BL29" s="51">
        <v>27</v>
      </c>
      <c r="BM29" s="52">
        <v>96.42857142857143</v>
      </c>
      <c r="BN29" s="51">
        <v>28</v>
      </c>
    </row>
    <row r="30" spans="1:66" ht="15">
      <c r="A30" s="83" t="s">
        <v>258</v>
      </c>
      <c r="B30" s="83" t="s">
        <v>258</v>
      </c>
      <c r="C30" s="53" t="s">
        <v>1392</v>
      </c>
      <c r="D30" s="54">
        <v>3</v>
      </c>
      <c r="E30" s="53" t="s">
        <v>132</v>
      </c>
      <c r="F30" s="55">
        <v>32</v>
      </c>
      <c r="G30" s="53"/>
      <c r="H30" s="57"/>
      <c r="I30" s="56"/>
      <c r="J30" s="56"/>
      <c r="K30" s="36" t="s">
        <v>65</v>
      </c>
      <c r="L30" s="62">
        <v>30</v>
      </c>
      <c r="M30" s="62"/>
      <c r="N30" s="63"/>
      <c r="O30" s="85" t="s">
        <v>196</v>
      </c>
      <c r="P30" s="87">
        <v>43834.005578703705</v>
      </c>
      <c r="Q30" s="85" t="s">
        <v>307</v>
      </c>
      <c r="R30" s="88" t="s">
        <v>330</v>
      </c>
      <c r="S30" s="85" t="s">
        <v>349</v>
      </c>
      <c r="T30" s="85" t="s">
        <v>369</v>
      </c>
      <c r="U30" s="88" t="s">
        <v>394</v>
      </c>
      <c r="V30" s="88" t="s">
        <v>394</v>
      </c>
      <c r="W30" s="87">
        <v>43834.005578703705</v>
      </c>
      <c r="X30" s="91">
        <v>43834</v>
      </c>
      <c r="Y30" s="93" t="s">
        <v>440</v>
      </c>
      <c r="Z30" s="88" t="s">
        <v>481</v>
      </c>
      <c r="AA30" s="85"/>
      <c r="AB30" s="85"/>
      <c r="AC30" s="93" t="s">
        <v>522</v>
      </c>
      <c r="AD30" s="85"/>
      <c r="AE30" s="85" t="b">
        <v>0</v>
      </c>
      <c r="AF30" s="85">
        <v>0</v>
      </c>
      <c r="AG30" s="93" t="s">
        <v>536</v>
      </c>
      <c r="AH30" s="85" t="b">
        <v>0</v>
      </c>
      <c r="AI30" s="85" t="s">
        <v>537</v>
      </c>
      <c r="AJ30" s="85"/>
      <c r="AK30" s="93" t="s">
        <v>536</v>
      </c>
      <c r="AL30" s="85" t="b">
        <v>0</v>
      </c>
      <c r="AM30" s="85">
        <v>0</v>
      </c>
      <c r="AN30" s="93" t="s">
        <v>536</v>
      </c>
      <c r="AO30" s="85" t="s">
        <v>547</v>
      </c>
      <c r="AP30" s="85" t="b">
        <v>0</v>
      </c>
      <c r="AQ30" s="93" t="s">
        <v>522</v>
      </c>
      <c r="AR30" s="85" t="s">
        <v>196</v>
      </c>
      <c r="AS30" s="85">
        <v>0</v>
      </c>
      <c r="AT30" s="85">
        <v>0</v>
      </c>
      <c r="AU30" s="85"/>
      <c r="AV30" s="85"/>
      <c r="AW30" s="85"/>
      <c r="AX30" s="85"/>
      <c r="AY30" s="85"/>
      <c r="AZ30" s="85"/>
      <c r="BA30" s="85"/>
      <c r="BB30" s="85"/>
      <c r="BC30">
        <v>1</v>
      </c>
      <c r="BD30" s="84" t="str">
        <f>REPLACE(INDEX(GroupVertices[Group],MATCH(Edges[[#This Row],[Vertex 1]],GroupVertices[Vertex],0)),1,1,"")</f>
        <v>1</v>
      </c>
      <c r="BE30" s="84" t="str">
        <f>REPLACE(INDEX(GroupVertices[Group],MATCH(Edges[[#This Row],[Vertex 2]],GroupVertices[Vertex],0)),1,1,"")</f>
        <v>1</v>
      </c>
      <c r="BF30" s="51">
        <v>1</v>
      </c>
      <c r="BG30" s="52">
        <v>3.225806451612903</v>
      </c>
      <c r="BH30" s="51">
        <v>0</v>
      </c>
      <c r="BI30" s="52">
        <v>0</v>
      </c>
      <c r="BJ30" s="51">
        <v>0</v>
      </c>
      <c r="BK30" s="52">
        <v>0</v>
      </c>
      <c r="BL30" s="51">
        <v>30</v>
      </c>
      <c r="BM30" s="52">
        <v>96.7741935483871</v>
      </c>
      <c r="BN30" s="51">
        <v>31</v>
      </c>
    </row>
    <row r="31" spans="1:66" ht="15">
      <c r="A31" s="83" t="s">
        <v>259</v>
      </c>
      <c r="B31" s="83" t="s">
        <v>259</v>
      </c>
      <c r="C31" s="53" t="s">
        <v>1392</v>
      </c>
      <c r="D31" s="54">
        <v>3</v>
      </c>
      <c r="E31" s="53" t="s">
        <v>132</v>
      </c>
      <c r="F31" s="55">
        <v>32</v>
      </c>
      <c r="G31" s="53"/>
      <c r="H31" s="57"/>
      <c r="I31" s="56"/>
      <c r="J31" s="56"/>
      <c r="K31" s="36" t="s">
        <v>65</v>
      </c>
      <c r="L31" s="62">
        <v>31</v>
      </c>
      <c r="M31" s="62"/>
      <c r="N31" s="63"/>
      <c r="O31" s="85" t="s">
        <v>196</v>
      </c>
      <c r="P31" s="87">
        <v>43834.020844907405</v>
      </c>
      <c r="Q31" s="85" t="s">
        <v>308</v>
      </c>
      <c r="R31" s="88" t="s">
        <v>331</v>
      </c>
      <c r="S31" s="85" t="s">
        <v>350</v>
      </c>
      <c r="T31" s="85" t="s">
        <v>360</v>
      </c>
      <c r="U31" s="85"/>
      <c r="V31" s="88" t="s">
        <v>404</v>
      </c>
      <c r="W31" s="87">
        <v>43834.020844907405</v>
      </c>
      <c r="X31" s="91">
        <v>43834</v>
      </c>
      <c r="Y31" s="93" t="s">
        <v>441</v>
      </c>
      <c r="Z31" s="88" t="s">
        <v>482</v>
      </c>
      <c r="AA31" s="85"/>
      <c r="AB31" s="85"/>
      <c r="AC31" s="93" t="s">
        <v>523</v>
      </c>
      <c r="AD31" s="85"/>
      <c r="AE31" s="85" t="b">
        <v>0</v>
      </c>
      <c r="AF31" s="85">
        <v>0</v>
      </c>
      <c r="AG31" s="93" t="s">
        <v>536</v>
      </c>
      <c r="AH31" s="85" t="b">
        <v>0</v>
      </c>
      <c r="AI31" s="85" t="s">
        <v>537</v>
      </c>
      <c r="AJ31" s="85"/>
      <c r="AK31" s="93" t="s">
        <v>536</v>
      </c>
      <c r="AL31" s="85" t="b">
        <v>0</v>
      </c>
      <c r="AM31" s="85">
        <v>0</v>
      </c>
      <c r="AN31" s="93" t="s">
        <v>536</v>
      </c>
      <c r="AO31" s="85" t="s">
        <v>550</v>
      </c>
      <c r="AP31" s="85" t="b">
        <v>0</v>
      </c>
      <c r="AQ31" s="93" t="s">
        <v>523</v>
      </c>
      <c r="AR31" s="85" t="s">
        <v>196</v>
      </c>
      <c r="AS31" s="85">
        <v>0</v>
      </c>
      <c r="AT31" s="85">
        <v>0</v>
      </c>
      <c r="AU31" s="85"/>
      <c r="AV31" s="85"/>
      <c r="AW31" s="85"/>
      <c r="AX31" s="85"/>
      <c r="AY31" s="85"/>
      <c r="AZ31" s="85"/>
      <c r="BA31" s="85"/>
      <c r="BB31" s="85"/>
      <c r="BC31">
        <v>1</v>
      </c>
      <c r="BD31" s="84" t="str">
        <f>REPLACE(INDEX(GroupVertices[Group],MATCH(Edges[[#This Row],[Vertex 1]],GroupVertices[Vertex],0)),1,1,"")</f>
        <v>1</v>
      </c>
      <c r="BE31" s="84" t="str">
        <f>REPLACE(INDEX(GroupVertices[Group],MATCH(Edges[[#This Row],[Vertex 2]],GroupVertices[Vertex],0)),1,1,"")</f>
        <v>1</v>
      </c>
      <c r="BF31" s="51">
        <v>0</v>
      </c>
      <c r="BG31" s="52">
        <v>0</v>
      </c>
      <c r="BH31" s="51">
        <v>0</v>
      </c>
      <c r="BI31" s="52">
        <v>0</v>
      </c>
      <c r="BJ31" s="51">
        <v>0</v>
      </c>
      <c r="BK31" s="52">
        <v>0</v>
      </c>
      <c r="BL31" s="51">
        <v>32</v>
      </c>
      <c r="BM31" s="52">
        <v>100</v>
      </c>
      <c r="BN31" s="51">
        <v>32</v>
      </c>
    </row>
    <row r="32" spans="1:66" ht="15">
      <c r="A32" s="83" t="s">
        <v>260</v>
      </c>
      <c r="B32" s="83" t="s">
        <v>260</v>
      </c>
      <c r="C32" s="53" t="s">
        <v>1392</v>
      </c>
      <c r="D32" s="54">
        <v>3</v>
      </c>
      <c r="E32" s="53" t="s">
        <v>132</v>
      </c>
      <c r="F32" s="55">
        <v>32</v>
      </c>
      <c r="G32" s="53"/>
      <c r="H32" s="57"/>
      <c r="I32" s="56"/>
      <c r="J32" s="56"/>
      <c r="K32" s="36" t="s">
        <v>65</v>
      </c>
      <c r="L32" s="62">
        <v>32</v>
      </c>
      <c r="M32" s="62"/>
      <c r="N32" s="63"/>
      <c r="O32" s="85" t="s">
        <v>196</v>
      </c>
      <c r="P32" s="87">
        <v>43834.06182870371</v>
      </c>
      <c r="Q32" s="85" t="s">
        <v>309</v>
      </c>
      <c r="R32" s="88" t="s">
        <v>332</v>
      </c>
      <c r="S32" s="85" t="s">
        <v>351</v>
      </c>
      <c r="T32" s="85" t="s">
        <v>370</v>
      </c>
      <c r="U32" s="85"/>
      <c r="V32" s="88" t="s">
        <v>405</v>
      </c>
      <c r="W32" s="87">
        <v>43834.06182870371</v>
      </c>
      <c r="X32" s="91">
        <v>43834</v>
      </c>
      <c r="Y32" s="93" t="s">
        <v>442</v>
      </c>
      <c r="Z32" s="88" t="s">
        <v>483</v>
      </c>
      <c r="AA32" s="85"/>
      <c r="AB32" s="85"/>
      <c r="AC32" s="93" t="s">
        <v>524</v>
      </c>
      <c r="AD32" s="85"/>
      <c r="AE32" s="85" t="b">
        <v>0</v>
      </c>
      <c r="AF32" s="85">
        <v>0</v>
      </c>
      <c r="AG32" s="93" t="s">
        <v>536</v>
      </c>
      <c r="AH32" s="85" t="b">
        <v>0</v>
      </c>
      <c r="AI32" s="85" t="s">
        <v>537</v>
      </c>
      <c r="AJ32" s="85"/>
      <c r="AK32" s="93" t="s">
        <v>536</v>
      </c>
      <c r="AL32" s="85" t="b">
        <v>0</v>
      </c>
      <c r="AM32" s="85">
        <v>0</v>
      </c>
      <c r="AN32" s="93" t="s">
        <v>536</v>
      </c>
      <c r="AO32" s="85" t="s">
        <v>543</v>
      </c>
      <c r="AP32" s="85" t="b">
        <v>0</v>
      </c>
      <c r="AQ32" s="93" t="s">
        <v>524</v>
      </c>
      <c r="AR32" s="85" t="s">
        <v>196</v>
      </c>
      <c r="AS32" s="85">
        <v>0</v>
      </c>
      <c r="AT32" s="85">
        <v>0</v>
      </c>
      <c r="AU32" s="85"/>
      <c r="AV32" s="85"/>
      <c r="AW32" s="85"/>
      <c r="AX32" s="85"/>
      <c r="AY32" s="85"/>
      <c r="AZ32" s="85"/>
      <c r="BA32" s="85"/>
      <c r="BB32" s="85"/>
      <c r="BC32">
        <v>1</v>
      </c>
      <c r="BD32" s="84" t="str">
        <f>REPLACE(INDEX(GroupVertices[Group],MATCH(Edges[[#This Row],[Vertex 1]],GroupVertices[Vertex],0)),1,1,"")</f>
        <v>1</v>
      </c>
      <c r="BE32" s="84"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15">
      <c r="A33" s="83" t="s">
        <v>261</v>
      </c>
      <c r="B33" s="83" t="s">
        <v>270</v>
      </c>
      <c r="C33" s="53" t="s">
        <v>1392</v>
      </c>
      <c r="D33" s="54">
        <v>3</v>
      </c>
      <c r="E33" s="53" t="s">
        <v>132</v>
      </c>
      <c r="F33" s="55">
        <v>32</v>
      </c>
      <c r="G33" s="53"/>
      <c r="H33" s="57"/>
      <c r="I33" s="56"/>
      <c r="J33" s="56"/>
      <c r="K33" s="36" t="s">
        <v>65</v>
      </c>
      <c r="L33" s="62">
        <v>33</v>
      </c>
      <c r="M33" s="62"/>
      <c r="N33" s="63"/>
      <c r="O33" s="85" t="s">
        <v>279</v>
      </c>
      <c r="P33" s="87">
        <v>43834.0659375</v>
      </c>
      <c r="Q33" s="85" t="s">
        <v>310</v>
      </c>
      <c r="R33" s="85"/>
      <c r="S33" s="85"/>
      <c r="T33" s="85" t="s">
        <v>371</v>
      </c>
      <c r="U33" s="88" t="s">
        <v>395</v>
      </c>
      <c r="V33" s="88" t="s">
        <v>395</v>
      </c>
      <c r="W33" s="87">
        <v>43834.0659375</v>
      </c>
      <c r="X33" s="91">
        <v>43834</v>
      </c>
      <c r="Y33" s="93" t="s">
        <v>443</v>
      </c>
      <c r="Z33" s="88" t="s">
        <v>484</v>
      </c>
      <c r="AA33" s="85"/>
      <c r="AB33" s="85"/>
      <c r="AC33" s="93" t="s">
        <v>525</v>
      </c>
      <c r="AD33" s="85"/>
      <c r="AE33" s="85" t="b">
        <v>0</v>
      </c>
      <c r="AF33" s="85">
        <v>3</v>
      </c>
      <c r="AG33" s="93" t="s">
        <v>536</v>
      </c>
      <c r="AH33" s="85" t="b">
        <v>0</v>
      </c>
      <c r="AI33" s="85" t="s">
        <v>537</v>
      </c>
      <c r="AJ33" s="85"/>
      <c r="AK33" s="93" t="s">
        <v>536</v>
      </c>
      <c r="AL33" s="85" t="b">
        <v>0</v>
      </c>
      <c r="AM33" s="85">
        <v>1</v>
      </c>
      <c r="AN33" s="93" t="s">
        <v>536</v>
      </c>
      <c r="AO33" s="85" t="s">
        <v>541</v>
      </c>
      <c r="AP33" s="85" t="b">
        <v>0</v>
      </c>
      <c r="AQ33" s="93" t="s">
        <v>525</v>
      </c>
      <c r="AR33" s="85" t="s">
        <v>196</v>
      </c>
      <c r="AS33" s="85">
        <v>0</v>
      </c>
      <c r="AT33" s="85">
        <v>0</v>
      </c>
      <c r="AU33" s="85"/>
      <c r="AV33" s="85"/>
      <c r="AW33" s="85"/>
      <c r="AX33" s="85"/>
      <c r="AY33" s="85"/>
      <c r="AZ33" s="85"/>
      <c r="BA33" s="85"/>
      <c r="BB33" s="85"/>
      <c r="BC33">
        <v>1</v>
      </c>
      <c r="BD33" s="84" t="str">
        <f>REPLACE(INDEX(GroupVertices[Group],MATCH(Edges[[#This Row],[Vertex 1]],GroupVertices[Vertex],0)),1,1,"")</f>
        <v>2</v>
      </c>
      <c r="BE33" s="84" t="str">
        <f>REPLACE(INDEX(GroupVertices[Group],MATCH(Edges[[#This Row],[Vertex 2]],GroupVertices[Vertex],0)),1,1,"")</f>
        <v>2</v>
      </c>
      <c r="BF33" s="51"/>
      <c r="BG33" s="52"/>
      <c r="BH33" s="51"/>
      <c r="BI33" s="52"/>
      <c r="BJ33" s="51"/>
      <c r="BK33" s="52"/>
      <c r="BL33" s="51"/>
      <c r="BM33" s="52"/>
      <c r="BN33" s="51"/>
    </row>
    <row r="34" spans="1:66" ht="15">
      <c r="A34" s="83" t="s">
        <v>261</v>
      </c>
      <c r="B34" s="83" t="s">
        <v>271</v>
      </c>
      <c r="C34" s="53" t="s">
        <v>1392</v>
      </c>
      <c r="D34" s="54">
        <v>3</v>
      </c>
      <c r="E34" s="53" t="s">
        <v>132</v>
      </c>
      <c r="F34" s="55">
        <v>32</v>
      </c>
      <c r="G34" s="53"/>
      <c r="H34" s="57"/>
      <c r="I34" s="56"/>
      <c r="J34" s="56"/>
      <c r="K34" s="36" t="s">
        <v>65</v>
      </c>
      <c r="L34" s="62">
        <v>34</v>
      </c>
      <c r="M34" s="62"/>
      <c r="N34" s="63"/>
      <c r="O34" s="85" t="s">
        <v>279</v>
      </c>
      <c r="P34" s="87">
        <v>43834.0659375</v>
      </c>
      <c r="Q34" s="85" t="s">
        <v>310</v>
      </c>
      <c r="R34" s="85"/>
      <c r="S34" s="85"/>
      <c r="T34" s="85" t="s">
        <v>371</v>
      </c>
      <c r="U34" s="88" t="s">
        <v>395</v>
      </c>
      <c r="V34" s="88" t="s">
        <v>395</v>
      </c>
      <c r="W34" s="87">
        <v>43834.0659375</v>
      </c>
      <c r="X34" s="91">
        <v>43834</v>
      </c>
      <c r="Y34" s="93" t="s">
        <v>443</v>
      </c>
      <c r="Z34" s="88" t="s">
        <v>484</v>
      </c>
      <c r="AA34" s="85"/>
      <c r="AB34" s="85"/>
      <c r="AC34" s="93" t="s">
        <v>525</v>
      </c>
      <c r="AD34" s="85"/>
      <c r="AE34" s="85" t="b">
        <v>0</v>
      </c>
      <c r="AF34" s="85">
        <v>3</v>
      </c>
      <c r="AG34" s="93" t="s">
        <v>536</v>
      </c>
      <c r="AH34" s="85" t="b">
        <v>0</v>
      </c>
      <c r="AI34" s="85" t="s">
        <v>537</v>
      </c>
      <c r="AJ34" s="85"/>
      <c r="AK34" s="93" t="s">
        <v>536</v>
      </c>
      <c r="AL34" s="85" t="b">
        <v>0</v>
      </c>
      <c r="AM34" s="85">
        <v>1</v>
      </c>
      <c r="AN34" s="93" t="s">
        <v>536</v>
      </c>
      <c r="AO34" s="85" t="s">
        <v>541</v>
      </c>
      <c r="AP34" s="85" t="b">
        <v>0</v>
      </c>
      <c r="AQ34" s="93" t="s">
        <v>525</v>
      </c>
      <c r="AR34" s="85" t="s">
        <v>196</v>
      </c>
      <c r="AS34" s="85">
        <v>0</v>
      </c>
      <c r="AT34" s="85">
        <v>0</v>
      </c>
      <c r="AU34" s="85"/>
      <c r="AV34" s="85"/>
      <c r="AW34" s="85"/>
      <c r="AX34" s="85"/>
      <c r="AY34" s="85"/>
      <c r="AZ34" s="85"/>
      <c r="BA34" s="85"/>
      <c r="BB34" s="85"/>
      <c r="BC34">
        <v>1</v>
      </c>
      <c r="BD34" s="84" t="str">
        <f>REPLACE(INDEX(GroupVertices[Group],MATCH(Edges[[#This Row],[Vertex 1]],GroupVertices[Vertex],0)),1,1,"")</f>
        <v>2</v>
      </c>
      <c r="BE34" s="84" t="str">
        <f>REPLACE(INDEX(GroupVertices[Group],MATCH(Edges[[#This Row],[Vertex 2]],GroupVertices[Vertex],0)),1,1,"")</f>
        <v>2</v>
      </c>
      <c r="BF34" s="51"/>
      <c r="BG34" s="52"/>
      <c r="BH34" s="51"/>
      <c r="BI34" s="52"/>
      <c r="BJ34" s="51"/>
      <c r="BK34" s="52"/>
      <c r="BL34" s="51"/>
      <c r="BM34" s="52"/>
      <c r="BN34" s="51"/>
    </row>
    <row r="35" spans="1:66" ht="15">
      <c r="A35" s="83" t="s">
        <v>261</v>
      </c>
      <c r="B35" s="83" t="s">
        <v>272</v>
      </c>
      <c r="C35" s="53" t="s">
        <v>1392</v>
      </c>
      <c r="D35" s="54">
        <v>3</v>
      </c>
      <c r="E35" s="53" t="s">
        <v>132</v>
      </c>
      <c r="F35" s="55">
        <v>32</v>
      </c>
      <c r="G35" s="53"/>
      <c r="H35" s="57"/>
      <c r="I35" s="56"/>
      <c r="J35" s="56"/>
      <c r="K35" s="36" t="s">
        <v>65</v>
      </c>
      <c r="L35" s="62">
        <v>35</v>
      </c>
      <c r="M35" s="62"/>
      <c r="N35" s="63"/>
      <c r="O35" s="85" t="s">
        <v>279</v>
      </c>
      <c r="P35" s="87">
        <v>43834.0659375</v>
      </c>
      <c r="Q35" s="85" t="s">
        <v>310</v>
      </c>
      <c r="R35" s="85"/>
      <c r="S35" s="85"/>
      <c r="T35" s="85" t="s">
        <v>371</v>
      </c>
      <c r="U35" s="88" t="s">
        <v>395</v>
      </c>
      <c r="V35" s="88" t="s">
        <v>395</v>
      </c>
      <c r="W35" s="87">
        <v>43834.0659375</v>
      </c>
      <c r="X35" s="91">
        <v>43834</v>
      </c>
      <c r="Y35" s="93" t="s">
        <v>443</v>
      </c>
      <c r="Z35" s="88" t="s">
        <v>484</v>
      </c>
      <c r="AA35" s="85"/>
      <c r="AB35" s="85"/>
      <c r="AC35" s="93" t="s">
        <v>525</v>
      </c>
      <c r="AD35" s="85"/>
      <c r="AE35" s="85" t="b">
        <v>0</v>
      </c>
      <c r="AF35" s="85">
        <v>3</v>
      </c>
      <c r="AG35" s="93" t="s">
        <v>536</v>
      </c>
      <c r="AH35" s="85" t="b">
        <v>0</v>
      </c>
      <c r="AI35" s="85" t="s">
        <v>537</v>
      </c>
      <c r="AJ35" s="85"/>
      <c r="AK35" s="93" t="s">
        <v>536</v>
      </c>
      <c r="AL35" s="85" t="b">
        <v>0</v>
      </c>
      <c r="AM35" s="85">
        <v>1</v>
      </c>
      <c r="AN35" s="93" t="s">
        <v>536</v>
      </c>
      <c r="AO35" s="85" t="s">
        <v>541</v>
      </c>
      <c r="AP35" s="85" t="b">
        <v>0</v>
      </c>
      <c r="AQ35" s="93" t="s">
        <v>525</v>
      </c>
      <c r="AR35" s="85" t="s">
        <v>196</v>
      </c>
      <c r="AS35" s="85">
        <v>0</v>
      </c>
      <c r="AT35" s="85">
        <v>0</v>
      </c>
      <c r="AU35" s="85"/>
      <c r="AV35" s="85"/>
      <c r="AW35" s="85"/>
      <c r="AX35" s="85"/>
      <c r="AY35" s="85"/>
      <c r="AZ35" s="85"/>
      <c r="BA35" s="85"/>
      <c r="BB35" s="85"/>
      <c r="BC35">
        <v>1</v>
      </c>
      <c r="BD35" s="84" t="str">
        <f>REPLACE(INDEX(GroupVertices[Group],MATCH(Edges[[#This Row],[Vertex 1]],GroupVertices[Vertex],0)),1,1,"")</f>
        <v>2</v>
      </c>
      <c r="BE35" s="84" t="str">
        <f>REPLACE(INDEX(GroupVertices[Group],MATCH(Edges[[#This Row],[Vertex 2]],GroupVertices[Vertex],0)),1,1,"")</f>
        <v>2</v>
      </c>
      <c r="BF35" s="51"/>
      <c r="BG35" s="52"/>
      <c r="BH35" s="51"/>
      <c r="BI35" s="52"/>
      <c r="BJ35" s="51"/>
      <c r="BK35" s="52"/>
      <c r="BL35" s="51"/>
      <c r="BM35" s="52"/>
      <c r="BN35" s="51"/>
    </row>
    <row r="36" spans="1:66" ht="15">
      <c r="A36" s="83" t="s">
        <v>261</v>
      </c>
      <c r="B36" s="83" t="s">
        <v>273</v>
      </c>
      <c r="C36" s="53" t="s">
        <v>1392</v>
      </c>
      <c r="D36" s="54">
        <v>3</v>
      </c>
      <c r="E36" s="53" t="s">
        <v>132</v>
      </c>
      <c r="F36" s="55">
        <v>32</v>
      </c>
      <c r="G36" s="53"/>
      <c r="H36" s="57"/>
      <c r="I36" s="56"/>
      <c r="J36" s="56"/>
      <c r="K36" s="36" t="s">
        <v>65</v>
      </c>
      <c r="L36" s="62">
        <v>36</v>
      </c>
      <c r="M36" s="62"/>
      <c r="N36" s="63"/>
      <c r="O36" s="85" t="s">
        <v>279</v>
      </c>
      <c r="P36" s="87">
        <v>43834.0659375</v>
      </c>
      <c r="Q36" s="85" t="s">
        <v>310</v>
      </c>
      <c r="R36" s="85"/>
      <c r="S36" s="85"/>
      <c r="T36" s="85" t="s">
        <v>371</v>
      </c>
      <c r="U36" s="88" t="s">
        <v>395</v>
      </c>
      <c r="V36" s="88" t="s">
        <v>395</v>
      </c>
      <c r="W36" s="87">
        <v>43834.0659375</v>
      </c>
      <c r="X36" s="91">
        <v>43834</v>
      </c>
      <c r="Y36" s="93" t="s">
        <v>443</v>
      </c>
      <c r="Z36" s="88" t="s">
        <v>484</v>
      </c>
      <c r="AA36" s="85"/>
      <c r="AB36" s="85"/>
      <c r="AC36" s="93" t="s">
        <v>525</v>
      </c>
      <c r="AD36" s="85"/>
      <c r="AE36" s="85" t="b">
        <v>0</v>
      </c>
      <c r="AF36" s="85">
        <v>3</v>
      </c>
      <c r="AG36" s="93" t="s">
        <v>536</v>
      </c>
      <c r="AH36" s="85" t="b">
        <v>0</v>
      </c>
      <c r="AI36" s="85" t="s">
        <v>537</v>
      </c>
      <c r="AJ36" s="85"/>
      <c r="AK36" s="93" t="s">
        <v>536</v>
      </c>
      <c r="AL36" s="85" t="b">
        <v>0</v>
      </c>
      <c r="AM36" s="85">
        <v>1</v>
      </c>
      <c r="AN36" s="93" t="s">
        <v>536</v>
      </c>
      <c r="AO36" s="85" t="s">
        <v>541</v>
      </c>
      <c r="AP36" s="85" t="b">
        <v>0</v>
      </c>
      <c r="AQ36" s="93" t="s">
        <v>525</v>
      </c>
      <c r="AR36" s="85" t="s">
        <v>196</v>
      </c>
      <c r="AS36" s="85">
        <v>0</v>
      </c>
      <c r="AT36" s="85">
        <v>0</v>
      </c>
      <c r="AU36" s="85"/>
      <c r="AV36" s="85"/>
      <c r="AW36" s="85"/>
      <c r="AX36" s="85"/>
      <c r="AY36" s="85"/>
      <c r="AZ36" s="85"/>
      <c r="BA36" s="85"/>
      <c r="BB36" s="85"/>
      <c r="BC36">
        <v>1</v>
      </c>
      <c r="BD36" s="84" t="str">
        <f>REPLACE(INDEX(GroupVertices[Group],MATCH(Edges[[#This Row],[Vertex 1]],GroupVertices[Vertex],0)),1,1,"")</f>
        <v>2</v>
      </c>
      <c r="BE36" s="84" t="str">
        <f>REPLACE(INDEX(GroupVertices[Group],MATCH(Edges[[#This Row],[Vertex 2]],GroupVertices[Vertex],0)),1,1,"")</f>
        <v>2</v>
      </c>
      <c r="BF36" s="51"/>
      <c r="BG36" s="52"/>
      <c r="BH36" s="51"/>
      <c r="BI36" s="52"/>
      <c r="BJ36" s="51"/>
      <c r="BK36" s="52"/>
      <c r="BL36" s="51"/>
      <c r="BM36" s="52"/>
      <c r="BN36" s="51"/>
    </row>
    <row r="37" spans="1:66" ht="15">
      <c r="A37" s="83" t="s">
        <v>261</v>
      </c>
      <c r="B37" s="83" t="s">
        <v>274</v>
      </c>
      <c r="C37" s="53" t="s">
        <v>1392</v>
      </c>
      <c r="D37" s="54">
        <v>3</v>
      </c>
      <c r="E37" s="53" t="s">
        <v>132</v>
      </c>
      <c r="F37" s="55">
        <v>32</v>
      </c>
      <c r="G37" s="53"/>
      <c r="H37" s="57"/>
      <c r="I37" s="56"/>
      <c r="J37" s="56"/>
      <c r="K37" s="36" t="s">
        <v>65</v>
      </c>
      <c r="L37" s="62">
        <v>37</v>
      </c>
      <c r="M37" s="62"/>
      <c r="N37" s="63"/>
      <c r="O37" s="85" t="s">
        <v>279</v>
      </c>
      <c r="P37" s="87">
        <v>43834.0659375</v>
      </c>
      <c r="Q37" s="85" t="s">
        <v>310</v>
      </c>
      <c r="R37" s="85"/>
      <c r="S37" s="85"/>
      <c r="T37" s="85" t="s">
        <v>371</v>
      </c>
      <c r="U37" s="88" t="s">
        <v>395</v>
      </c>
      <c r="V37" s="88" t="s">
        <v>395</v>
      </c>
      <c r="W37" s="87">
        <v>43834.0659375</v>
      </c>
      <c r="X37" s="91">
        <v>43834</v>
      </c>
      <c r="Y37" s="93" t="s">
        <v>443</v>
      </c>
      <c r="Z37" s="88" t="s">
        <v>484</v>
      </c>
      <c r="AA37" s="85"/>
      <c r="AB37" s="85"/>
      <c r="AC37" s="93" t="s">
        <v>525</v>
      </c>
      <c r="AD37" s="85"/>
      <c r="AE37" s="85" t="b">
        <v>0</v>
      </c>
      <c r="AF37" s="85">
        <v>3</v>
      </c>
      <c r="AG37" s="93" t="s">
        <v>536</v>
      </c>
      <c r="AH37" s="85" t="b">
        <v>0</v>
      </c>
      <c r="AI37" s="85" t="s">
        <v>537</v>
      </c>
      <c r="AJ37" s="85"/>
      <c r="AK37" s="93" t="s">
        <v>536</v>
      </c>
      <c r="AL37" s="85" t="b">
        <v>0</v>
      </c>
      <c r="AM37" s="85">
        <v>1</v>
      </c>
      <c r="AN37" s="93" t="s">
        <v>536</v>
      </c>
      <c r="AO37" s="85" t="s">
        <v>541</v>
      </c>
      <c r="AP37" s="85" t="b">
        <v>0</v>
      </c>
      <c r="AQ37" s="93" t="s">
        <v>525</v>
      </c>
      <c r="AR37" s="85" t="s">
        <v>196</v>
      </c>
      <c r="AS37" s="85">
        <v>0</v>
      </c>
      <c r="AT37" s="85">
        <v>0</v>
      </c>
      <c r="AU37" s="85"/>
      <c r="AV37" s="85"/>
      <c r="AW37" s="85"/>
      <c r="AX37" s="85"/>
      <c r="AY37" s="85"/>
      <c r="AZ37" s="85"/>
      <c r="BA37" s="85"/>
      <c r="BB37" s="85"/>
      <c r="BC37">
        <v>1</v>
      </c>
      <c r="BD37" s="84" t="str">
        <f>REPLACE(INDEX(GroupVertices[Group],MATCH(Edges[[#This Row],[Vertex 1]],GroupVertices[Vertex],0)),1,1,"")</f>
        <v>2</v>
      </c>
      <c r="BE37" s="84" t="str">
        <f>REPLACE(INDEX(GroupVertices[Group],MATCH(Edges[[#This Row],[Vertex 2]],GroupVertices[Vertex],0)),1,1,"")</f>
        <v>2</v>
      </c>
      <c r="BF37" s="51"/>
      <c r="BG37" s="52"/>
      <c r="BH37" s="51"/>
      <c r="BI37" s="52"/>
      <c r="BJ37" s="51"/>
      <c r="BK37" s="52"/>
      <c r="BL37" s="51"/>
      <c r="BM37" s="52"/>
      <c r="BN37" s="51"/>
    </row>
    <row r="38" spans="1:66" ht="15">
      <c r="A38" s="83" t="s">
        <v>261</v>
      </c>
      <c r="B38" s="83" t="s">
        <v>275</v>
      </c>
      <c r="C38" s="53" t="s">
        <v>1392</v>
      </c>
      <c r="D38" s="54">
        <v>3</v>
      </c>
      <c r="E38" s="53" t="s">
        <v>132</v>
      </c>
      <c r="F38" s="55">
        <v>32</v>
      </c>
      <c r="G38" s="53"/>
      <c r="H38" s="57"/>
      <c r="I38" s="56"/>
      <c r="J38" s="56"/>
      <c r="K38" s="36" t="s">
        <v>65</v>
      </c>
      <c r="L38" s="62">
        <v>38</v>
      </c>
      <c r="M38" s="62"/>
      <c r="N38" s="63"/>
      <c r="O38" s="85" t="s">
        <v>279</v>
      </c>
      <c r="P38" s="87">
        <v>43834.0659375</v>
      </c>
      <c r="Q38" s="85" t="s">
        <v>310</v>
      </c>
      <c r="R38" s="85"/>
      <c r="S38" s="85"/>
      <c r="T38" s="85" t="s">
        <v>371</v>
      </c>
      <c r="U38" s="88" t="s">
        <v>395</v>
      </c>
      <c r="V38" s="88" t="s">
        <v>395</v>
      </c>
      <c r="W38" s="87">
        <v>43834.0659375</v>
      </c>
      <c r="X38" s="91">
        <v>43834</v>
      </c>
      <c r="Y38" s="93" t="s">
        <v>443</v>
      </c>
      <c r="Z38" s="88" t="s">
        <v>484</v>
      </c>
      <c r="AA38" s="85"/>
      <c r="AB38" s="85"/>
      <c r="AC38" s="93" t="s">
        <v>525</v>
      </c>
      <c r="AD38" s="85"/>
      <c r="AE38" s="85" t="b">
        <v>0</v>
      </c>
      <c r="AF38" s="85">
        <v>3</v>
      </c>
      <c r="AG38" s="93" t="s">
        <v>536</v>
      </c>
      <c r="AH38" s="85" t="b">
        <v>0</v>
      </c>
      <c r="AI38" s="85" t="s">
        <v>537</v>
      </c>
      <c r="AJ38" s="85"/>
      <c r="AK38" s="93" t="s">
        <v>536</v>
      </c>
      <c r="AL38" s="85" t="b">
        <v>0</v>
      </c>
      <c r="AM38" s="85">
        <v>1</v>
      </c>
      <c r="AN38" s="93" t="s">
        <v>536</v>
      </c>
      <c r="AO38" s="85" t="s">
        <v>541</v>
      </c>
      <c r="AP38" s="85" t="b">
        <v>0</v>
      </c>
      <c r="AQ38" s="93" t="s">
        <v>525</v>
      </c>
      <c r="AR38" s="85" t="s">
        <v>196</v>
      </c>
      <c r="AS38" s="85">
        <v>0</v>
      </c>
      <c r="AT38" s="85">
        <v>0</v>
      </c>
      <c r="AU38" s="85"/>
      <c r="AV38" s="85"/>
      <c r="AW38" s="85"/>
      <c r="AX38" s="85"/>
      <c r="AY38" s="85"/>
      <c r="AZ38" s="85"/>
      <c r="BA38" s="85"/>
      <c r="BB38" s="85"/>
      <c r="BC38">
        <v>1</v>
      </c>
      <c r="BD38" s="84" t="str">
        <f>REPLACE(INDEX(GroupVertices[Group],MATCH(Edges[[#This Row],[Vertex 1]],GroupVertices[Vertex],0)),1,1,"")</f>
        <v>2</v>
      </c>
      <c r="BE38" s="84" t="str">
        <f>REPLACE(INDEX(GroupVertices[Group],MATCH(Edges[[#This Row],[Vertex 2]],GroupVertices[Vertex],0)),1,1,"")</f>
        <v>2</v>
      </c>
      <c r="BF38" s="51"/>
      <c r="BG38" s="52"/>
      <c r="BH38" s="51"/>
      <c r="BI38" s="52"/>
      <c r="BJ38" s="51"/>
      <c r="BK38" s="52"/>
      <c r="BL38" s="51"/>
      <c r="BM38" s="52"/>
      <c r="BN38" s="51"/>
    </row>
    <row r="39" spans="1:66" ht="15">
      <c r="A39" s="83" t="s">
        <v>261</v>
      </c>
      <c r="B39" s="83" t="s">
        <v>276</v>
      </c>
      <c r="C39" s="53" t="s">
        <v>1392</v>
      </c>
      <c r="D39" s="54">
        <v>3</v>
      </c>
      <c r="E39" s="53" t="s">
        <v>132</v>
      </c>
      <c r="F39" s="55">
        <v>32</v>
      </c>
      <c r="G39" s="53"/>
      <c r="H39" s="57"/>
      <c r="I39" s="56"/>
      <c r="J39" s="56"/>
      <c r="K39" s="36" t="s">
        <v>65</v>
      </c>
      <c r="L39" s="62">
        <v>39</v>
      </c>
      <c r="M39" s="62"/>
      <c r="N39" s="63"/>
      <c r="O39" s="85" t="s">
        <v>279</v>
      </c>
      <c r="P39" s="87">
        <v>43834.0659375</v>
      </c>
      <c r="Q39" s="85" t="s">
        <v>310</v>
      </c>
      <c r="R39" s="85"/>
      <c r="S39" s="85"/>
      <c r="T39" s="85" t="s">
        <v>371</v>
      </c>
      <c r="U39" s="88" t="s">
        <v>395</v>
      </c>
      <c r="V39" s="88" t="s">
        <v>395</v>
      </c>
      <c r="W39" s="87">
        <v>43834.0659375</v>
      </c>
      <c r="X39" s="91">
        <v>43834</v>
      </c>
      <c r="Y39" s="93" t="s">
        <v>443</v>
      </c>
      <c r="Z39" s="88" t="s">
        <v>484</v>
      </c>
      <c r="AA39" s="85"/>
      <c r="AB39" s="85"/>
      <c r="AC39" s="93" t="s">
        <v>525</v>
      </c>
      <c r="AD39" s="85"/>
      <c r="AE39" s="85" t="b">
        <v>0</v>
      </c>
      <c r="AF39" s="85">
        <v>3</v>
      </c>
      <c r="AG39" s="93" t="s">
        <v>536</v>
      </c>
      <c r="AH39" s="85" t="b">
        <v>0</v>
      </c>
      <c r="AI39" s="85" t="s">
        <v>537</v>
      </c>
      <c r="AJ39" s="85"/>
      <c r="AK39" s="93" t="s">
        <v>536</v>
      </c>
      <c r="AL39" s="85" t="b">
        <v>0</v>
      </c>
      <c r="AM39" s="85">
        <v>1</v>
      </c>
      <c r="AN39" s="93" t="s">
        <v>536</v>
      </c>
      <c r="AO39" s="85" t="s">
        <v>541</v>
      </c>
      <c r="AP39" s="85" t="b">
        <v>0</v>
      </c>
      <c r="AQ39" s="93" t="s">
        <v>525</v>
      </c>
      <c r="AR39" s="85" t="s">
        <v>196</v>
      </c>
      <c r="AS39" s="85">
        <v>0</v>
      </c>
      <c r="AT39" s="85">
        <v>0</v>
      </c>
      <c r="AU39" s="85"/>
      <c r="AV39" s="85"/>
      <c r="AW39" s="85"/>
      <c r="AX39" s="85"/>
      <c r="AY39" s="85"/>
      <c r="AZ39" s="85"/>
      <c r="BA39" s="85"/>
      <c r="BB39" s="85"/>
      <c r="BC39">
        <v>1</v>
      </c>
      <c r="BD39" s="84" t="str">
        <f>REPLACE(INDEX(GroupVertices[Group],MATCH(Edges[[#This Row],[Vertex 1]],GroupVertices[Vertex],0)),1,1,"")</f>
        <v>2</v>
      </c>
      <c r="BE39" s="84" t="str">
        <f>REPLACE(INDEX(GroupVertices[Group],MATCH(Edges[[#This Row],[Vertex 2]],GroupVertices[Vertex],0)),1,1,"")</f>
        <v>2</v>
      </c>
      <c r="BF39" s="51">
        <v>0</v>
      </c>
      <c r="BG39" s="52">
        <v>0</v>
      </c>
      <c r="BH39" s="51">
        <v>0</v>
      </c>
      <c r="BI39" s="52">
        <v>0</v>
      </c>
      <c r="BJ39" s="51">
        <v>0</v>
      </c>
      <c r="BK39" s="52">
        <v>0</v>
      </c>
      <c r="BL39" s="51">
        <v>37</v>
      </c>
      <c r="BM39" s="52">
        <v>100</v>
      </c>
      <c r="BN39" s="51">
        <v>37</v>
      </c>
    </row>
    <row r="40" spans="1:66" ht="15">
      <c r="A40" s="83" t="s">
        <v>262</v>
      </c>
      <c r="B40" s="83" t="s">
        <v>262</v>
      </c>
      <c r="C40" s="53" t="s">
        <v>1392</v>
      </c>
      <c r="D40" s="54">
        <v>3</v>
      </c>
      <c r="E40" s="53" t="s">
        <v>132</v>
      </c>
      <c r="F40" s="55">
        <v>32</v>
      </c>
      <c r="G40" s="53"/>
      <c r="H40" s="57"/>
      <c r="I40" s="56"/>
      <c r="J40" s="56"/>
      <c r="K40" s="36" t="s">
        <v>65</v>
      </c>
      <c r="L40" s="62">
        <v>40</v>
      </c>
      <c r="M40" s="62"/>
      <c r="N40" s="63"/>
      <c r="O40" s="85" t="s">
        <v>196</v>
      </c>
      <c r="P40" s="87">
        <v>43834.19645833333</v>
      </c>
      <c r="Q40" s="85" t="s">
        <v>311</v>
      </c>
      <c r="R40" s="88" t="s">
        <v>333</v>
      </c>
      <c r="S40" s="85" t="s">
        <v>352</v>
      </c>
      <c r="T40" s="85" t="s">
        <v>372</v>
      </c>
      <c r="U40" s="85"/>
      <c r="V40" s="88" t="s">
        <v>406</v>
      </c>
      <c r="W40" s="87">
        <v>43834.19645833333</v>
      </c>
      <c r="X40" s="91">
        <v>43834</v>
      </c>
      <c r="Y40" s="93" t="s">
        <v>444</v>
      </c>
      <c r="Z40" s="88" t="s">
        <v>485</v>
      </c>
      <c r="AA40" s="85"/>
      <c r="AB40" s="85"/>
      <c r="AC40" s="93" t="s">
        <v>526</v>
      </c>
      <c r="AD40" s="85"/>
      <c r="AE40" s="85" t="b">
        <v>0</v>
      </c>
      <c r="AF40" s="85">
        <v>0</v>
      </c>
      <c r="AG40" s="93" t="s">
        <v>536</v>
      </c>
      <c r="AH40" s="85" t="b">
        <v>0</v>
      </c>
      <c r="AI40" s="85" t="s">
        <v>537</v>
      </c>
      <c r="AJ40" s="85"/>
      <c r="AK40" s="93" t="s">
        <v>536</v>
      </c>
      <c r="AL40" s="85" t="b">
        <v>0</v>
      </c>
      <c r="AM40" s="85">
        <v>0</v>
      </c>
      <c r="AN40" s="93" t="s">
        <v>536</v>
      </c>
      <c r="AO40" s="85" t="s">
        <v>544</v>
      </c>
      <c r="AP40" s="85" t="b">
        <v>0</v>
      </c>
      <c r="AQ40" s="93" t="s">
        <v>526</v>
      </c>
      <c r="AR40" s="85" t="s">
        <v>196</v>
      </c>
      <c r="AS40" s="85">
        <v>0</v>
      </c>
      <c r="AT40" s="85">
        <v>0</v>
      </c>
      <c r="AU40" s="85"/>
      <c r="AV40" s="85"/>
      <c r="AW40" s="85"/>
      <c r="AX40" s="85"/>
      <c r="AY40" s="85"/>
      <c r="AZ40" s="85"/>
      <c r="BA40" s="85"/>
      <c r="BB40" s="85"/>
      <c r="BC40">
        <v>1</v>
      </c>
      <c r="BD40" s="84" t="str">
        <f>REPLACE(INDEX(GroupVertices[Group],MATCH(Edges[[#This Row],[Vertex 1]],GroupVertices[Vertex],0)),1,1,"")</f>
        <v>1</v>
      </c>
      <c r="BE40" s="84"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15">
      <c r="A41" s="83" t="s">
        <v>263</v>
      </c>
      <c r="B41" s="83" t="s">
        <v>263</v>
      </c>
      <c r="C41" s="53" t="s">
        <v>1392</v>
      </c>
      <c r="D41" s="54">
        <v>3</v>
      </c>
      <c r="E41" s="53" t="s">
        <v>132</v>
      </c>
      <c r="F41" s="55">
        <v>32</v>
      </c>
      <c r="G41" s="53"/>
      <c r="H41" s="57"/>
      <c r="I41" s="56"/>
      <c r="J41" s="56"/>
      <c r="K41" s="36" t="s">
        <v>65</v>
      </c>
      <c r="L41" s="62">
        <v>41</v>
      </c>
      <c r="M41" s="62"/>
      <c r="N41" s="63"/>
      <c r="O41" s="85" t="s">
        <v>196</v>
      </c>
      <c r="P41" s="87">
        <v>43834.22219907407</v>
      </c>
      <c r="Q41" s="85" t="s">
        <v>312</v>
      </c>
      <c r="R41" s="88" t="s">
        <v>334</v>
      </c>
      <c r="S41" s="85" t="s">
        <v>353</v>
      </c>
      <c r="T41" s="85" t="s">
        <v>360</v>
      </c>
      <c r="U41" s="85"/>
      <c r="V41" s="88" t="s">
        <v>407</v>
      </c>
      <c r="W41" s="87">
        <v>43834.22219907407</v>
      </c>
      <c r="X41" s="91">
        <v>43834</v>
      </c>
      <c r="Y41" s="93" t="s">
        <v>445</v>
      </c>
      <c r="Z41" s="88" t="s">
        <v>486</v>
      </c>
      <c r="AA41" s="85"/>
      <c r="AB41" s="85"/>
      <c r="AC41" s="93" t="s">
        <v>527</v>
      </c>
      <c r="AD41" s="85"/>
      <c r="AE41" s="85" t="b">
        <v>0</v>
      </c>
      <c r="AF41" s="85">
        <v>0</v>
      </c>
      <c r="AG41" s="93" t="s">
        <v>536</v>
      </c>
      <c r="AH41" s="85" t="b">
        <v>0</v>
      </c>
      <c r="AI41" s="85" t="s">
        <v>537</v>
      </c>
      <c r="AJ41" s="85"/>
      <c r="AK41" s="93" t="s">
        <v>536</v>
      </c>
      <c r="AL41" s="85" t="b">
        <v>0</v>
      </c>
      <c r="AM41" s="85">
        <v>0</v>
      </c>
      <c r="AN41" s="93" t="s">
        <v>536</v>
      </c>
      <c r="AO41" s="85" t="s">
        <v>541</v>
      </c>
      <c r="AP41" s="85" t="b">
        <v>0</v>
      </c>
      <c r="AQ41" s="93" t="s">
        <v>527</v>
      </c>
      <c r="AR41" s="85" t="s">
        <v>196</v>
      </c>
      <c r="AS41" s="85">
        <v>0</v>
      </c>
      <c r="AT41" s="85">
        <v>0</v>
      </c>
      <c r="AU41" s="85"/>
      <c r="AV41" s="85"/>
      <c r="AW41" s="85"/>
      <c r="AX41" s="85"/>
      <c r="AY41" s="85"/>
      <c r="AZ41" s="85"/>
      <c r="BA41" s="85"/>
      <c r="BB41" s="85"/>
      <c r="BC41">
        <v>1</v>
      </c>
      <c r="BD41" s="84" t="str">
        <f>REPLACE(INDEX(GroupVertices[Group],MATCH(Edges[[#This Row],[Vertex 1]],GroupVertices[Vertex],0)),1,1,"")</f>
        <v>1</v>
      </c>
      <c r="BE41" s="84" t="str">
        <f>REPLACE(INDEX(GroupVertices[Group],MATCH(Edges[[#This Row],[Vertex 2]],GroupVertices[Vertex],0)),1,1,"")</f>
        <v>1</v>
      </c>
      <c r="BF41" s="51">
        <v>1</v>
      </c>
      <c r="BG41" s="52">
        <v>7.142857142857143</v>
      </c>
      <c r="BH41" s="51">
        <v>0</v>
      </c>
      <c r="BI41" s="52">
        <v>0</v>
      </c>
      <c r="BJ41" s="51">
        <v>0</v>
      </c>
      <c r="BK41" s="52">
        <v>0</v>
      </c>
      <c r="BL41" s="51">
        <v>13</v>
      </c>
      <c r="BM41" s="52">
        <v>92.85714285714286</v>
      </c>
      <c r="BN41" s="51">
        <v>14</v>
      </c>
    </row>
    <row r="42" spans="1:66" ht="15">
      <c r="A42" s="83" t="s">
        <v>264</v>
      </c>
      <c r="B42" s="83" t="s">
        <v>270</v>
      </c>
      <c r="C42" s="53" t="s">
        <v>1392</v>
      </c>
      <c r="D42" s="54">
        <v>3</v>
      </c>
      <c r="E42" s="53" t="s">
        <v>132</v>
      </c>
      <c r="F42" s="55">
        <v>32</v>
      </c>
      <c r="G42" s="53"/>
      <c r="H42" s="57"/>
      <c r="I42" s="56"/>
      <c r="J42" s="56"/>
      <c r="K42" s="36" t="s">
        <v>65</v>
      </c>
      <c r="L42" s="62">
        <v>42</v>
      </c>
      <c r="M42" s="62"/>
      <c r="N42" s="63"/>
      <c r="O42" s="85" t="s">
        <v>280</v>
      </c>
      <c r="P42" s="87">
        <v>43834.50377314815</v>
      </c>
      <c r="Q42" s="85" t="s">
        <v>310</v>
      </c>
      <c r="R42" s="85"/>
      <c r="S42" s="85"/>
      <c r="T42" s="85" t="s">
        <v>373</v>
      </c>
      <c r="U42" s="85"/>
      <c r="V42" s="88" t="s">
        <v>408</v>
      </c>
      <c r="W42" s="87">
        <v>43834.50377314815</v>
      </c>
      <c r="X42" s="91">
        <v>43834</v>
      </c>
      <c r="Y42" s="93" t="s">
        <v>446</v>
      </c>
      <c r="Z42" s="88" t="s">
        <v>487</v>
      </c>
      <c r="AA42" s="85"/>
      <c r="AB42" s="85"/>
      <c r="AC42" s="93" t="s">
        <v>528</v>
      </c>
      <c r="AD42" s="85"/>
      <c r="AE42" s="85" t="b">
        <v>0</v>
      </c>
      <c r="AF42" s="85">
        <v>0</v>
      </c>
      <c r="AG42" s="93" t="s">
        <v>536</v>
      </c>
      <c r="AH42" s="85" t="b">
        <v>0</v>
      </c>
      <c r="AI42" s="85" t="s">
        <v>537</v>
      </c>
      <c r="AJ42" s="85"/>
      <c r="AK42" s="93" t="s">
        <v>536</v>
      </c>
      <c r="AL42" s="85" t="b">
        <v>0</v>
      </c>
      <c r="AM42" s="85">
        <v>1</v>
      </c>
      <c r="AN42" s="93" t="s">
        <v>525</v>
      </c>
      <c r="AO42" s="85" t="s">
        <v>551</v>
      </c>
      <c r="AP42" s="85" t="b">
        <v>0</v>
      </c>
      <c r="AQ42" s="93" t="s">
        <v>525</v>
      </c>
      <c r="AR42" s="85" t="s">
        <v>196</v>
      </c>
      <c r="AS42" s="85">
        <v>0</v>
      </c>
      <c r="AT42" s="85">
        <v>0</v>
      </c>
      <c r="AU42" s="85"/>
      <c r="AV42" s="85"/>
      <c r="AW42" s="85"/>
      <c r="AX42" s="85"/>
      <c r="AY42" s="85"/>
      <c r="AZ42" s="85"/>
      <c r="BA42" s="85"/>
      <c r="BB42" s="85"/>
      <c r="BC42">
        <v>1</v>
      </c>
      <c r="BD42" s="84" t="str">
        <f>REPLACE(INDEX(GroupVertices[Group],MATCH(Edges[[#This Row],[Vertex 1]],GroupVertices[Vertex],0)),1,1,"")</f>
        <v>2</v>
      </c>
      <c r="BE42" s="84" t="str">
        <f>REPLACE(INDEX(GroupVertices[Group],MATCH(Edges[[#This Row],[Vertex 2]],GroupVertices[Vertex],0)),1,1,"")</f>
        <v>2</v>
      </c>
      <c r="BF42" s="51"/>
      <c r="BG42" s="52"/>
      <c r="BH42" s="51"/>
      <c r="BI42" s="52"/>
      <c r="BJ42" s="51"/>
      <c r="BK42" s="52"/>
      <c r="BL42" s="51"/>
      <c r="BM42" s="52"/>
      <c r="BN42" s="51"/>
    </row>
    <row r="43" spans="1:66" ht="15">
      <c r="A43" s="83" t="s">
        <v>264</v>
      </c>
      <c r="B43" s="83" t="s">
        <v>271</v>
      </c>
      <c r="C43" s="53" t="s">
        <v>1392</v>
      </c>
      <c r="D43" s="54">
        <v>3</v>
      </c>
      <c r="E43" s="53" t="s">
        <v>132</v>
      </c>
      <c r="F43" s="55">
        <v>32</v>
      </c>
      <c r="G43" s="53"/>
      <c r="H43" s="57"/>
      <c r="I43" s="56"/>
      <c r="J43" s="56"/>
      <c r="K43" s="36" t="s">
        <v>65</v>
      </c>
      <c r="L43" s="62">
        <v>43</v>
      </c>
      <c r="M43" s="62"/>
      <c r="N43" s="63"/>
      <c r="O43" s="85" t="s">
        <v>280</v>
      </c>
      <c r="P43" s="87">
        <v>43834.50377314815</v>
      </c>
      <c r="Q43" s="85" t="s">
        <v>310</v>
      </c>
      <c r="R43" s="85"/>
      <c r="S43" s="85"/>
      <c r="T43" s="85" t="s">
        <v>373</v>
      </c>
      <c r="U43" s="85"/>
      <c r="V43" s="88" t="s">
        <v>408</v>
      </c>
      <c r="W43" s="87">
        <v>43834.50377314815</v>
      </c>
      <c r="X43" s="91">
        <v>43834</v>
      </c>
      <c r="Y43" s="93" t="s">
        <v>446</v>
      </c>
      <c r="Z43" s="88" t="s">
        <v>487</v>
      </c>
      <c r="AA43" s="85"/>
      <c r="AB43" s="85"/>
      <c r="AC43" s="93" t="s">
        <v>528</v>
      </c>
      <c r="AD43" s="85"/>
      <c r="AE43" s="85" t="b">
        <v>0</v>
      </c>
      <c r="AF43" s="85">
        <v>0</v>
      </c>
      <c r="AG43" s="93" t="s">
        <v>536</v>
      </c>
      <c r="AH43" s="85" t="b">
        <v>0</v>
      </c>
      <c r="AI43" s="85" t="s">
        <v>537</v>
      </c>
      <c r="AJ43" s="85"/>
      <c r="AK43" s="93" t="s">
        <v>536</v>
      </c>
      <c r="AL43" s="85" t="b">
        <v>0</v>
      </c>
      <c r="AM43" s="85">
        <v>1</v>
      </c>
      <c r="AN43" s="93" t="s">
        <v>525</v>
      </c>
      <c r="AO43" s="85" t="s">
        <v>551</v>
      </c>
      <c r="AP43" s="85" t="b">
        <v>0</v>
      </c>
      <c r="AQ43" s="93" t="s">
        <v>525</v>
      </c>
      <c r="AR43" s="85" t="s">
        <v>196</v>
      </c>
      <c r="AS43" s="85">
        <v>0</v>
      </c>
      <c r="AT43" s="85">
        <v>0</v>
      </c>
      <c r="AU43" s="85"/>
      <c r="AV43" s="85"/>
      <c r="AW43" s="85"/>
      <c r="AX43" s="85"/>
      <c r="AY43" s="85"/>
      <c r="AZ43" s="85"/>
      <c r="BA43" s="85"/>
      <c r="BB43" s="85"/>
      <c r="BC43">
        <v>1</v>
      </c>
      <c r="BD43" s="84" t="str">
        <f>REPLACE(INDEX(GroupVertices[Group],MATCH(Edges[[#This Row],[Vertex 1]],GroupVertices[Vertex],0)),1,1,"")</f>
        <v>2</v>
      </c>
      <c r="BE43" s="84" t="str">
        <f>REPLACE(INDEX(GroupVertices[Group],MATCH(Edges[[#This Row],[Vertex 2]],GroupVertices[Vertex],0)),1,1,"")</f>
        <v>2</v>
      </c>
      <c r="BF43" s="51"/>
      <c r="BG43" s="52"/>
      <c r="BH43" s="51"/>
      <c r="BI43" s="52"/>
      <c r="BJ43" s="51"/>
      <c r="BK43" s="52"/>
      <c r="BL43" s="51"/>
      <c r="BM43" s="52"/>
      <c r="BN43" s="51"/>
    </row>
    <row r="44" spans="1:66" ht="15">
      <c r="A44" s="83" t="s">
        <v>264</v>
      </c>
      <c r="B44" s="83" t="s">
        <v>272</v>
      </c>
      <c r="C44" s="53" t="s">
        <v>1392</v>
      </c>
      <c r="D44" s="54">
        <v>3</v>
      </c>
      <c r="E44" s="53" t="s">
        <v>132</v>
      </c>
      <c r="F44" s="55">
        <v>32</v>
      </c>
      <c r="G44" s="53"/>
      <c r="H44" s="57"/>
      <c r="I44" s="56"/>
      <c r="J44" s="56"/>
      <c r="K44" s="36" t="s">
        <v>65</v>
      </c>
      <c r="L44" s="62">
        <v>44</v>
      </c>
      <c r="M44" s="62"/>
      <c r="N44" s="63"/>
      <c r="O44" s="85" t="s">
        <v>280</v>
      </c>
      <c r="P44" s="87">
        <v>43834.50377314815</v>
      </c>
      <c r="Q44" s="85" t="s">
        <v>310</v>
      </c>
      <c r="R44" s="85"/>
      <c r="S44" s="85"/>
      <c r="T44" s="85" t="s">
        <v>373</v>
      </c>
      <c r="U44" s="85"/>
      <c r="V44" s="88" t="s">
        <v>408</v>
      </c>
      <c r="W44" s="87">
        <v>43834.50377314815</v>
      </c>
      <c r="X44" s="91">
        <v>43834</v>
      </c>
      <c r="Y44" s="93" t="s">
        <v>446</v>
      </c>
      <c r="Z44" s="88" t="s">
        <v>487</v>
      </c>
      <c r="AA44" s="85"/>
      <c r="AB44" s="85"/>
      <c r="AC44" s="93" t="s">
        <v>528</v>
      </c>
      <c r="AD44" s="85"/>
      <c r="AE44" s="85" t="b">
        <v>0</v>
      </c>
      <c r="AF44" s="85">
        <v>0</v>
      </c>
      <c r="AG44" s="93" t="s">
        <v>536</v>
      </c>
      <c r="AH44" s="85" t="b">
        <v>0</v>
      </c>
      <c r="AI44" s="85" t="s">
        <v>537</v>
      </c>
      <c r="AJ44" s="85"/>
      <c r="AK44" s="93" t="s">
        <v>536</v>
      </c>
      <c r="AL44" s="85" t="b">
        <v>0</v>
      </c>
      <c r="AM44" s="85">
        <v>1</v>
      </c>
      <c r="AN44" s="93" t="s">
        <v>525</v>
      </c>
      <c r="AO44" s="85" t="s">
        <v>551</v>
      </c>
      <c r="AP44" s="85" t="b">
        <v>0</v>
      </c>
      <c r="AQ44" s="93" t="s">
        <v>525</v>
      </c>
      <c r="AR44" s="85" t="s">
        <v>196</v>
      </c>
      <c r="AS44" s="85">
        <v>0</v>
      </c>
      <c r="AT44" s="85">
        <v>0</v>
      </c>
      <c r="AU44" s="85"/>
      <c r="AV44" s="85"/>
      <c r="AW44" s="85"/>
      <c r="AX44" s="85"/>
      <c r="AY44" s="85"/>
      <c r="AZ44" s="85"/>
      <c r="BA44" s="85"/>
      <c r="BB44" s="85"/>
      <c r="BC44">
        <v>1</v>
      </c>
      <c r="BD44" s="84" t="str">
        <f>REPLACE(INDEX(GroupVertices[Group],MATCH(Edges[[#This Row],[Vertex 1]],GroupVertices[Vertex],0)),1,1,"")</f>
        <v>2</v>
      </c>
      <c r="BE44" s="84" t="str">
        <f>REPLACE(INDEX(GroupVertices[Group],MATCH(Edges[[#This Row],[Vertex 2]],GroupVertices[Vertex],0)),1,1,"")</f>
        <v>2</v>
      </c>
      <c r="BF44" s="51"/>
      <c r="BG44" s="52"/>
      <c r="BH44" s="51"/>
      <c r="BI44" s="52"/>
      <c r="BJ44" s="51"/>
      <c r="BK44" s="52"/>
      <c r="BL44" s="51"/>
      <c r="BM44" s="52"/>
      <c r="BN44" s="51"/>
    </row>
    <row r="45" spans="1:66" ht="15">
      <c r="A45" s="83" t="s">
        <v>264</v>
      </c>
      <c r="B45" s="83" t="s">
        <v>273</v>
      </c>
      <c r="C45" s="53" t="s">
        <v>1392</v>
      </c>
      <c r="D45" s="54">
        <v>3</v>
      </c>
      <c r="E45" s="53" t="s">
        <v>132</v>
      </c>
      <c r="F45" s="55">
        <v>32</v>
      </c>
      <c r="G45" s="53"/>
      <c r="H45" s="57"/>
      <c r="I45" s="56"/>
      <c r="J45" s="56"/>
      <c r="K45" s="36" t="s">
        <v>65</v>
      </c>
      <c r="L45" s="62">
        <v>45</v>
      </c>
      <c r="M45" s="62"/>
      <c r="N45" s="63"/>
      <c r="O45" s="85" t="s">
        <v>280</v>
      </c>
      <c r="P45" s="87">
        <v>43834.50377314815</v>
      </c>
      <c r="Q45" s="85" t="s">
        <v>310</v>
      </c>
      <c r="R45" s="85"/>
      <c r="S45" s="85"/>
      <c r="T45" s="85" t="s">
        <v>373</v>
      </c>
      <c r="U45" s="85"/>
      <c r="V45" s="88" t="s">
        <v>408</v>
      </c>
      <c r="W45" s="87">
        <v>43834.50377314815</v>
      </c>
      <c r="X45" s="91">
        <v>43834</v>
      </c>
      <c r="Y45" s="93" t="s">
        <v>446</v>
      </c>
      <c r="Z45" s="88" t="s">
        <v>487</v>
      </c>
      <c r="AA45" s="85"/>
      <c r="AB45" s="85"/>
      <c r="AC45" s="93" t="s">
        <v>528</v>
      </c>
      <c r="AD45" s="85"/>
      <c r="AE45" s="85" t="b">
        <v>0</v>
      </c>
      <c r="AF45" s="85">
        <v>0</v>
      </c>
      <c r="AG45" s="93" t="s">
        <v>536</v>
      </c>
      <c r="AH45" s="85" t="b">
        <v>0</v>
      </c>
      <c r="AI45" s="85" t="s">
        <v>537</v>
      </c>
      <c r="AJ45" s="85"/>
      <c r="AK45" s="93" t="s">
        <v>536</v>
      </c>
      <c r="AL45" s="85" t="b">
        <v>0</v>
      </c>
      <c r="AM45" s="85">
        <v>1</v>
      </c>
      <c r="AN45" s="93" t="s">
        <v>525</v>
      </c>
      <c r="AO45" s="85" t="s">
        <v>551</v>
      </c>
      <c r="AP45" s="85" t="b">
        <v>0</v>
      </c>
      <c r="AQ45" s="93" t="s">
        <v>525</v>
      </c>
      <c r="AR45" s="85" t="s">
        <v>196</v>
      </c>
      <c r="AS45" s="85">
        <v>0</v>
      </c>
      <c r="AT45" s="85">
        <v>0</v>
      </c>
      <c r="AU45" s="85"/>
      <c r="AV45" s="85"/>
      <c r="AW45" s="85"/>
      <c r="AX45" s="85"/>
      <c r="AY45" s="85"/>
      <c r="AZ45" s="85"/>
      <c r="BA45" s="85"/>
      <c r="BB45" s="85"/>
      <c r="BC45">
        <v>1</v>
      </c>
      <c r="BD45" s="84" t="str">
        <f>REPLACE(INDEX(GroupVertices[Group],MATCH(Edges[[#This Row],[Vertex 1]],GroupVertices[Vertex],0)),1,1,"")</f>
        <v>2</v>
      </c>
      <c r="BE45" s="84" t="str">
        <f>REPLACE(INDEX(GroupVertices[Group],MATCH(Edges[[#This Row],[Vertex 2]],GroupVertices[Vertex],0)),1,1,"")</f>
        <v>2</v>
      </c>
      <c r="BF45" s="51"/>
      <c r="BG45" s="52"/>
      <c r="BH45" s="51"/>
      <c r="BI45" s="52"/>
      <c r="BJ45" s="51"/>
      <c r="BK45" s="52"/>
      <c r="BL45" s="51"/>
      <c r="BM45" s="52"/>
      <c r="BN45" s="51"/>
    </row>
    <row r="46" spans="1:66" ht="15">
      <c r="A46" s="83" t="s">
        <v>264</v>
      </c>
      <c r="B46" s="83" t="s">
        <v>274</v>
      </c>
      <c r="C46" s="53" t="s">
        <v>1392</v>
      </c>
      <c r="D46" s="54">
        <v>3</v>
      </c>
      <c r="E46" s="53" t="s">
        <v>132</v>
      </c>
      <c r="F46" s="55">
        <v>32</v>
      </c>
      <c r="G46" s="53"/>
      <c r="H46" s="57"/>
      <c r="I46" s="56"/>
      <c r="J46" s="56"/>
      <c r="K46" s="36" t="s">
        <v>65</v>
      </c>
      <c r="L46" s="62">
        <v>46</v>
      </c>
      <c r="M46" s="62"/>
      <c r="N46" s="63"/>
      <c r="O46" s="85" t="s">
        <v>280</v>
      </c>
      <c r="P46" s="87">
        <v>43834.50377314815</v>
      </c>
      <c r="Q46" s="85" t="s">
        <v>310</v>
      </c>
      <c r="R46" s="85"/>
      <c r="S46" s="85"/>
      <c r="T46" s="85" t="s">
        <v>373</v>
      </c>
      <c r="U46" s="85"/>
      <c r="V46" s="88" t="s">
        <v>408</v>
      </c>
      <c r="W46" s="87">
        <v>43834.50377314815</v>
      </c>
      <c r="X46" s="91">
        <v>43834</v>
      </c>
      <c r="Y46" s="93" t="s">
        <v>446</v>
      </c>
      <c r="Z46" s="88" t="s">
        <v>487</v>
      </c>
      <c r="AA46" s="85"/>
      <c r="AB46" s="85"/>
      <c r="AC46" s="93" t="s">
        <v>528</v>
      </c>
      <c r="AD46" s="85"/>
      <c r="AE46" s="85" t="b">
        <v>0</v>
      </c>
      <c r="AF46" s="85">
        <v>0</v>
      </c>
      <c r="AG46" s="93" t="s">
        <v>536</v>
      </c>
      <c r="AH46" s="85" t="b">
        <v>0</v>
      </c>
      <c r="AI46" s="85" t="s">
        <v>537</v>
      </c>
      <c r="AJ46" s="85"/>
      <c r="AK46" s="93" t="s">
        <v>536</v>
      </c>
      <c r="AL46" s="85" t="b">
        <v>0</v>
      </c>
      <c r="AM46" s="85">
        <v>1</v>
      </c>
      <c r="AN46" s="93" t="s">
        <v>525</v>
      </c>
      <c r="AO46" s="85" t="s">
        <v>551</v>
      </c>
      <c r="AP46" s="85" t="b">
        <v>0</v>
      </c>
      <c r="AQ46" s="93" t="s">
        <v>525</v>
      </c>
      <c r="AR46" s="85" t="s">
        <v>196</v>
      </c>
      <c r="AS46" s="85">
        <v>0</v>
      </c>
      <c r="AT46" s="85">
        <v>0</v>
      </c>
      <c r="AU46" s="85"/>
      <c r="AV46" s="85"/>
      <c r="AW46" s="85"/>
      <c r="AX46" s="85"/>
      <c r="AY46" s="85"/>
      <c r="AZ46" s="85"/>
      <c r="BA46" s="85"/>
      <c r="BB46" s="85"/>
      <c r="BC46">
        <v>1</v>
      </c>
      <c r="BD46" s="84" t="str">
        <f>REPLACE(INDEX(GroupVertices[Group],MATCH(Edges[[#This Row],[Vertex 1]],GroupVertices[Vertex],0)),1,1,"")</f>
        <v>2</v>
      </c>
      <c r="BE46" s="84" t="str">
        <f>REPLACE(INDEX(GroupVertices[Group],MATCH(Edges[[#This Row],[Vertex 2]],GroupVertices[Vertex],0)),1,1,"")</f>
        <v>2</v>
      </c>
      <c r="BF46" s="51"/>
      <c r="BG46" s="52"/>
      <c r="BH46" s="51"/>
      <c r="BI46" s="52"/>
      <c r="BJ46" s="51"/>
      <c r="BK46" s="52"/>
      <c r="BL46" s="51"/>
      <c r="BM46" s="52"/>
      <c r="BN46" s="51"/>
    </row>
    <row r="47" spans="1:66" ht="15">
      <c r="A47" s="83" t="s">
        <v>264</v>
      </c>
      <c r="B47" s="83" t="s">
        <v>275</v>
      </c>
      <c r="C47" s="53" t="s">
        <v>1392</v>
      </c>
      <c r="D47" s="54">
        <v>3</v>
      </c>
      <c r="E47" s="53" t="s">
        <v>132</v>
      </c>
      <c r="F47" s="55">
        <v>32</v>
      </c>
      <c r="G47" s="53"/>
      <c r="H47" s="57"/>
      <c r="I47" s="56"/>
      <c r="J47" s="56"/>
      <c r="K47" s="36" t="s">
        <v>65</v>
      </c>
      <c r="L47" s="62">
        <v>47</v>
      </c>
      <c r="M47" s="62"/>
      <c r="N47" s="63"/>
      <c r="O47" s="85" t="s">
        <v>280</v>
      </c>
      <c r="P47" s="87">
        <v>43834.50377314815</v>
      </c>
      <c r="Q47" s="85" t="s">
        <v>310</v>
      </c>
      <c r="R47" s="85"/>
      <c r="S47" s="85"/>
      <c r="T47" s="85" t="s">
        <v>373</v>
      </c>
      <c r="U47" s="85"/>
      <c r="V47" s="88" t="s">
        <v>408</v>
      </c>
      <c r="W47" s="87">
        <v>43834.50377314815</v>
      </c>
      <c r="X47" s="91">
        <v>43834</v>
      </c>
      <c r="Y47" s="93" t="s">
        <v>446</v>
      </c>
      <c r="Z47" s="88" t="s">
        <v>487</v>
      </c>
      <c r="AA47" s="85"/>
      <c r="AB47" s="85"/>
      <c r="AC47" s="93" t="s">
        <v>528</v>
      </c>
      <c r="AD47" s="85"/>
      <c r="AE47" s="85" t="b">
        <v>0</v>
      </c>
      <c r="AF47" s="85">
        <v>0</v>
      </c>
      <c r="AG47" s="93" t="s">
        <v>536</v>
      </c>
      <c r="AH47" s="85" t="b">
        <v>0</v>
      </c>
      <c r="AI47" s="85" t="s">
        <v>537</v>
      </c>
      <c r="AJ47" s="85"/>
      <c r="AK47" s="93" t="s">
        <v>536</v>
      </c>
      <c r="AL47" s="85" t="b">
        <v>0</v>
      </c>
      <c r="AM47" s="85">
        <v>1</v>
      </c>
      <c r="AN47" s="93" t="s">
        <v>525</v>
      </c>
      <c r="AO47" s="85" t="s">
        <v>551</v>
      </c>
      <c r="AP47" s="85" t="b">
        <v>0</v>
      </c>
      <c r="AQ47" s="93" t="s">
        <v>525</v>
      </c>
      <c r="AR47" s="85" t="s">
        <v>196</v>
      </c>
      <c r="AS47" s="85">
        <v>0</v>
      </c>
      <c r="AT47" s="85">
        <v>0</v>
      </c>
      <c r="AU47" s="85"/>
      <c r="AV47" s="85"/>
      <c r="AW47" s="85"/>
      <c r="AX47" s="85"/>
      <c r="AY47" s="85"/>
      <c r="AZ47" s="85"/>
      <c r="BA47" s="85"/>
      <c r="BB47" s="85"/>
      <c r="BC47">
        <v>1</v>
      </c>
      <c r="BD47" s="84" t="str">
        <f>REPLACE(INDEX(GroupVertices[Group],MATCH(Edges[[#This Row],[Vertex 1]],GroupVertices[Vertex],0)),1,1,"")</f>
        <v>2</v>
      </c>
      <c r="BE47" s="84" t="str">
        <f>REPLACE(INDEX(GroupVertices[Group],MATCH(Edges[[#This Row],[Vertex 2]],GroupVertices[Vertex],0)),1,1,"")</f>
        <v>2</v>
      </c>
      <c r="BF47" s="51"/>
      <c r="BG47" s="52"/>
      <c r="BH47" s="51"/>
      <c r="BI47" s="52"/>
      <c r="BJ47" s="51"/>
      <c r="BK47" s="52"/>
      <c r="BL47" s="51"/>
      <c r="BM47" s="52"/>
      <c r="BN47" s="51"/>
    </row>
    <row r="48" spans="1:66" ht="15">
      <c r="A48" s="83" t="s">
        <v>264</v>
      </c>
      <c r="B48" s="83" t="s">
        <v>276</v>
      </c>
      <c r="C48" s="53" t="s">
        <v>1392</v>
      </c>
      <c r="D48" s="54">
        <v>3</v>
      </c>
      <c r="E48" s="53" t="s">
        <v>132</v>
      </c>
      <c r="F48" s="55">
        <v>32</v>
      </c>
      <c r="G48" s="53"/>
      <c r="H48" s="57"/>
      <c r="I48" s="56"/>
      <c r="J48" s="56"/>
      <c r="K48" s="36" t="s">
        <v>65</v>
      </c>
      <c r="L48" s="62">
        <v>48</v>
      </c>
      <c r="M48" s="62"/>
      <c r="N48" s="63"/>
      <c r="O48" s="85" t="s">
        <v>280</v>
      </c>
      <c r="P48" s="87">
        <v>43834.50377314815</v>
      </c>
      <c r="Q48" s="85" t="s">
        <v>310</v>
      </c>
      <c r="R48" s="85"/>
      <c r="S48" s="85"/>
      <c r="T48" s="85" t="s">
        <v>373</v>
      </c>
      <c r="U48" s="85"/>
      <c r="V48" s="88" t="s">
        <v>408</v>
      </c>
      <c r="W48" s="87">
        <v>43834.50377314815</v>
      </c>
      <c r="X48" s="91">
        <v>43834</v>
      </c>
      <c r="Y48" s="93" t="s">
        <v>446</v>
      </c>
      <c r="Z48" s="88" t="s">
        <v>487</v>
      </c>
      <c r="AA48" s="85"/>
      <c r="AB48" s="85"/>
      <c r="AC48" s="93" t="s">
        <v>528</v>
      </c>
      <c r="AD48" s="85"/>
      <c r="AE48" s="85" t="b">
        <v>0</v>
      </c>
      <c r="AF48" s="85">
        <v>0</v>
      </c>
      <c r="AG48" s="93" t="s">
        <v>536</v>
      </c>
      <c r="AH48" s="85" t="b">
        <v>0</v>
      </c>
      <c r="AI48" s="85" t="s">
        <v>537</v>
      </c>
      <c r="AJ48" s="85"/>
      <c r="AK48" s="93" t="s">
        <v>536</v>
      </c>
      <c r="AL48" s="85" t="b">
        <v>0</v>
      </c>
      <c r="AM48" s="85">
        <v>1</v>
      </c>
      <c r="AN48" s="93" t="s">
        <v>525</v>
      </c>
      <c r="AO48" s="85" t="s">
        <v>551</v>
      </c>
      <c r="AP48" s="85" t="b">
        <v>0</v>
      </c>
      <c r="AQ48" s="93" t="s">
        <v>525</v>
      </c>
      <c r="AR48" s="85" t="s">
        <v>196</v>
      </c>
      <c r="AS48" s="85">
        <v>0</v>
      </c>
      <c r="AT48" s="85">
        <v>0</v>
      </c>
      <c r="AU48" s="85"/>
      <c r="AV48" s="85"/>
      <c r="AW48" s="85"/>
      <c r="AX48" s="85"/>
      <c r="AY48" s="85"/>
      <c r="AZ48" s="85"/>
      <c r="BA48" s="85"/>
      <c r="BB48" s="85"/>
      <c r="BC48">
        <v>1</v>
      </c>
      <c r="BD48" s="84" t="str">
        <f>REPLACE(INDEX(GroupVertices[Group],MATCH(Edges[[#This Row],[Vertex 1]],GroupVertices[Vertex],0)),1,1,"")</f>
        <v>2</v>
      </c>
      <c r="BE48" s="84" t="str">
        <f>REPLACE(INDEX(GroupVertices[Group],MATCH(Edges[[#This Row],[Vertex 2]],GroupVertices[Vertex],0)),1,1,"")</f>
        <v>2</v>
      </c>
      <c r="BF48" s="51">
        <v>0</v>
      </c>
      <c r="BG48" s="52">
        <v>0</v>
      </c>
      <c r="BH48" s="51">
        <v>0</v>
      </c>
      <c r="BI48" s="52">
        <v>0</v>
      </c>
      <c r="BJ48" s="51">
        <v>0</v>
      </c>
      <c r="BK48" s="52">
        <v>0</v>
      </c>
      <c r="BL48" s="51">
        <v>37</v>
      </c>
      <c r="BM48" s="52">
        <v>100</v>
      </c>
      <c r="BN48" s="51">
        <v>37</v>
      </c>
    </row>
    <row r="49" spans="1:66" ht="15">
      <c r="A49" s="83" t="s">
        <v>265</v>
      </c>
      <c r="B49" s="83" t="s">
        <v>277</v>
      </c>
      <c r="C49" s="53" t="s">
        <v>1392</v>
      </c>
      <c r="D49" s="54">
        <v>3</v>
      </c>
      <c r="E49" s="53" t="s">
        <v>132</v>
      </c>
      <c r="F49" s="55">
        <v>32</v>
      </c>
      <c r="G49" s="53"/>
      <c r="H49" s="57"/>
      <c r="I49" s="56"/>
      <c r="J49" s="56"/>
      <c r="K49" s="36" t="s">
        <v>65</v>
      </c>
      <c r="L49" s="62">
        <v>49</v>
      </c>
      <c r="M49" s="62"/>
      <c r="N49" s="63"/>
      <c r="O49" s="85" t="s">
        <v>279</v>
      </c>
      <c r="P49" s="87">
        <v>43834.51394675926</v>
      </c>
      <c r="Q49" s="85" t="s">
        <v>313</v>
      </c>
      <c r="R49" s="88" t="s">
        <v>335</v>
      </c>
      <c r="S49" s="85" t="s">
        <v>354</v>
      </c>
      <c r="T49" s="85" t="s">
        <v>374</v>
      </c>
      <c r="U49" s="85"/>
      <c r="V49" s="88" t="s">
        <v>409</v>
      </c>
      <c r="W49" s="87">
        <v>43834.51394675926</v>
      </c>
      <c r="X49" s="91">
        <v>43834</v>
      </c>
      <c r="Y49" s="93" t="s">
        <v>447</v>
      </c>
      <c r="Z49" s="88" t="s">
        <v>488</v>
      </c>
      <c r="AA49" s="85"/>
      <c r="AB49" s="85"/>
      <c r="AC49" s="93" t="s">
        <v>529</v>
      </c>
      <c r="AD49" s="85"/>
      <c r="AE49" s="85" t="b">
        <v>0</v>
      </c>
      <c r="AF49" s="85">
        <v>0</v>
      </c>
      <c r="AG49" s="93" t="s">
        <v>536</v>
      </c>
      <c r="AH49" s="85" t="b">
        <v>0</v>
      </c>
      <c r="AI49" s="85" t="s">
        <v>537</v>
      </c>
      <c r="AJ49" s="85"/>
      <c r="AK49" s="93" t="s">
        <v>536</v>
      </c>
      <c r="AL49" s="85" t="b">
        <v>0</v>
      </c>
      <c r="AM49" s="85">
        <v>0</v>
      </c>
      <c r="AN49" s="93" t="s">
        <v>536</v>
      </c>
      <c r="AO49" s="85" t="s">
        <v>540</v>
      </c>
      <c r="AP49" s="85" t="b">
        <v>0</v>
      </c>
      <c r="AQ49" s="93" t="s">
        <v>529</v>
      </c>
      <c r="AR49" s="85" t="s">
        <v>196</v>
      </c>
      <c r="AS49" s="85">
        <v>0</v>
      </c>
      <c r="AT49" s="85">
        <v>0</v>
      </c>
      <c r="AU49" s="85"/>
      <c r="AV49" s="85"/>
      <c r="AW49" s="85"/>
      <c r="AX49" s="85"/>
      <c r="AY49" s="85"/>
      <c r="AZ49" s="85"/>
      <c r="BA49" s="85"/>
      <c r="BB49" s="85"/>
      <c r="BC49">
        <v>1</v>
      </c>
      <c r="BD49" s="84" t="str">
        <f>REPLACE(INDEX(GroupVertices[Group],MATCH(Edges[[#This Row],[Vertex 1]],GroupVertices[Vertex],0)),1,1,"")</f>
        <v>5</v>
      </c>
      <c r="BE49" s="84" t="str">
        <f>REPLACE(INDEX(GroupVertices[Group],MATCH(Edges[[#This Row],[Vertex 2]],GroupVertices[Vertex],0)),1,1,"")</f>
        <v>5</v>
      </c>
      <c r="BF49" s="51">
        <v>0</v>
      </c>
      <c r="BG49" s="52">
        <v>0</v>
      </c>
      <c r="BH49" s="51">
        <v>0</v>
      </c>
      <c r="BI49" s="52">
        <v>0</v>
      </c>
      <c r="BJ49" s="51">
        <v>0</v>
      </c>
      <c r="BK49" s="52">
        <v>0</v>
      </c>
      <c r="BL49" s="51">
        <v>12</v>
      </c>
      <c r="BM49" s="52">
        <v>100</v>
      </c>
      <c r="BN49" s="51">
        <v>12</v>
      </c>
    </row>
    <row r="50" spans="1:66" ht="28.8">
      <c r="A50" s="83" t="s">
        <v>266</v>
      </c>
      <c r="B50" s="83" t="s">
        <v>266</v>
      </c>
      <c r="C50" s="53" t="s">
        <v>1394</v>
      </c>
      <c r="D50" s="54">
        <v>10</v>
      </c>
      <c r="E50" s="53" t="s">
        <v>136</v>
      </c>
      <c r="F50" s="55">
        <v>23.333333333333336</v>
      </c>
      <c r="G50" s="53"/>
      <c r="H50" s="57"/>
      <c r="I50" s="56"/>
      <c r="J50" s="56"/>
      <c r="K50" s="36" t="s">
        <v>65</v>
      </c>
      <c r="L50" s="62">
        <v>50</v>
      </c>
      <c r="M50" s="62"/>
      <c r="N50" s="63"/>
      <c r="O50" s="85" t="s">
        <v>196</v>
      </c>
      <c r="P50" s="87">
        <v>43826.66694444444</v>
      </c>
      <c r="Q50" s="85" t="s">
        <v>314</v>
      </c>
      <c r="R50" s="88" t="s">
        <v>336</v>
      </c>
      <c r="S50" s="85" t="s">
        <v>355</v>
      </c>
      <c r="T50" s="85" t="s">
        <v>375</v>
      </c>
      <c r="U50" s="85"/>
      <c r="V50" s="88" t="s">
        <v>410</v>
      </c>
      <c r="W50" s="87">
        <v>43826.66694444444</v>
      </c>
      <c r="X50" s="91">
        <v>43826</v>
      </c>
      <c r="Y50" s="93" t="s">
        <v>448</v>
      </c>
      <c r="Z50" s="88" t="s">
        <v>489</v>
      </c>
      <c r="AA50" s="85"/>
      <c r="AB50" s="85"/>
      <c r="AC50" s="93" t="s">
        <v>530</v>
      </c>
      <c r="AD50" s="85"/>
      <c r="AE50" s="85" t="b">
        <v>0</v>
      </c>
      <c r="AF50" s="85">
        <v>1</v>
      </c>
      <c r="AG50" s="93" t="s">
        <v>536</v>
      </c>
      <c r="AH50" s="85" t="b">
        <v>0</v>
      </c>
      <c r="AI50" s="85" t="s">
        <v>537</v>
      </c>
      <c r="AJ50" s="85"/>
      <c r="AK50" s="93" t="s">
        <v>536</v>
      </c>
      <c r="AL50" s="85" t="b">
        <v>0</v>
      </c>
      <c r="AM50" s="85">
        <v>1</v>
      </c>
      <c r="AN50" s="93" t="s">
        <v>536</v>
      </c>
      <c r="AO50" s="85" t="s">
        <v>552</v>
      </c>
      <c r="AP50" s="85" t="b">
        <v>0</v>
      </c>
      <c r="AQ50" s="93" t="s">
        <v>530</v>
      </c>
      <c r="AR50" s="85" t="s">
        <v>278</v>
      </c>
      <c r="AS50" s="85">
        <v>0</v>
      </c>
      <c r="AT50" s="85">
        <v>0</v>
      </c>
      <c r="AU50" s="85"/>
      <c r="AV50" s="85"/>
      <c r="AW50" s="85"/>
      <c r="AX50" s="85"/>
      <c r="AY50" s="85"/>
      <c r="AZ50" s="85"/>
      <c r="BA50" s="85"/>
      <c r="BB50" s="85"/>
      <c r="BC50">
        <v>2</v>
      </c>
      <c r="BD50" s="84" t="str">
        <f>REPLACE(INDEX(GroupVertices[Group],MATCH(Edges[[#This Row],[Vertex 1]],GroupVertices[Vertex],0)),1,1,"")</f>
        <v>4</v>
      </c>
      <c r="BE50" s="84" t="str">
        <f>REPLACE(INDEX(GroupVertices[Group],MATCH(Edges[[#This Row],[Vertex 2]],GroupVertices[Vertex],0)),1,1,"")</f>
        <v>4</v>
      </c>
      <c r="BF50" s="51">
        <v>1</v>
      </c>
      <c r="BG50" s="52">
        <v>2.5</v>
      </c>
      <c r="BH50" s="51">
        <v>0</v>
      </c>
      <c r="BI50" s="52">
        <v>0</v>
      </c>
      <c r="BJ50" s="51">
        <v>0</v>
      </c>
      <c r="BK50" s="52">
        <v>0</v>
      </c>
      <c r="BL50" s="51">
        <v>39</v>
      </c>
      <c r="BM50" s="52">
        <v>97.5</v>
      </c>
      <c r="BN50" s="51">
        <v>40</v>
      </c>
    </row>
    <row r="51" spans="1:66" ht="28.8">
      <c r="A51" s="83" t="s">
        <v>266</v>
      </c>
      <c r="B51" s="83" t="s">
        <v>266</v>
      </c>
      <c r="C51" s="53" t="s">
        <v>1394</v>
      </c>
      <c r="D51" s="54">
        <v>10</v>
      </c>
      <c r="E51" s="53" t="s">
        <v>136</v>
      </c>
      <c r="F51" s="55">
        <v>23.333333333333336</v>
      </c>
      <c r="G51" s="53"/>
      <c r="H51" s="57"/>
      <c r="I51" s="56"/>
      <c r="J51" s="56"/>
      <c r="K51" s="36" t="s">
        <v>65</v>
      </c>
      <c r="L51" s="62">
        <v>51</v>
      </c>
      <c r="M51" s="62"/>
      <c r="N51" s="63"/>
      <c r="O51" s="85" t="s">
        <v>196</v>
      </c>
      <c r="P51" s="87">
        <v>43833.62532407408</v>
      </c>
      <c r="Q51" s="85" t="s">
        <v>315</v>
      </c>
      <c r="R51" s="88" t="s">
        <v>337</v>
      </c>
      <c r="S51" s="85" t="s">
        <v>355</v>
      </c>
      <c r="T51" s="85" t="s">
        <v>376</v>
      </c>
      <c r="U51" s="85"/>
      <c r="V51" s="88" t="s">
        <v>410</v>
      </c>
      <c r="W51" s="87">
        <v>43833.62532407408</v>
      </c>
      <c r="X51" s="91">
        <v>43833</v>
      </c>
      <c r="Y51" s="93" t="s">
        <v>449</v>
      </c>
      <c r="Z51" s="88" t="s">
        <v>490</v>
      </c>
      <c r="AA51" s="85"/>
      <c r="AB51" s="85"/>
      <c r="AC51" s="93" t="s">
        <v>531</v>
      </c>
      <c r="AD51" s="85"/>
      <c r="AE51" s="85" t="b">
        <v>0</v>
      </c>
      <c r="AF51" s="85">
        <v>0</v>
      </c>
      <c r="AG51" s="93" t="s">
        <v>536</v>
      </c>
      <c r="AH51" s="85" t="b">
        <v>0</v>
      </c>
      <c r="AI51" s="85" t="s">
        <v>537</v>
      </c>
      <c r="AJ51" s="85"/>
      <c r="AK51" s="93" t="s">
        <v>536</v>
      </c>
      <c r="AL51" s="85" t="b">
        <v>0</v>
      </c>
      <c r="AM51" s="85">
        <v>1</v>
      </c>
      <c r="AN51" s="93" t="s">
        <v>536</v>
      </c>
      <c r="AO51" s="85" t="s">
        <v>552</v>
      </c>
      <c r="AP51" s="85" t="b">
        <v>0</v>
      </c>
      <c r="AQ51" s="93" t="s">
        <v>531</v>
      </c>
      <c r="AR51" s="85" t="s">
        <v>196</v>
      </c>
      <c r="AS51" s="85">
        <v>0</v>
      </c>
      <c r="AT51" s="85">
        <v>0</v>
      </c>
      <c r="AU51" s="85"/>
      <c r="AV51" s="85"/>
      <c r="AW51" s="85"/>
      <c r="AX51" s="85"/>
      <c r="AY51" s="85"/>
      <c r="AZ51" s="85"/>
      <c r="BA51" s="85"/>
      <c r="BB51" s="85"/>
      <c r="BC51">
        <v>2</v>
      </c>
      <c r="BD51" s="84" t="str">
        <f>REPLACE(INDEX(GroupVertices[Group],MATCH(Edges[[#This Row],[Vertex 1]],GroupVertices[Vertex],0)),1,1,"")</f>
        <v>4</v>
      </c>
      <c r="BE51" s="84" t="str">
        <f>REPLACE(INDEX(GroupVertices[Group],MATCH(Edges[[#This Row],[Vertex 2]],GroupVertices[Vertex],0)),1,1,"")</f>
        <v>4</v>
      </c>
      <c r="BF51" s="51">
        <v>2</v>
      </c>
      <c r="BG51" s="52">
        <v>5.555555555555555</v>
      </c>
      <c r="BH51" s="51">
        <v>0</v>
      </c>
      <c r="BI51" s="52">
        <v>0</v>
      </c>
      <c r="BJ51" s="51">
        <v>0</v>
      </c>
      <c r="BK51" s="52">
        <v>0</v>
      </c>
      <c r="BL51" s="51">
        <v>34</v>
      </c>
      <c r="BM51" s="52">
        <v>94.44444444444444</v>
      </c>
      <c r="BN51" s="51">
        <v>36</v>
      </c>
    </row>
    <row r="52" spans="1:66" ht="28.8">
      <c r="A52" s="83" t="s">
        <v>267</v>
      </c>
      <c r="B52" s="83" t="s">
        <v>266</v>
      </c>
      <c r="C52" s="53" t="s">
        <v>1394</v>
      </c>
      <c r="D52" s="54">
        <v>10</v>
      </c>
      <c r="E52" s="53" t="s">
        <v>136</v>
      </c>
      <c r="F52" s="55">
        <v>23.333333333333336</v>
      </c>
      <c r="G52" s="53"/>
      <c r="H52" s="57"/>
      <c r="I52" s="56"/>
      <c r="J52" s="56"/>
      <c r="K52" s="36" t="s">
        <v>65</v>
      </c>
      <c r="L52" s="62">
        <v>52</v>
      </c>
      <c r="M52" s="62"/>
      <c r="N52" s="63"/>
      <c r="O52" s="85" t="s">
        <v>278</v>
      </c>
      <c r="P52" s="87">
        <v>43831.0175</v>
      </c>
      <c r="Q52" s="85" t="s">
        <v>314</v>
      </c>
      <c r="R52" s="85"/>
      <c r="S52" s="85"/>
      <c r="T52" s="85"/>
      <c r="U52" s="85"/>
      <c r="V52" s="88" t="s">
        <v>411</v>
      </c>
      <c r="W52" s="87">
        <v>43831.0175</v>
      </c>
      <c r="X52" s="91">
        <v>43831</v>
      </c>
      <c r="Y52" s="93" t="s">
        <v>450</v>
      </c>
      <c r="Z52" s="88" t="s">
        <v>491</v>
      </c>
      <c r="AA52" s="85"/>
      <c r="AB52" s="85"/>
      <c r="AC52" s="93" t="s">
        <v>532</v>
      </c>
      <c r="AD52" s="85"/>
      <c r="AE52" s="85" t="b">
        <v>0</v>
      </c>
      <c r="AF52" s="85">
        <v>0</v>
      </c>
      <c r="AG52" s="93" t="s">
        <v>536</v>
      </c>
      <c r="AH52" s="85" t="b">
        <v>0</v>
      </c>
      <c r="AI52" s="85" t="s">
        <v>537</v>
      </c>
      <c r="AJ52" s="85"/>
      <c r="AK52" s="93" t="s">
        <v>536</v>
      </c>
      <c r="AL52" s="85" t="b">
        <v>0</v>
      </c>
      <c r="AM52" s="85">
        <v>1</v>
      </c>
      <c r="AN52" s="93" t="s">
        <v>530</v>
      </c>
      <c r="AO52" s="85" t="s">
        <v>544</v>
      </c>
      <c r="AP52" s="85" t="b">
        <v>0</v>
      </c>
      <c r="AQ52" s="93" t="s">
        <v>530</v>
      </c>
      <c r="AR52" s="85" t="s">
        <v>196</v>
      </c>
      <c r="AS52" s="85">
        <v>0</v>
      </c>
      <c r="AT52" s="85">
        <v>0</v>
      </c>
      <c r="AU52" s="85"/>
      <c r="AV52" s="85"/>
      <c r="AW52" s="85"/>
      <c r="AX52" s="85"/>
      <c r="AY52" s="85"/>
      <c r="AZ52" s="85"/>
      <c r="BA52" s="85"/>
      <c r="BB52" s="85"/>
      <c r="BC52">
        <v>2</v>
      </c>
      <c r="BD52" s="84" t="str">
        <f>REPLACE(INDEX(GroupVertices[Group],MATCH(Edges[[#This Row],[Vertex 1]],GroupVertices[Vertex],0)),1,1,"")</f>
        <v>4</v>
      </c>
      <c r="BE52" s="84" t="str">
        <f>REPLACE(INDEX(GroupVertices[Group],MATCH(Edges[[#This Row],[Vertex 2]],GroupVertices[Vertex],0)),1,1,"")</f>
        <v>4</v>
      </c>
      <c r="BF52" s="51">
        <v>1</v>
      </c>
      <c r="BG52" s="52">
        <v>2.5</v>
      </c>
      <c r="BH52" s="51">
        <v>0</v>
      </c>
      <c r="BI52" s="52">
        <v>0</v>
      </c>
      <c r="BJ52" s="51">
        <v>0</v>
      </c>
      <c r="BK52" s="52">
        <v>0</v>
      </c>
      <c r="BL52" s="51">
        <v>39</v>
      </c>
      <c r="BM52" s="52">
        <v>97.5</v>
      </c>
      <c r="BN52" s="51">
        <v>40</v>
      </c>
    </row>
    <row r="53" spans="1:66" ht="28.8">
      <c r="A53" s="83" t="s">
        <v>267</v>
      </c>
      <c r="B53" s="83" t="s">
        <v>266</v>
      </c>
      <c r="C53" s="53" t="s">
        <v>1394</v>
      </c>
      <c r="D53" s="54">
        <v>10</v>
      </c>
      <c r="E53" s="53" t="s">
        <v>136</v>
      </c>
      <c r="F53" s="55">
        <v>23.333333333333336</v>
      </c>
      <c r="G53" s="53"/>
      <c r="H53" s="57"/>
      <c r="I53" s="56"/>
      <c r="J53" s="56"/>
      <c r="K53" s="36" t="s">
        <v>65</v>
      </c>
      <c r="L53" s="62">
        <v>53</v>
      </c>
      <c r="M53" s="62"/>
      <c r="N53" s="63"/>
      <c r="O53" s="85" t="s">
        <v>278</v>
      </c>
      <c r="P53" s="87">
        <v>43836.12572916667</v>
      </c>
      <c r="Q53" s="85" t="s">
        <v>315</v>
      </c>
      <c r="R53" s="85"/>
      <c r="S53" s="85"/>
      <c r="T53" s="85"/>
      <c r="U53" s="85"/>
      <c r="V53" s="88" t="s">
        <v>411</v>
      </c>
      <c r="W53" s="87">
        <v>43836.12572916667</v>
      </c>
      <c r="X53" s="91">
        <v>43836</v>
      </c>
      <c r="Y53" s="93" t="s">
        <v>451</v>
      </c>
      <c r="Z53" s="88" t="s">
        <v>492</v>
      </c>
      <c r="AA53" s="85"/>
      <c r="AB53" s="85"/>
      <c r="AC53" s="93" t="s">
        <v>533</v>
      </c>
      <c r="AD53" s="85"/>
      <c r="AE53" s="85" t="b">
        <v>0</v>
      </c>
      <c r="AF53" s="85">
        <v>0</v>
      </c>
      <c r="AG53" s="93" t="s">
        <v>536</v>
      </c>
      <c r="AH53" s="85" t="b">
        <v>0</v>
      </c>
      <c r="AI53" s="85" t="s">
        <v>537</v>
      </c>
      <c r="AJ53" s="85"/>
      <c r="AK53" s="93" t="s">
        <v>536</v>
      </c>
      <c r="AL53" s="85" t="b">
        <v>0</v>
      </c>
      <c r="AM53" s="85">
        <v>1</v>
      </c>
      <c r="AN53" s="93" t="s">
        <v>531</v>
      </c>
      <c r="AO53" s="85" t="s">
        <v>544</v>
      </c>
      <c r="AP53" s="85" t="b">
        <v>0</v>
      </c>
      <c r="AQ53" s="93" t="s">
        <v>531</v>
      </c>
      <c r="AR53" s="85" t="s">
        <v>196</v>
      </c>
      <c r="AS53" s="85">
        <v>0</v>
      </c>
      <c r="AT53" s="85">
        <v>0</v>
      </c>
      <c r="AU53" s="85"/>
      <c r="AV53" s="85"/>
      <c r="AW53" s="85"/>
      <c r="AX53" s="85"/>
      <c r="AY53" s="85"/>
      <c r="AZ53" s="85"/>
      <c r="BA53" s="85"/>
      <c r="BB53" s="85"/>
      <c r="BC53">
        <v>2</v>
      </c>
      <c r="BD53" s="84" t="str">
        <f>REPLACE(INDEX(GroupVertices[Group],MATCH(Edges[[#This Row],[Vertex 1]],GroupVertices[Vertex],0)),1,1,"")</f>
        <v>4</v>
      </c>
      <c r="BE53" s="84" t="str">
        <f>REPLACE(INDEX(GroupVertices[Group],MATCH(Edges[[#This Row],[Vertex 2]],GroupVertices[Vertex],0)),1,1,"")</f>
        <v>4</v>
      </c>
      <c r="BF53" s="51">
        <v>2</v>
      </c>
      <c r="BG53" s="52">
        <v>5.555555555555555</v>
      </c>
      <c r="BH53" s="51">
        <v>0</v>
      </c>
      <c r="BI53" s="52">
        <v>0</v>
      </c>
      <c r="BJ53" s="51">
        <v>0</v>
      </c>
      <c r="BK53" s="52">
        <v>0</v>
      </c>
      <c r="BL53" s="51">
        <v>34</v>
      </c>
      <c r="BM53" s="52">
        <v>94.44444444444444</v>
      </c>
      <c r="BN53" s="51">
        <v>36</v>
      </c>
    </row>
    <row r="54" spans="1:66" ht="15">
      <c r="A54" s="83" t="s">
        <v>268</v>
      </c>
      <c r="B54" s="83" t="s">
        <v>268</v>
      </c>
      <c r="C54" s="53" t="s">
        <v>1392</v>
      </c>
      <c r="D54" s="54">
        <v>3</v>
      </c>
      <c r="E54" s="53" t="s">
        <v>132</v>
      </c>
      <c r="F54" s="55">
        <v>32</v>
      </c>
      <c r="G54" s="53"/>
      <c r="H54" s="57"/>
      <c r="I54" s="56"/>
      <c r="J54" s="56"/>
      <c r="K54" s="36" t="s">
        <v>65</v>
      </c>
      <c r="L54" s="62">
        <v>54</v>
      </c>
      <c r="M54" s="62"/>
      <c r="N54" s="63"/>
      <c r="O54" s="85" t="s">
        <v>196</v>
      </c>
      <c r="P54" s="87">
        <v>43833.63186342592</v>
      </c>
      <c r="Q54" s="85" t="s">
        <v>316</v>
      </c>
      <c r="R54" s="88" t="s">
        <v>338</v>
      </c>
      <c r="S54" s="85" t="s">
        <v>356</v>
      </c>
      <c r="T54" s="85" t="s">
        <v>360</v>
      </c>
      <c r="U54" s="88" t="s">
        <v>396</v>
      </c>
      <c r="V54" s="88" t="s">
        <v>396</v>
      </c>
      <c r="W54" s="87">
        <v>43833.63186342592</v>
      </c>
      <c r="X54" s="91">
        <v>43833</v>
      </c>
      <c r="Y54" s="93" t="s">
        <v>452</v>
      </c>
      <c r="Z54" s="88" t="s">
        <v>493</v>
      </c>
      <c r="AA54" s="85"/>
      <c r="AB54" s="85"/>
      <c r="AC54" s="93" t="s">
        <v>534</v>
      </c>
      <c r="AD54" s="85"/>
      <c r="AE54" s="85" t="b">
        <v>0</v>
      </c>
      <c r="AF54" s="85">
        <v>0</v>
      </c>
      <c r="AG54" s="93" t="s">
        <v>536</v>
      </c>
      <c r="AH54" s="85" t="b">
        <v>0</v>
      </c>
      <c r="AI54" s="85" t="s">
        <v>537</v>
      </c>
      <c r="AJ54" s="85"/>
      <c r="AK54" s="93" t="s">
        <v>536</v>
      </c>
      <c r="AL54" s="85" t="b">
        <v>0</v>
      </c>
      <c r="AM54" s="85">
        <v>1</v>
      </c>
      <c r="AN54" s="93" t="s">
        <v>536</v>
      </c>
      <c r="AO54" s="85" t="s">
        <v>541</v>
      </c>
      <c r="AP54" s="85" t="b">
        <v>0</v>
      </c>
      <c r="AQ54" s="93" t="s">
        <v>534</v>
      </c>
      <c r="AR54" s="85" t="s">
        <v>196</v>
      </c>
      <c r="AS54" s="85">
        <v>0</v>
      </c>
      <c r="AT54" s="85">
        <v>0</v>
      </c>
      <c r="AU54" s="85"/>
      <c r="AV54" s="85"/>
      <c r="AW54" s="85"/>
      <c r="AX54" s="85"/>
      <c r="AY54" s="85"/>
      <c r="AZ54" s="85"/>
      <c r="BA54" s="85"/>
      <c r="BB54" s="85"/>
      <c r="BC54">
        <v>1</v>
      </c>
      <c r="BD54" s="84" t="str">
        <f>REPLACE(INDEX(GroupVertices[Group],MATCH(Edges[[#This Row],[Vertex 1]],GroupVertices[Vertex],0)),1,1,"")</f>
        <v>3</v>
      </c>
      <c r="BE54" s="84" t="str">
        <f>REPLACE(INDEX(GroupVertices[Group],MATCH(Edges[[#This Row],[Vertex 2]],GroupVertices[Vertex],0)),1,1,"")</f>
        <v>3</v>
      </c>
      <c r="BF54" s="51">
        <v>2</v>
      </c>
      <c r="BG54" s="52">
        <v>4.545454545454546</v>
      </c>
      <c r="BH54" s="51">
        <v>1</v>
      </c>
      <c r="BI54" s="52">
        <v>2.272727272727273</v>
      </c>
      <c r="BJ54" s="51">
        <v>0</v>
      </c>
      <c r="BK54" s="52">
        <v>0</v>
      </c>
      <c r="BL54" s="51">
        <v>41</v>
      </c>
      <c r="BM54" s="52">
        <v>93.18181818181819</v>
      </c>
      <c r="BN54" s="51">
        <v>44</v>
      </c>
    </row>
    <row r="55" spans="1:66" ht="15">
      <c r="A55" s="83" t="s">
        <v>269</v>
      </c>
      <c r="B55" s="83" t="s">
        <v>268</v>
      </c>
      <c r="C55" s="53" t="s">
        <v>1392</v>
      </c>
      <c r="D55" s="54">
        <v>3</v>
      </c>
      <c r="E55" s="53" t="s">
        <v>132</v>
      </c>
      <c r="F55" s="55">
        <v>32</v>
      </c>
      <c r="G55" s="53"/>
      <c r="H55" s="57"/>
      <c r="I55" s="56"/>
      <c r="J55" s="56"/>
      <c r="K55" s="36" t="s">
        <v>65</v>
      </c>
      <c r="L55" s="62">
        <v>55</v>
      </c>
      <c r="M55" s="62"/>
      <c r="N55" s="63"/>
      <c r="O55" s="85" t="s">
        <v>278</v>
      </c>
      <c r="P55" s="87">
        <v>43836.81138888889</v>
      </c>
      <c r="Q55" s="85" t="s">
        <v>316</v>
      </c>
      <c r="R55" s="85"/>
      <c r="S55" s="85"/>
      <c r="T55" s="85"/>
      <c r="U55" s="85"/>
      <c r="V55" s="88" t="s">
        <v>412</v>
      </c>
      <c r="W55" s="87">
        <v>43836.81138888889</v>
      </c>
      <c r="X55" s="91">
        <v>43836</v>
      </c>
      <c r="Y55" s="93" t="s">
        <v>453</v>
      </c>
      <c r="Z55" s="88" t="s">
        <v>494</v>
      </c>
      <c r="AA55" s="85"/>
      <c r="AB55" s="85"/>
      <c r="AC55" s="93" t="s">
        <v>535</v>
      </c>
      <c r="AD55" s="85"/>
      <c r="AE55" s="85" t="b">
        <v>0</v>
      </c>
      <c r="AF55" s="85">
        <v>0</v>
      </c>
      <c r="AG55" s="93" t="s">
        <v>536</v>
      </c>
      <c r="AH55" s="85" t="b">
        <v>0</v>
      </c>
      <c r="AI55" s="85" t="s">
        <v>537</v>
      </c>
      <c r="AJ55" s="85"/>
      <c r="AK55" s="93" t="s">
        <v>536</v>
      </c>
      <c r="AL55" s="85" t="b">
        <v>0</v>
      </c>
      <c r="AM55" s="85">
        <v>1</v>
      </c>
      <c r="AN55" s="93" t="s">
        <v>534</v>
      </c>
      <c r="AO55" s="85" t="s">
        <v>544</v>
      </c>
      <c r="AP55" s="85" t="b">
        <v>0</v>
      </c>
      <c r="AQ55" s="93" t="s">
        <v>534</v>
      </c>
      <c r="AR55" s="85" t="s">
        <v>196</v>
      </c>
      <c r="AS55" s="85">
        <v>0</v>
      </c>
      <c r="AT55" s="85">
        <v>0</v>
      </c>
      <c r="AU55" s="85"/>
      <c r="AV55" s="85"/>
      <c r="AW55" s="85"/>
      <c r="AX55" s="85"/>
      <c r="AY55" s="85"/>
      <c r="AZ55" s="85"/>
      <c r="BA55" s="85"/>
      <c r="BB55" s="85"/>
      <c r="BC55">
        <v>1</v>
      </c>
      <c r="BD55" s="84" t="str">
        <f>REPLACE(INDEX(GroupVertices[Group],MATCH(Edges[[#This Row],[Vertex 1]],GroupVertices[Vertex],0)),1,1,"")</f>
        <v>3</v>
      </c>
      <c r="BE55" s="84" t="str">
        <f>REPLACE(INDEX(GroupVertices[Group],MATCH(Edges[[#This Row],[Vertex 2]],GroupVertices[Vertex],0)),1,1,"")</f>
        <v>3</v>
      </c>
      <c r="BF55" s="51">
        <v>2</v>
      </c>
      <c r="BG55" s="52">
        <v>4.545454545454546</v>
      </c>
      <c r="BH55" s="51">
        <v>1</v>
      </c>
      <c r="BI55" s="52">
        <v>2.272727272727273</v>
      </c>
      <c r="BJ55" s="51">
        <v>0</v>
      </c>
      <c r="BK55" s="52">
        <v>0</v>
      </c>
      <c r="BL55" s="51">
        <v>41</v>
      </c>
      <c r="BM55" s="52">
        <v>93.18181818181819</v>
      </c>
      <c r="BN55" s="51">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8" r:id="rId1" display="https://www.instagram.com/p/B63AFSnBOkB/?igshid=1c4ughgwl97u3"/>
    <hyperlink ref="R9" r:id="rId2" display="https://www.athene.com/smart-strategies/finances/retirement-resolutions.html?utm_medium=social&amp;utm_source=athene&amp;utm_campaign=smart_strategies&amp;utm_content=retirement_resolutions"/>
    <hyperlink ref="R13" r:id="rId3" display="https://twitter.com/StateFarm/status/1212403129532211200"/>
    <hyperlink ref="R18" r:id="rId4" display="https://www.piatchekandsmith.com/HOT-TOPIC-Two-Trade-Agreements-Offer-Optimism,-But-Uncertainty-Remains.c9503.htm"/>
    <hyperlink ref="R20" r:id="rId5" display="https://www.instagram.com/p/B63kVXNH_HF/?igshid=1rn3dutpfom78"/>
    <hyperlink ref="R21" r:id="rId6" display="https://www.facebook.com/100000518780086/posts/3151367478223847/"/>
    <hyperlink ref="R22" r:id="rId7" display="http://resourcecenter.cuna.org/1/article/4227/html"/>
    <hyperlink ref="R23" r:id="rId8" display="https://www.seniorfinanceadvisor.com/news/best-investment-savings-accounts-for-retirement?&amp;utm_source=twitter&amp;utm_medium=twitter-organic-sfa&amp;utm_campaign=organic-twitter-post"/>
    <hyperlink ref="R24" r:id="rId9" display="https://www.weau.com/content/news/Tips-to-protect-yourself-from-financial-scams-565852872.html"/>
    <hyperlink ref="R26" r:id="rId10" display="https://www.forbes.com/sites/sergeiklebnikov/2020/01/02/donnie-wahlberg-leaves-generous-2020-tip-at-ihop-to-kick-off-2020/#1d007af82486"/>
    <hyperlink ref="R27" r:id="rId11" display="https://www.cnbc.com/2020/01/02/5-powerful-money-hacks-from-financially-savvy-people.html"/>
    <hyperlink ref="R28" r:id="rId12" display="https://www.cnbc.com/2020/01/02/crush-your-new-years-financial-resolutions-by-embracing-your-laziness.html"/>
    <hyperlink ref="R29" r:id="rId13" display="https://www.cnbc.com/2019/12/31/here-are-some-quick-fixes-to-recover-from-a-financial-hangover.html"/>
    <hyperlink ref="R30" r:id="rId14" display="https://www.baptist-healthfcu.com/aboutus/current-specials/"/>
    <hyperlink ref="R31" r:id="rId15" display="https://www.statefarm.com/simple-insights/planning/give-the-gift-of-education"/>
    <hyperlink ref="R32" r:id="rId16" display="https://www.daveramsey.com/blog/christmas-and-money-are-gone"/>
    <hyperlink ref="R40" r:id="rId17" display="https://www.thepennyhoarder.com/bank-accounts/what-is-apy/"/>
    <hyperlink ref="R41" r:id="rId18" display="https://www.bradgoesbeyond.com/home-1/assessing-your-financial-reality"/>
    <hyperlink ref="R49" r:id="rId19" display="https://www.scotsman.com/business/why-securing-the-fintech-ecosystem-is-vital-1-5062080"/>
    <hyperlink ref="R50" r:id="rId20" display="https://gnfl.io/3ERoEHuy3JD4QOS4tkU-pc/1865878/"/>
    <hyperlink ref="R51" r:id="rId21" display="https://gnfl.io/9Ib8sCm9FUDBVmlgXTQ-pc/1878762/"/>
    <hyperlink ref="R54" r:id="rId22" display="https://learninghub.prospercanada.org/wp-content/uploads/2019/10/SaveattheGroceryStore2018.pdf"/>
    <hyperlink ref="U3" r:id="rId23" display="https://pbs.twimg.com/media/EM9Hqi_WoAESTWK.jpg"/>
    <hyperlink ref="U5" r:id="rId24" display="https://pbs.twimg.com/media/ENTlh8EU0AICiEn.jpg"/>
    <hyperlink ref="U6" r:id="rId25" display="https://pbs.twimg.com/media/ENU7H2hVAAEH0kJ.jpg"/>
    <hyperlink ref="U7" r:id="rId26" display="https://pbs.twimg.com/media/ENXTWP5XsAMr7QE.jpg"/>
    <hyperlink ref="U8" r:id="rId27" display="https://pbs.twimg.com/ext_tw_video_thumb/1213112545252384770/pu/img/mp8I45uWXLWIAfmU.jpg"/>
    <hyperlink ref="U10" r:id="rId28" display="https://pbs.twimg.com/media/ENXYI_CXUAEPfBM.jpg"/>
    <hyperlink ref="U11" r:id="rId29" display="https://pbs.twimg.com/media/ENXYI__X0AMMDxO.jpg"/>
    <hyperlink ref="U12" r:id="rId30" display="https://pbs.twimg.com/media/ENXcPiWXsAM9tf5.jpg"/>
    <hyperlink ref="U14" r:id="rId31" display="https://pbs.twimg.com/media/ENXzs_qW4AAefMO.jpg"/>
    <hyperlink ref="U15" r:id="rId32" display="https://pbs.twimg.com/media/ENX3yFfWsAAafyQ.jpg"/>
    <hyperlink ref="U16" r:id="rId33" display="https://pbs.twimg.com/media/ENX5_soWsA0ODZy.jpg"/>
    <hyperlink ref="U17" r:id="rId34" display="https://pbs.twimg.com/media/ENX6BLJXYAIAwj9.jpg"/>
    <hyperlink ref="U18" r:id="rId35" display="https://pbs.twimg.com/media/ENX64PVXkAAbYa1.jpg"/>
    <hyperlink ref="U19" r:id="rId36" display="https://pbs.twimg.com/media/ENYD08oXsAIYBLH.jpg"/>
    <hyperlink ref="U22" r:id="rId37" display="https://pbs.twimg.com/media/ENYZrvSWkAclPP6.jpg"/>
    <hyperlink ref="U23" r:id="rId38" display="https://pbs.twimg.com/media/ENYcWsRX0AEezPf.jpg"/>
    <hyperlink ref="U25" r:id="rId39" display="https://pbs.twimg.com/tweet_video_thumb/ENY5RR4WwAABSCQ.jpg"/>
    <hyperlink ref="U30" r:id="rId40" display="https://pbs.twimg.com/media/ENZVFMeVAAEDgiF.jpg"/>
    <hyperlink ref="U33" r:id="rId41" display="https://pbs.twimg.com/media/ENZo-JrXsAEGs7U.png"/>
    <hyperlink ref="U34" r:id="rId42" display="https://pbs.twimg.com/media/ENZo-JrXsAEGs7U.png"/>
    <hyperlink ref="U35" r:id="rId43" display="https://pbs.twimg.com/media/ENZo-JrXsAEGs7U.png"/>
    <hyperlink ref="U36" r:id="rId44" display="https://pbs.twimg.com/media/ENZo-JrXsAEGs7U.png"/>
    <hyperlink ref="U37" r:id="rId45" display="https://pbs.twimg.com/media/ENZo-JrXsAEGs7U.png"/>
    <hyperlink ref="U38" r:id="rId46" display="https://pbs.twimg.com/media/ENZo-JrXsAEGs7U.png"/>
    <hyperlink ref="U39" r:id="rId47" display="https://pbs.twimg.com/media/ENZo-JrXsAEGs7U.png"/>
    <hyperlink ref="U54" r:id="rId48" display="https://pbs.twimg.com/media/ENXZ3NKWoAAuENb.jpg"/>
    <hyperlink ref="V3" r:id="rId49" display="https://pbs.twimg.com/media/EM9Hqi_WoAESTWK.jpg"/>
    <hyperlink ref="V4" r:id="rId50" display="http://pbs.twimg.com/profile_images/1118986847827431428/wea7xvgk_normal.png"/>
    <hyperlink ref="V5" r:id="rId51" display="https://pbs.twimg.com/media/ENTlh8EU0AICiEn.jpg"/>
    <hyperlink ref="V6" r:id="rId52" display="https://pbs.twimg.com/media/ENU7H2hVAAEH0kJ.jpg"/>
    <hyperlink ref="V7" r:id="rId53" display="https://pbs.twimg.com/media/ENXTWP5XsAMr7QE.jpg"/>
    <hyperlink ref="V8" r:id="rId54" display="https://pbs.twimg.com/ext_tw_video_thumb/1213112545252384770/pu/img/mp8I45uWXLWIAfmU.jpg"/>
    <hyperlink ref="V9" r:id="rId55" display="http://pbs.twimg.com/profile_images/499644005005537280/c1wZ02yJ_normal.png"/>
    <hyperlink ref="V10" r:id="rId56" display="https://pbs.twimg.com/media/ENXYI_CXUAEPfBM.jpg"/>
    <hyperlink ref="V11" r:id="rId57" display="https://pbs.twimg.com/media/ENXYI__X0AMMDxO.jpg"/>
    <hyperlink ref="V12" r:id="rId58" display="https://pbs.twimg.com/media/ENXcPiWXsAM9tf5.jpg"/>
    <hyperlink ref="V13" r:id="rId59" display="http://pbs.twimg.com/profile_images/855469382243405824/2xSO1Nnu_normal.jpg"/>
    <hyperlink ref="V14" r:id="rId60" display="https://pbs.twimg.com/media/ENXzs_qW4AAefMO.jpg"/>
    <hyperlink ref="V15" r:id="rId61" display="https://pbs.twimg.com/media/ENX3yFfWsAAafyQ.jpg"/>
    <hyperlink ref="V16" r:id="rId62" display="https://pbs.twimg.com/media/ENX5_soWsA0ODZy.jpg"/>
    <hyperlink ref="V17" r:id="rId63" display="https://pbs.twimg.com/media/ENX6BLJXYAIAwj9.jpg"/>
    <hyperlink ref="V18" r:id="rId64" display="https://pbs.twimg.com/media/ENX64PVXkAAbYa1.jpg"/>
    <hyperlink ref="V19" r:id="rId65" display="https://pbs.twimg.com/media/ENYD08oXsAIYBLH.jpg"/>
    <hyperlink ref="V20" r:id="rId66" display="http://pbs.twimg.com/profile_images/664559438229979138/chKmwA51_normal.jpg"/>
    <hyperlink ref="V21" r:id="rId67" display="http://pbs.twimg.com/profile_images/933734697087139842/tFeu0pao_normal.jpg"/>
    <hyperlink ref="V22" r:id="rId68" display="https://pbs.twimg.com/media/ENYZrvSWkAclPP6.jpg"/>
    <hyperlink ref="V23" r:id="rId69" display="https://pbs.twimg.com/media/ENYcWsRX0AEezPf.jpg"/>
    <hyperlink ref="V24" r:id="rId70" display="http://pbs.twimg.com/profile_images/1075886825393266689/Y557bLfi_normal.jpg"/>
    <hyperlink ref="V25" r:id="rId71" display="https://pbs.twimg.com/tweet_video_thumb/ENY5RR4WwAABSCQ.jpg"/>
    <hyperlink ref="V26" r:id="rId72" display="http://pbs.twimg.com/profile_images/874268600600846336/MY91mnIO_normal.jpg"/>
    <hyperlink ref="V27" r:id="rId73" display="http://pbs.twimg.com/profile_images/874268600600846336/MY91mnIO_normal.jpg"/>
    <hyperlink ref="V28" r:id="rId74" display="http://pbs.twimg.com/profile_images/874268600600846336/MY91mnIO_normal.jpg"/>
    <hyperlink ref="V29" r:id="rId75" display="http://pbs.twimg.com/profile_images/874268600600846336/MY91mnIO_normal.jpg"/>
    <hyperlink ref="V30" r:id="rId76" display="https://pbs.twimg.com/media/ENZVFMeVAAEDgiF.jpg"/>
    <hyperlink ref="V31" r:id="rId77" display="http://pbs.twimg.com/profile_images/1303728929/Lisa_Headshot_normal.jpg"/>
    <hyperlink ref="V32" r:id="rId78" display="http://pbs.twimg.com/profile_images/697510584086958081/TJqTV0US_normal.png"/>
    <hyperlink ref="V33" r:id="rId79" display="https://pbs.twimg.com/media/ENZo-JrXsAEGs7U.png"/>
    <hyperlink ref="V34" r:id="rId80" display="https://pbs.twimg.com/media/ENZo-JrXsAEGs7U.png"/>
    <hyperlink ref="V35" r:id="rId81" display="https://pbs.twimg.com/media/ENZo-JrXsAEGs7U.png"/>
    <hyperlink ref="V36" r:id="rId82" display="https://pbs.twimg.com/media/ENZo-JrXsAEGs7U.png"/>
    <hyperlink ref="V37" r:id="rId83" display="https://pbs.twimg.com/media/ENZo-JrXsAEGs7U.png"/>
    <hyperlink ref="V38" r:id="rId84" display="https://pbs.twimg.com/media/ENZo-JrXsAEGs7U.png"/>
    <hyperlink ref="V39" r:id="rId85" display="https://pbs.twimg.com/media/ENZo-JrXsAEGs7U.png"/>
    <hyperlink ref="V40" r:id="rId86" display="http://pbs.twimg.com/profile_images/437979206656356352/iaVC_QJ__normal.jpeg"/>
    <hyperlink ref="V41" r:id="rId87" display="http://pbs.twimg.com/profile_images/1206309169147478016/rKOujpVC_normal.jpg"/>
    <hyperlink ref="V42" r:id="rId88" display="http://pbs.twimg.com/profile_images/881931342455468032/9KbNdLYT_normal.jpg"/>
    <hyperlink ref="V43" r:id="rId89" display="http://pbs.twimg.com/profile_images/881931342455468032/9KbNdLYT_normal.jpg"/>
    <hyperlink ref="V44" r:id="rId90" display="http://pbs.twimg.com/profile_images/881931342455468032/9KbNdLYT_normal.jpg"/>
    <hyperlink ref="V45" r:id="rId91" display="http://pbs.twimg.com/profile_images/881931342455468032/9KbNdLYT_normal.jpg"/>
    <hyperlink ref="V46" r:id="rId92" display="http://pbs.twimg.com/profile_images/881931342455468032/9KbNdLYT_normal.jpg"/>
    <hyperlink ref="V47" r:id="rId93" display="http://pbs.twimg.com/profile_images/881931342455468032/9KbNdLYT_normal.jpg"/>
    <hyperlink ref="V48" r:id="rId94" display="http://pbs.twimg.com/profile_images/881931342455468032/9KbNdLYT_normal.jpg"/>
    <hyperlink ref="V49" r:id="rId95" display="http://pbs.twimg.com/profile_images/1088228253284864000/23LjXNDD_normal.jpg"/>
    <hyperlink ref="V50" r:id="rId96" display="http://pbs.twimg.com/profile_images/1197950423933636608/Rf_jNLac_normal.jpg"/>
    <hyperlink ref="V51" r:id="rId97" display="http://pbs.twimg.com/profile_images/1197950423933636608/Rf_jNLac_normal.jpg"/>
    <hyperlink ref="V52" r:id="rId98" display="http://pbs.twimg.com/profile_images/681681834967576577/bbFkho5s_normal.jpg"/>
    <hyperlink ref="V53" r:id="rId99" display="http://pbs.twimg.com/profile_images/681681834967576577/bbFkho5s_normal.jpg"/>
    <hyperlink ref="V54" r:id="rId100" display="https://pbs.twimg.com/media/ENXZ3NKWoAAuENb.jpg"/>
    <hyperlink ref="V55" r:id="rId101" display="http://abs.twimg.com/sticky/default_profile_images/default_profile_normal.png"/>
    <hyperlink ref="Z3" r:id="rId102" display="https://twitter.com/blkhiststudies/status/1211265622384009217"/>
    <hyperlink ref="Z4" r:id="rId103" display="https://twitter.com/atptatp/status/1212064008762789888"/>
    <hyperlink ref="Z5" r:id="rId104" display="https://twitter.com/fempirefinance/status/1212846571835969538"/>
    <hyperlink ref="Z6" r:id="rId105" display="https://twitter.com/edificationad/status/1212940712129355779"/>
    <hyperlink ref="Z7" r:id="rId106" display="https://twitter.com/mydebtfix/status/1213108055975571456"/>
    <hyperlink ref="Z8" r:id="rId107" display="https://twitter.com/signalfcu/status/1213112593717583872"/>
    <hyperlink ref="Z9" r:id="rId108" display="https://twitter.com/atheneusa/status/1213113077299851270"/>
    <hyperlink ref="Z10" r:id="rId109" display="https://twitter.com/utilitysp/status/1213113325376151553"/>
    <hyperlink ref="Z11" r:id="rId110" display="https://twitter.com/homeserveusnews/status/1213113325648826369"/>
    <hyperlink ref="Z12" r:id="rId111" display="https://twitter.com/yacenter/status/1213117836526260224"/>
    <hyperlink ref="Z13" r:id="rId112" display="https://twitter.com/nextdoorchicago/status/1213122011893030913"/>
    <hyperlink ref="Z14" r:id="rId113" display="https://twitter.com/bennett_fg/status/1213143631328096261"/>
    <hyperlink ref="Z15" r:id="rId114" display="https://twitter.com/theinfirmaryfcu/status/1213148119749320705"/>
    <hyperlink ref="Z16" r:id="rId115" display="https://twitter.com/parkcitycu/status/1213150551321513988"/>
    <hyperlink ref="Z17" r:id="rId116" display="https://twitter.com/torrsavbank/status/1213150574352519171"/>
    <hyperlink ref="Z18" r:id="rId117" display="https://twitter.com/piatchek_assoc/status/1213151520285478912"/>
    <hyperlink ref="Z19" r:id="rId118" display="https://twitter.com/fnbnewtown/status/1213161359040548864"/>
    <hyperlink ref="Z20" r:id="rId119" display="https://twitter.com/mixuticarome/status/1213171387810099202"/>
    <hyperlink ref="Z21" r:id="rId120" display="https://twitter.com/jusmetheone/status/1213172912003399681"/>
    <hyperlink ref="Z22" r:id="rId121" display="https://twitter.com/beachmunicipal/status/1213185391450378241"/>
    <hyperlink ref="Z23" r:id="rId122" display="https://twitter.com/sfinanceadvisor/status/1213188328998223875"/>
    <hyperlink ref="Z24" r:id="rId123" display="https://twitter.com/centuracollege/status/1213188466365927424"/>
    <hyperlink ref="Z25" r:id="rId124" display="https://twitter.com/coachgallatin1/status/1213220165346832385"/>
    <hyperlink ref="Z26" r:id="rId125" display="https://twitter.com/worthadvisors/status/1213097946620874752"/>
    <hyperlink ref="Z27" r:id="rId126" display="https://twitter.com/worthadvisors/status/1213143323365511168"/>
    <hyperlink ref="Z28" r:id="rId127" display="https://twitter.com/worthadvisors/status/1213218623134871557"/>
    <hyperlink ref="Z29" r:id="rId128" display="https://twitter.com/worthadvisors/status/1213248780595798016"/>
    <hyperlink ref="Z30" r:id="rId129" display="https://twitter.com/baptistfcu/status/1213250698873384961"/>
    <hyperlink ref="Z31" r:id="rId130" display="https://twitter.com/mymarinagent/status/1213256233295048709"/>
    <hyperlink ref="Z32" r:id="rId131" display="https://twitter.com/blrealtygj/status/1213271083870064640"/>
    <hyperlink ref="Z33" r:id="rId132" display="https://twitter.com/itlprograms/status/1213272573863235584"/>
    <hyperlink ref="Z34" r:id="rId133" display="https://twitter.com/itlprograms/status/1213272573863235584"/>
    <hyperlink ref="Z35" r:id="rId134" display="https://twitter.com/itlprograms/status/1213272573863235584"/>
    <hyperlink ref="Z36" r:id="rId135" display="https://twitter.com/itlprograms/status/1213272573863235584"/>
    <hyperlink ref="Z37" r:id="rId136" display="https://twitter.com/itlprograms/status/1213272573863235584"/>
    <hyperlink ref="Z38" r:id="rId137" display="https://twitter.com/itlprograms/status/1213272573863235584"/>
    <hyperlink ref="Z39" r:id="rId138" display="https://twitter.com/itlprograms/status/1213272573863235584"/>
    <hyperlink ref="Z40" r:id="rId139" display="https://twitter.com/jess_in_jest/status/1213319872345759744"/>
    <hyperlink ref="Z41" r:id="rId140" display="https://twitter.com/bradgoesbeyond/status/1213329200163110912"/>
    <hyperlink ref="Z42" r:id="rId141" display="https://twitter.com/fatgirlnmotion/status/1213431237915881473"/>
    <hyperlink ref="Z43" r:id="rId142" display="https://twitter.com/fatgirlnmotion/status/1213431237915881473"/>
    <hyperlink ref="Z44" r:id="rId143" display="https://twitter.com/fatgirlnmotion/status/1213431237915881473"/>
    <hyperlink ref="Z45" r:id="rId144" display="https://twitter.com/fatgirlnmotion/status/1213431237915881473"/>
    <hyperlink ref="Z46" r:id="rId145" display="https://twitter.com/fatgirlnmotion/status/1213431237915881473"/>
    <hyperlink ref="Z47" r:id="rId146" display="https://twitter.com/fatgirlnmotion/status/1213431237915881473"/>
    <hyperlink ref="Z48" r:id="rId147" display="https://twitter.com/fatgirlnmotion/status/1213431237915881473"/>
    <hyperlink ref="Z49" r:id="rId148" display="https://twitter.com/csiltd/status/1213434926873358336"/>
    <hyperlink ref="Z50" r:id="rId149" display="https://twitter.com/vistawealthllc/status/1210591268268650496"/>
    <hyperlink ref="Z51" r:id="rId150" display="https://twitter.com/vistawealthllc/status/1213112897922117633"/>
    <hyperlink ref="Z52" r:id="rId151" display="https://twitter.com/kellercpa/status/1212167857133342720"/>
    <hyperlink ref="Z53" r:id="rId152" display="https://twitter.com/kellercpa/status/1214019015678414849"/>
    <hyperlink ref="Z54" r:id="rId153" display="https://twitter.com/werpossibility/status/1213115270065270785"/>
    <hyperlink ref="Z55" r:id="rId154" display="https://twitter.com/susandietz10/status/1214267493038133248"/>
    <hyperlink ref="BB8" r:id="rId155" display="https://api.twitter.com/1.1/geo/id/01fbe706f872cb32.json"/>
  </hyperlinks>
  <printOptions/>
  <pageMargins left="0.7" right="0.7" top="0.75" bottom="0.75" header="0.3" footer="0.3"/>
  <pageSetup horizontalDpi="600" verticalDpi="600" orientation="portrait" r:id="rId159"/>
  <legacyDrawing r:id="rId157"/>
  <tableParts>
    <tablePart r:id="rId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744D-2DE0-432E-B045-BEFEA2B56F73}">
  <dimension ref="A1:L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1309</v>
      </c>
      <c r="B1" s="13" t="s">
        <v>1310</v>
      </c>
      <c r="C1" s="13" t="s">
        <v>1303</v>
      </c>
      <c r="D1" s="13" t="s">
        <v>1304</v>
      </c>
      <c r="E1" s="13" t="s">
        <v>1311</v>
      </c>
      <c r="F1" s="13" t="s">
        <v>144</v>
      </c>
      <c r="G1" s="13" t="s">
        <v>1312</v>
      </c>
      <c r="H1" s="13" t="s">
        <v>1313</v>
      </c>
      <c r="I1" s="13" t="s">
        <v>1314</v>
      </c>
      <c r="J1" s="13" t="s">
        <v>1315</v>
      </c>
      <c r="K1" s="13" t="s">
        <v>1316</v>
      </c>
      <c r="L1" s="13" t="s">
        <v>1317</v>
      </c>
    </row>
    <row r="2" spans="1:12" ht="15">
      <c r="A2" s="92" t="s">
        <v>994</v>
      </c>
      <c r="B2" s="92" t="s">
        <v>993</v>
      </c>
      <c r="C2" s="92">
        <v>8</v>
      </c>
      <c r="D2" s="128">
        <v>0.008324854776865594</v>
      </c>
      <c r="E2" s="128">
        <v>1.4132828262492299</v>
      </c>
      <c r="F2" s="92" t="s">
        <v>1305</v>
      </c>
      <c r="G2" s="92" t="b">
        <v>0</v>
      </c>
      <c r="H2" s="92" t="b">
        <v>0</v>
      </c>
      <c r="I2" s="92" t="b">
        <v>0</v>
      </c>
      <c r="J2" s="92" t="b">
        <v>0</v>
      </c>
      <c r="K2" s="92" t="b">
        <v>0</v>
      </c>
      <c r="L2" s="92" t="b">
        <v>0</v>
      </c>
    </row>
    <row r="3" spans="1:12" ht="15">
      <c r="A3" s="92" t="s">
        <v>1026</v>
      </c>
      <c r="B3" s="92" t="s">
        <v>992</v>
      </c>
      <c r="C3" s="92">
        <v>4</v>
      </c>
      <c r="D3" s="128">
        <v>0.005927999210508934</v>
      </c>
      <c r="E3" s="128">
        <v>1.329736774799155</v>
      </c>
      <c r="F3" s="92" t="s">
        <v>1305</v>
      </c>
      <c r="G3" s="92" t="b">
        <v>0</v>
      </c>
      <c r="H3" s="92" t="b">
        <v>0</v>
      </c>
      <c r="I3" s="92" t="b">
        <v>0</v>
      </c>
      <c r="J3" s="92" t="b">
        <v>0</v>
      </c>
      <c r="K3" s="92" t="b">
        <v>0</v>
      </c>
      <c r="L3" s="92" t="b">
        <v>0</v>
      </c>
    </row>
    <row r="4" spans="1:12" ht="15">
      <c r="A4" s="92" t="s">
        <v>1000</v>
      </c>
      <c r="B4" s="92" t="s">
        <v>1217</v>
      </c>
      <c r="C4" s="92">
        <v>4</v>
      </c>
      <c r="D4" s="128">
        <v>0.007693571032585069</v>
      </c>
      <c r="E4" s="128">
        <v>2.028706779135174</v>
      </c>
      <c r="F4" s="92" t="s">
        <v>1305</v>
      </c>
      <c r="G4" s="92" t="b">
        <v>0</v>
      </c>
      <c r="H4" s="92" t="b">
        <v>0</v>
      </c>
      <c r="I4" s="92" t="b">
        <v>0</v>
      </c>
      <c r="J4" s="92" t="b">
        <v>0</v>
      </c>
      <c r="K4" s="92" t="b">
        <v>0</v>
      </c>
      <c r="L4" s="92" t="b">
        <v>0</v>
      </c>
    </row>
    <row r="5" spans="1:12" ht="15">
      <c r="A5" s="92" t="s">
        <v>1217</v>
      </c>
      <c r="B5" s="92" t="s">
        <v>1218</v>
      </c>
      <c r="C5" s="92">
        <v>4</v>
      </c>
      <c r="D5" s="128">
        <v>0.007693571032585069</v>
      </c>
      <c r="E5" s="128">
        <v>2.204798038190855</v>
      </c>
      <c r="F5" s="92" t="s">
        <v>1305</v>
      </c>
      <c r="G5" s="92" t="b">
        <v>0</v>
      </c>
      <c r="H5" s="92" t="b">
        <v>0</v>
      </c>
      <c r="I5" s="92" t="b">
        <v>0</v>
      </c>
      <c r="J5" s="92" t="b">
        <v>0</v>
      </c>
      <c r="K5" s="92" t="b">
        <v>0</v>
      </c>
      <c r="L5" s="92" t="b">
        <v>0</v>
      </c>
    </row>
    <row r="6" spans="1:12" ht="15">
      <c r="A6" s="92" t="s">
        <v>1218</v>
      </c>
      <c r="B6" s="92" t="s">
        <v>1219</v>
      </c>
      <c r="C6" s="92">
        <v>4</v>
      </c>
      <c r="D6" s="128">
        <v>0.007693571032585069</v>
      </c>
      <c r="E6" s="128">
        <v>2.204798038190855</v>
      </c>
      <c r="F6" s="92" t="s">
        <v>1305</v>
      </c>
      <c r="G6" s="92" t="b">
        <v>0</v>
      </c>
      <c r="H6" s="92" t="b">
        <v>0</v>
      </c>
      <c r="I6" s="92" t="b">
        <v>0</v>
      </c>
      <c r="J6" s="92" t="b">
        <v>0</v>
      </c>
      <c r="K6" s="92" t="b">
        <v>0</v>
      </c>
      <c r="L6" s="92" t="b">
        <v>0</v>
      </c>
    </row>
    <row r="7" spans="1:12" ht="15">
      <c r="A7" s="92" t="s">
        <v>1219</v>
      </c>
      <c r="B7" s="92" t="s">
        <v>1220</v>
      </c>
      <c r="C7" s="92">
        <v>4</v>
      </c>
      <c r="D7" s="128">
        <v>0.007693571032585069</v>
      </c>
      <c r="E7" s="128">
        <v>2.204798038190855</v>
      </c>
      <c r="F7" s="92" t="s">
        <v>1305</v>
      </c>
      <c r="G7" s="92" t="b">
        <v>0</v>
      </c>
      <c r="H7" s="92" t="b">
        <v>0</v>
      </c>
      <c r="I7" s="92" t="b">
        <v>0</v>
      </c>
      <c r="J7" s="92" t="b">
        <v>0</v>
      </c>
      <c r="K7" s="92" t="b">
        <v>0</v>
      </c>
      <c r="L7" s="92" t="b">
        <v>0</v>
      </c>
    </row>
    <row r="8" spans="1:12" ht="15">
      <c r="A8" s="92" t="s">
        <v>995</v>
      </c>
      <c r="B8" s="92" t="s">
        <v>1211</v>
      </c>
      <c r="C8" s="92">
        <v>3</v>
      </c>
      <c r="D8" s="128">
        <v>0.004995583293255454</v>
      </c>
      <c r="E8" s="128">
        <v>1.5058280338548362</v>
      </c>
      <c r="F8" s="92" t="s">
        <v>1305</v>
      </c>
      <c r="G8" s="92" t="b">
        <v>0</v>
      </c>
      <c r="H8" s="92" t="b">
        <v>0</v>
      </c>
      <c r="I8" s="92" t="b">
        <v>0</v>
      </c>
      <c r="J8" s="92" t="b">
        <v>0</v>
      </c>
      <c r="K8" s="92" t="b">
        <v>0</v>
      </c>
      <c r="L8" s="92" t="b">
        <v>0</v>
      </c>
    </row>
    <row r="9" spans="1:12" ht="15">
      <c r="A9" s="92" t="s">
        <v>1014</v>
      </c>
      <c r="B9" s="92" t="s">
        <v>1015</v>
      </c>
      <c r="C9" s="92">
        <v>2</v>
      </c>
      <c r="D9" s="128">
        <v>0.0038467855162925345</v>
      </c>
      <c r="E9" s="128">
        <v>2.5058280338548364</v>
      </c>
      <c r="F9" s="92" t="s">
        <v>1305</v>
      </c>
      <c r="G9" s="92" t="b">
        <v>0</v>
      </c>
      <c r="H9" s="92" t="b">
        <v>0</v>
      </c>
      <c r="I9" s="92" t="b">
        <v>0</v>
      </c>
      <c r="J9" s="92" t="b">
        <v>0</v>
      </c>
      <c r="K9" s="92" t="b">
        <v>0</v>
      </c>
      <c r="L9" s="92" t="b">
        <v>0</v>
      </c>
    </row>
    <row r="10" spans="1:12" ht="15">
      <c r="A10" s="92" t="s">
        <v>1015</v>
      </c>
      <c r="B10" s="92" t="s">
        <v>1016</v>
      </c>
      <c r="C10" s="92">
        <v>2</v>
      </c>
      <c r="D10" s="128">
        <v>0.0038467855162925345</v>
      </c>
      <c r="E10" s="128">
        <v>2.5058280338548364</v>
      </c>
      <c r="F10" s="92" t="s">
        <v>1305</v>
      </c>
      <c r="G10" s="92" t="b">
        <v>0</v>
      </c>
      <c r="H10" s="92" t="b">
        <v>0</v>
      </c>
      <c r="I10" s="92" t="b">
        <v>0</v>
      </c>
      <c r="J10" s="92" t="b">
        <v>0</v>
      </c>
      <c r="K10" s="92" t="b">
        <v>0</v>
      </c>
      <c r="L10" s="92" t="b">
        <v>0</v>
      </c>
    </row>
    <row r="11" spans="1:12" ht="15">
      <c r="A11" s="92" t="s">
        <v>1016</v>
      </c>
      <c r="B11" s="92" t="s">
        <v>1017</v>
      </c>
      <c r="C11" s="92">
        <v>2</v>
      </c>
      <c r="D11" s="128">
        <v>0.0038467855162925345</v>
      </c>
      <c r="E11" s="128">
        <v>2.5058280338548364</v>
      </c>
      <c r="F11" s="92" t="s">
        <v>1305</v>
      </c>
      <c r="G11" s="92" t="b">
        <v>0</v>
      </c>
      <c r="H11" s="92" t="b">
        <v>0</v>
      </c>
      <c r="I11" s="92" t="b">
        <v>0</v>
      </c>
      <c r="J11" s="92" t="b">
        <v>0</v>
      </c>
      <c r="K11" s="92" t="b">
        <v>0</v>
      </c>
      <c r="L11" s="92" t="b">
        <v>0</v>
      </c>
    </row>
    <row r="12" spans="1:12" ht="15">
      <c r="A12" s="92" t="s">
        <v>1017</v>
      </c>
      <c r="B12" s="92" t="s">
        <v>1018</v>
      </c>
      <c r="C12" s="92">
        <v>2</v>
      </c>
      <c r="D12" s="128">
        <v>0.0038467855162925345</v>
      </c>
      <c r="E12" s="128">
        <v>2.329736774799155</v>
      </c>
      <c r="F12" s="92" t="s">
        <v>1305</v>
      </c>
      <c r="G12" s="92" t="b">
        <v>0</v>
      </c>
      <c r="H12" s="92" t="b">
        <v>0</v>
      </c>
      <c r="I12" s="92" t="b">
        <v>0</v>
      </c>
      <c r="J12" s="92" t="b">
        <v>0</v>
      </c>
      <c r="K12" s="92" t="b">
        <v>0</v>
      </c>
      <c r="L12" s="92" t="b">
        <v>0</v>
      </c>
    </row>
    <row r="13" spans="1:12" ht="15">
      <c r="A13" s="92" t="s">
        <v>1018</v>
      </c>
      <c r="B13" s="92" t="s">
        <v>1019</v>
      </c>
      <c r="C13" s="92">
        <v>2</v>
      </c>
      <c r="D13" s="128">
        <v>0.0038467855162925345</v>
      </c>
      <c r="E13" s="128">
        <v>2.329736774799155</v>
      </c>
      <c r="F13" s="92" t="s">
        <v>1305</v>
      </c>
      <c r="G13" s="92" t="b">
        <v>0</v>
      </c>
      <c r="H13" s="92" t="b">
        <v>0</v>
      </c>
      <c r="I13" s="92" t="b">
        <v>0</v>
      </c>
      <c r="J13" s="92" t="b">
        <v>0</v>
      </c>
      <c r="K13" s="92" t="b">
        <v>0</v>
      </c>
      <c r="L13" s="92" t="b">
        <v>0</v>
      </c>
    </row>
    <row r="14" spans="1:12" ht="15">
      <c r="A14" s="92" t="s">
        <v>1019</v>
      </c>
      <c r="B14" s="92" t="s">
        <v>1020</v>
      </c>
      <c r="C14" s="92">
        <v>2</v>
      </c>
      <c r="D14" s="128">
        <v>0.0038467855162925345</v>
      </c>
      <c r="E14" s="128">
        <v>2.5058280338548364</v>
      </c>
      <c r="F14" s="92" t="s">
        <v>1305</v>
      </c>
      <c r="G14" s="92" t="b">
        <v>0</v>
      </c>
      <c r="H14" s="92" t="b">
        <v>0</v>
      </c>
      <c r="I14" s="92" t="b">
        <v>0</v>
      </c>
      <c r="J14" s="92" t="b">
        <v>0</v>
      </c>
      <c r="K14" s="92" t="b">
        <v>0</v>
      </c>
      <c r="L14" s="92" t="b">
        <v>0</v>
      </c>
    </row>
    <row r="15" spans="1:12" ht="15">
      <c r="A15" s="92" t="s">
        <v>1020</v>
      </c>
      <c r="B15" s="92" t="s">
        <v>1021</v>
      </c>
      <c r="C15" s="92">
        <v>2</v>
      </c>
      <c r="D15" s="128">
        <v>0.0038467855162925345</v>
      </c>
      <c r="E15" s="128">
        <v>2.5058280338548364</v>
      </c>
      <c r="F15" s="92" t="s">
        <v>1305</v>
      </c>
      <c r="G15" s="92" t="b">
        <v>0</v>
      </c>
      <c r="H15" s="92" t="b">
        <v>0</v>
      </c>
      <c r="I15" s="92" t="b">
        <v>0</v>
      </c>
      <c r="J15" s="92" t="b">
        <v>0</v>
      </c>
      <c r="K15" s="92" t="b">
        <v>0</v>
      </c>
      <c r="L15" s="92" t="b">
        <v>0</v>
      </c>
    </row>
    <row r="16" spans="1:12" ht="15">
      <c r="A16" s="92" t="s">
        <v>1021</v>
      </c>
      <c r="B16" s="92" t="s">
        <v>1022</v>
      </c>
      <c r="C16" s="92">
        <v>2</v>
      </c>
      <c r="D16" s="128">
        <v>0.0038467855162925345</v>
      </c>
      <c r="E16" s="128">
        <v>2.5058280338548364</v>
      </c>
      <c r="F16" s="92" t="s">
        <v>1305</v>
      </c>
      <c r="G16" s="92" t="b">
        <v>0</v>
      </c>
      <c r="H16" s="92" t="b">
        <v>0</v>
      </c>
      <c r="I16" s="92" t="b">
        <v>0</v>
      </c>
      <c r="J16" s="92" t="b">
        <v>0</v>
      </c>
      <c r="K16" s="92" t="b">
        <v>0</v>
      </c>
      <c r="L16" s="92" t="b">
        <v>0</v>
      </c>
    </row>
    <row r="17" spans="1:12" ht="15">
      <c r="A17" s="92" t="s">
        <v>1022</v>
      </c>
      <c r="B17" s="92" t="s">
        <v>1023</v>
      </c>
      <c r="C17" s="92">
        <v>2</v>
      </c>
      <c r="D17" s="128">
        <v>0.0038467855162925345</v>
      </c>
      <c r="E17" s="128">
        <v>2.5058280338548364</v>
      </c>
      <c r="F17" s="92" t="s">
        <v>1305</v>
      </c>
      <c r="G17" s="92" t="b">
        <v>0</v>
      </c>
      <c r="H17" s="92" t="b">
        <v>0</v>
      </c>
      <c r="I17" s="92" t="b">
        <v>0</v>
      </c>
      <c r="J17" s="92" t="b">
        <v>0</v>
      </c>
      <c r="K17" s="92" t="b">
        <v>0</v>
      </c>
      <c r="L17" s="92" t="b">
        <v>0</v>
      </c>
    </row>
    <row r="18" spans="1:12" ht="15">
      <c r="A18" s="92" t="s">
        <v>1023</v>
      </c>
      <c r="B18" s="92" t="s">
        <v>1221</v>
      </c>
      <c r="C18" s="92">
        <v>2</v>
      </c>
      <c r="D18" s="128">
        <v>0.0038467855162925345</v>
      </c>
      <c r="E18" s="128">
        <v>2.329736774799155</v>
      </c>
      <c r="F18" s="92" t="s">
        <v>1305</v>
      </c>
      <c r="G18" s="92" t="b">
        <v>0</v>
      </c>
      <c r="H18" s="92" t="b">
        <v>0</v>
      </c>
      <c r="I18" s="92" t="b">
        <v>0</v>
      </c>
      <c r="J18" s="92" t="b">
        <v>0</v>
      </c>
      <c r="K18" s="92" t="b">
        <v>0</v>
      </c>
      <c r="L18" s="92" t="b">
        <v>0</v>
      </c>
    </row>
    <row r="19" spans="1:12" ht="15">
      <c r="A19" s="92" t="s">
        <v>1221</v>
      </c>
      <c r="B19" s="92" t="s">
        <v>1238</v>
      </c>
      <c r="C19" s="92">
        <v>2</v>
      </c>
      <c r="D19" s="128">
        <v>0.0038467855162925345</v>
      </c>
      <c r="E19" s="128">
        <v>2.329736774799155</v>
      </c>
      <c r="F19" s="92" t="s">
        <v>1305</v>
      </c>
      <c r="G19" s="92" t="b">
        <v>0</v>
      </c>
      <c r="H19" s="92" t="b">
        <v>0</v>
      </c>
      <c r="I19" s="92" t="b">
        <v>0</v>
      </c>
      <c r="J19" s="92" t="b">
        <v>0</v>
      </c>
      <c r="K19" s="92" t="b">
        <v>0</v>
      </c>
      <c r="L19" s="92" t="b">
        <v>0</v>
      </c>
    </row>
    <row r="20" spans="1:12" ht="15">
      <c r="A20" s="92" t="s">
        <v>1238</v>
      </c>
      <c r="B20" s="92" t="s">
        <v>1239</v>
      </c>
      <c r="C20" s="92">
        <v>2</v>
      </c>
      <c r="D20" s="128">
        <v>0.0038467855162925345</v>
      </c>
      <c r="E20" s="128">
        <v>2.5058280338548364</v>
      </c>
      <c r="F20" s="92" t="s">
        <v>1305</v>
      </c>
      <c r="G20" s="92" t="b">
        <v>0</v>
      </c>
      <c r="H20" s="92" t="b">
        <v>0</v>
      </c>
      <c r="I20" s="92" t="b">
        <v>0</v>
      </c>
      <c r="J20" s="92" t="b">
        <v>0</v>
      </c>
      <c r="K20" s="92" t="b">
        <v>0</v>
      </c>
      <c r="L20" s="92" t="b">
        <v>0</v>
      </c>
    </row>
    <row r="21" spans="1:12" ht="15">
      <c r="A21" s="92" t="s">
        <v>1239</v>
      </c>
      <c r="B21" s="92" t="s">
        <v>998</v>
      </c>
      <c r="C21" s="92">
        <v>2</v>
      </c>
      <c r="D21" s="128">
        <v>0.0038467855162925345</v>
      </c>
      <c r="E21" s="128">
        <v>1.8526155200794925</v>
      </c>
      <c r="F21" s="92" t="s">
        <v>1305</v>
      </c>
      <c r="G21" s="92" t="b">
        <v>0</v>
      </c>
      <c r="H21" s="92" t="b">
        <v>0</v>
      </c>
      <c r="I21" s="92" t="b">
        <v>0</v>
      </c>
      <c r="J21" s="92" t="b">
        <v>0</v>
      </c>
      <c r="K21" s="92" t="b">
        <v>0</v>
      </c>
      <c r="L21" s="92" t="b">
        <v>0</v>
      </c>
    </row>
    <row r="22" spans="1:12" ht="15">
      <c r="A22" s="92" t="s">
        <v>998</v>
      </c>
      <c r="B22" s="92" t="s">
        <v>1240</v>
      </c>
      <c r="C22" s="92">
        <v>2</v>
      </c>
      <c r="D22" s="128">
        <v>0.0038467855162925345</v>
      </c>
      <c r="E22" s="128">
        <v>1.8526155200794925</v>
      </c>
      <c r="F22" s="92" t="s">
        <v>1305</v>
      </c>
      <c r="G22" s="92" t="b">
        <v>0</v>
      </c>
      <c r="H22" s="92" t="b">
        <v>0</v>
      </c>
      <c r="I22" s="92" t="b">
        <v>0</v>
      </c>
      <c r="J22" s="92" t="b">
        <v>0</v>
      </c>
      <c r="K22" s="92" t="b">
        <v>1</v>
      </c>
      <c r="L22" s="92" t="b">
        <v>0</v>
      </c>
    </row>
    <row r="23" spans="1:12" ht="15">
      <c r="A23" s="92" t="s">
        <v>1240</v>
      </c>
      <c r="B23" s="92" t="s">
        <v>1241</v>
      </c>
      <c r="C23" s="92">
        <v>2</v>
      </c>
      <c r="D23" s="128">
        <v>0.0038467855162925345</v>
      </c>
      <c r="E23" s="128">
        <v>2.5058280338548364</v>
      </c>
      <c r="F23" s="92" t="s">
        <v>1305</v>
      </c>
      <c r="G23" s="92" t="b">
        <v>0</v>
      </c>
      <c r="H23" s="92" t="b">
        <v>1</v>
      </c>
      <c r="I23" s="92" t="b">
        <v>0</v>
      </c>
      <c r="J23" s="92" t="b">
        <v>1</v>
      </c>
      <c r="K23" s="92" t="b">
        <v>0</v>
      </c>
      <c r="L23" s="92" t="b">
        <v>0</v>
      </c>
    </row>
    <row r="24" spans="1:12" ht="15">
      <c r="A24" s="92" t="s">
        <v>1241</v>
      </c>
      <c r="B24" s="92" t="s">
        <v>1242</v>
      </c>
      <c r="C24" s="92">
        <v>2</v>
      </c>
      <c r="D24" s="128">
        <v>0.0038467855162925345</v>
      </c>
      <c r="E24" s="128">
        <v>2.5058280338548364</v>
      </c>
      <c r="F24" s="92" t="s">
        <v>1305</v>
      </c>
      <c r="G24" s="92" t="b">
        <v>1</v>
      </c>
      <c r="H24" s="92" t="b">
        <v>0</v>
      </c>
      <c r="I24" s="92" t="b">
        <v>0</v>
      </c>
      <c r="J24" s="92" t="b">
        <v>0</v>
      </c>
      <c r="K24" s="92" t="b">
        <v>0</v>
      </c>
      <c r="L24" s="92" t="b">
        <v>0</v>
      </c>
    </row>
    <row r="25" spans="1:12" ht="15">
      <c r="A25" s="92" t="s">
        <v>1242</v>
      </c>
      <c r="B25" s="92" t="s">
        <v>1243</v>
      </c>
      <c r="C25" s="92">
        <v>2</v>
      </c>
      <c r="D25" s="128">
        <v>0.0038467855162925345</v>
      </c>
      <c r="E25" s="128">
        <v>2.5058280338548364</v>
      </c>
      <c r="F25" s="92" t="s">
        <v>1305</v>
      </c>
      <c r="G25" s="92" t="b">
        <v>0</v>
      </c>
      <c r="H25" s="92" t="b">
        <v>0</v>
      </c>
      <c r="I25" s="92" t="b">
        <v>0</v>
      </c>
      <c r="J25" s="92" t="b">
        <v>0</v>
      </c>
      <c r="K25" s="92" t="b">
        <v>0</v>
      </c>
      <c r="L25" s="92" t="b">
        <v>0</v>
      </c>
    </row>
    <row r="26" spans="1:12" ht="15">
      <c r="A26" s="92" t="s">
        <v>1243</v>
      </c>
      <c r="B26" s="92" t="s">
        <v>1034</v>
      </c>
      <c r="C26" s="92">
        <v>2</v>
      </c>
      <c r="D26" s="128">
        <v>0.0038467855162925345</v>
      </c>
      <c r="E26" s="128">
        <v>2.1078880251827985</v>
      </c>
      <c r="F26" s="92" t="s">
        <v>1305</v>
      </c>
      <c r="G26" s="92" t="b">
        <v>0</v>
      </c>
      <c r="H26" s="92" t="b">
        <v>0</v>
      </c>
      <c r="I26" s="92" t="b">
        <v>0</v>
      </c>
      <c r="J26" s="92" t="b">
        <v>1</v>
      </c>
      <c r="K26" s="92" t="b">
        <v>0</v>
      </c>
      <c r="L26" s="92" t="b">
        <v>0</v>
      </c>
    </row>
    <row r="27" spans="1:12" ht="15">
      <c r="A27" s="92" t="s">
        <v>1034</v>
      </c>
      <c r="B27" s="92" t="s">
        <v>1222</v>
      </c>
      <c r="C27" s="92">
        <v>2</v>
      </c>
      <c r="D27" s="128">
        <v>0.0038467855162925345</v>
      </c>
      <c r="E27" s="128">
        <v>1.9317967661271174</v>
      </c>
      <c r="F27" s="92" t="s">
        <v>1305</v>
      </c>
      <c r="G27" s="92" t="b">
        <v>1</v>
      </c>
      <c r="H27" s="92" t="b">
        <v>0</v>
      </c>
      <c r="I27" s="92" t="b">
        <v>0</v>
      </c>
      <c r="J27" s="92" t="b">
        <v>0</v>
      </c>
      <c r="K27" s="92" t="b">
        <v>0</v>
      </c>
      <c r="L27" s="92" t="b">
        <v>0</v>
      </c>
    </row>
    <row r="28" spans="1:12" ht="15">
      <c r="A28" s="92" t="s">
        <v>1222</v>
      </c>
      <c r="B28" s="92" t="s">
        <v>995</v>
      </c>
      <c r="C28" s="92">
        <v>2</v>
      </c>
      <c r="D28" s="128">
        <v>0.0038467855162925345</v>
      </c>
      <c r="E28" s="128">
        <v>1.6307667704631361</v>
      </c>
      <c r="F28" s="92" t="s">
        <v>1305</v>
      </c>
      <c r="G28" s="92" t="b">
        <v>0</v>
      </c>
      <c r="H28" s="92" t="b">
        <v>0</v>
      </c>
      <c r="I28" s="92" t="b">
        <v>0</v>
      </c>
      <c r="J28" s="92" t="b">
        <v>0</v>
      </c>
      <c r="K28" s="92" t="b">
        <v>0</v>
      </c>
      <c r="L28" s="92" t="b">
        <v>0</v>
      </c>
    </row>
    <row r="29" spans="1:12" ht="15">
      <c r="A29" s="92" t="s">
        <v>1211</v>
      </c>
      <c r="B29" s="92" t="s">
        <v>1244</v>
      </c>
      <c r="C29" s="92">
        <v>2</v>
      </c>
      <c r="D29" s="128">
        <v>0.0038467855162925345</v>
      </c>
      <c r="E29" s="128">
        <v>2.028706779135174</v>
      </c>
      <c r="F29" s="92" t="s">
        <v>1305</v>
      </c>
      <c r="G29" s="92" t="b">
        <v>0</v>
      </c>
      <c r="H29" s="92" t="b">
        <v>0</v>
      </c>
      <c r="I29" s="92" t="b">
        <v>0</v>
      </c>
      <c r="J29" s="92" t="b">
        <v>0</v>
      </c>
      <c r="K29" s="92" t="b">
        <v>0</v>
      </c>
      <c r="L29" s="92" t="b">
        <v>0</v>
      </c>
    </row>
    <row r="30" spans="1:12" ht="15">
      <c r="A30" s="92" t="s">
        <v>1244</v>
      </c>
      <c r="B30" s="92" t="s">
        <v>1245</v>
      </c>
      <c r="C30" s="92">
        <v>2</v>
      </c>
      <c r="D30" s="128">
        <v>0.0038467855162925345</v>
      </c>
      <c r="E30" s="128">
        <v>2.5058280338548364</v>
      </c>
      <c r="F30" s="92" t="s">
        <v>1305</v>
      </c>
      <c r="G30" s="92" t="b">
        <v>0</v>
      </c>
      <c r="H30" s="92" t="b">
        <v>0</v>
      </c>
      <c r="I30" s="92" t="b">
        <v>0</v>
      </c>
      <c r="J30" s="92" t="b">
        <v>0</v>
      </c>
      <c r="K30" s="92" t="b">
        <v>0</v>
      </c>
      <c r="L30" s="92" t="b">
        <v>0</v>
      </c>
    </row>
    <row r="31" spans="1:12" ht="15">
      <c r="A31" s="92" t="s">
        <v>1245</v>
      </c>
      <c r="B31" s="92" t="s">
        <v>1246</v>
      </c>
      <c r="C31" s="92">
        <v>2</v>
      </c>
      <c r="D31" s="128">
        <v>0.0038467855162925345</v>
      </c>
      <c r="E31" s="128">
        <v>2.5058280338548364</v>
      </c>
      <c r="F31" s="92" t="s">
        <v>1305</v>
      </c>
      <c r="G31" s="92" t="b">
        <v>0</v>
      </c>
      <c r="H31" s="92" t="b">
        <v>0</v>
      </c>
      <c r="I31" s="92" t="b">
        <v>0</v>
      </c>
      <c r="J31" s="92" t="b">
        <v>0</v>
      </c>
      <c r="K31" s="92" t="b">
        <v>0</v>
      </c>
      <c r="L31" s="92" t="b">
        <v>0</v>
      </c>
    </row>
    <row r="32" spans="1:12" ht="15">
      <c r="A32" s="92" t="s">
        <v>1246</v>
      </c>
      <c r="B32" s="92" t="s">
        <v>1223</v>
      </c>
      <c r="C32" s="92">
        <v>2</v>
      </c>
      <c r="D32" s="128">
        <v>0.0038467855162925345</v>
      </c>
      <c r="E32" s="128">
        <v>2.329736774799155</v>
      </c>
      <c r="F32" s="92" t="s">
        <v>1305</v>
      </c>
      <c r="G32" s="92" t="b">
        <v>0</v>
      </c>
      <c r="H32" s="92" t="b">
        <v>0</v>
      </c>
      <c r="I32" s="92" t="b">
        <v>0</v>
      </c>
      <c r="J32" s="92" t="b">
        <v>0</v>
      </c>
      <c r="K32" s="92" t="b">
        <v>0</v>
      </c>
      <c r="L32" s="92" t="b">
        <v>0</v>
      </c>
    </row>
    <row r="33" spans="1:12" ht="15">
      <c r="A33" s="92" t="s">
        <v>1223</v>
      </c>
      <c r="B33" s="92" t="s">
        <v>992</v>
      </c>
      <c r="C33" s="92">
        <v>2</v>
      </c>
      <c r="D33" s="128">
        <v>0.0038467855162925345</v>
      </c>
      <c r="E33" s="128">
        <v>1.1536455157434737</v>
      </c>
      <c r="F33" s="92" t="s">
        <v>1305</v>
      </c>
      <c r="G33" s="92" t="b">
        <v>0</v>
      </c>
      <c r="H33" s="92" t="b">
        <v>0</v>
      </c>
      <c r="I33" s="92" t="b">
        <v>0</v>
      </c>
      <c r="J33" s="92" t="b">
        <v>0</v>
      </c>
      <c r="K33" s="92" t="b">
        <v>0</v>
      </c>
      <c r="L33" s="92" t="b">
        <v>0</v>
      </c>
    </row>
    <row r="34" spans="1:12" ht="15">
      <c r="A34" s="92" t="s">
        <v>1028</v>
      </c>
      <c r="B34" s="92" t="s">
        <v>994</v>
      </c>
      <c r="C34" s="92">
        <v>2</v>
      </c>
      <c r="D34" s="128">
        <v>0.0038467855162925345</v>
      </c>
      <c r="E34" s="128">
        <v>1.5058280338548362</v>
      </c>
      <c r="F34" s="92" t="s">
        <v>1305</v>
      </c>
      <c r="G34" s="92" t="b">
        <v>1</v>
      </c>
      <c r="H34" s="92" t="b">
        <v>0</v>
      </c>
      <c r="I34" s="92" t="b">
        <v>0</v>
      </c>
      <c r="J34" s="92" t="b">
        <v>0</v>
      </c>
      <c r="K34" s="92" t="b">
        <v>0</v>
      </c>
      <c r="L34" s="92" t="b">
        <v>0</v>
      </c>
    </row>
    <row r="35" spans="1:12" ht="15">
      <c r="A35" s="92" t="s">
        <v>993</v>
      </c>
      <c r="B35" s="92" t="s">
        <v>993</v>
      </c>
      <c r="C35" s="92">
        <v>2</v>
      </c>
      <c r="D35" s="128">
        <v>0.0038467855162925345</v>
      </c>
      <c r="E35" s="128">
        <v>0.6484955374235677</v>
      </c>
      <c r="F35" s="92" t="s">
        <v>1305</v>
      </c>
      <c r="G35" s="92" t="b">
        <v>0</v>
      </c>
      <c r="H35" s="92" t="b">
        <v>0</v>
      </c>
      <c r="I35" s="92" t="b">
        <v>0</v>
      </c>
      <c r="J35" s="92" t="b">
        <v>0</v>
      </c>
      <c r="K35" s="92" t="b">
        <v>0</v>
      </c>
      <c r="L35" s="92" t="b">
        <v>0</v>
      </c>
    </row>
    <row r="36" spans="1:12" ht="15">
      <c r="A36" s="92" t="s">
        <v>993</v>
      </c>
      <c r="B36" s="92" t="s">
        <v>1025</v>
      </c>
      <c r="C36" s="92">
        <v>2</v>
      </c>
      <c r="D36" s="128">
        <v>0.0038467855162925345</v>
      </c>
      <c r="E36" s="128">
        <v>1.3017080511989114</v>
      </c>
      <c r="F36" s="92" t="s">
        <v>1305</v>
      </c>
      <c r="G36" s="92" t="b">
        <v>0</v>
      </c>
      <c r="H36" s="92" t="b">
        <v>0</v>
      </c>
      <c r="I36" s="92" t="b">
        <v>0</v>
      </c>
      <c r="J36" s="92" t="b">
        <v>0</v>
      </c>
      <c r="K36" s="92" t="b">
        <v>0</v>
      </c>
      <c r="L36" s="92" t="b">
        <v>0</v>
      </c>
    </row>
    <row r="37" spans="1:12" ht="15">
      <c r="A37" s="92" t="s">
        <v>1025</v>
      </c>
      <c r="B37" s="92" t="s">
        <v>1025</v>
      </c>
      <c r="C37" s="92">
        <v>2</v>
      </c>
      <c r="D37" s="128">
        <v>0.0038467855162925345</v>
      </c>
      <c r="E37" s="128">
        <v>1.903768042526874</v>
      </c>
      <c r="F37" s="92" t="s">
        <v>1305</v>
      </c>
      <c r="G37" s="92" t="b">
        <v>0</v>
      </c>
      <c r="H37" s="92" t="b">
        <v>0</v>
      </c>
      <c r="I37" s="92" t="b">
        <v>0</v>
      </c>
      <c r="J37" s="92" t="b">
        <v>0</v>
      </c>
      <c r="K37" s="92" t="b">
        <v>0</v>
      </c>
      <c r="L37" s="92" t="b">
        <v>0</v>
      </c>
    </row>
    <row r="38" spans="1:12" ht="15">
      <c r="A38" s="92" t="s">
        <v>1025</v>
      </c>
      <c r="B38" s="92" t="s">
        <v>1029</v>
      </c>
      <c r="C38" s="92">
        <v>2</v>
      </c>
      <c r="D38" s="128">
        <v>0.0038467855162925345</v>
      </c>
      <c r="E38" s="128">
        <v>2.204798038190855</v>
      </c>
      <c r="F38" s="92" t="s">
        <v>1305</v>
      </c>
      <c r="G38" s="92" t="b">
        <v>0</v>
      </c>
      <c r="H38" s="92" t="b">
        <v>0</v>
      </c>
      <c r="I38" s="92" t="b">
        <v>0</v>
      </c>
      <c r="J38" s="92" t="b">
        <v>0</v>
      </c>
      <c r="K38" s="92" t="b">
        <v>0</v>
      </c>
      <c r="L38" s="92" t="b">
        <v>0</v>
      </c>
    </row>
    <row r="39" spans="1:12" ht="15">
      <c r="A39" s="92" t="s">
        <v>1029</v>
      </c>
      <c r="B39" s="92" t="s">
        <v>1008</v>
      </c>
      <c r="C39" s="92">
        <v>2</v>
      </c>
      <c r="D39" s="128">
        <v>0.0038467855162925345</v>
      </c>
      <c r="E39" s="128">
        <v>2.204798038190855</v>
      </c>
      <c r="F39" s="92" t="s">
        <v>1305</v>
      </c>
      <c r="G39" s="92" t="b">
        <v>0</v>
      </c>
      <c r="H39" s="92" t="b">
        <v>0</v>
      </c>
      <c r="I39" s="92" t="b">
        <v>0</v>
      </c>
      <c r="J39" s="92" t="b">
        <v>0</v>
      </c>
      <c r="K39" s="92" t="b">
        <v>0</v>
      </c>
      <c r="L39" s="92" t="b">
        <v>0</v>
      </c>
    </row>
    <row r="40" spans="1:12" ht="15">
      <c r="A40" s="92" t="s">
        <v>1008</v>
      </c>
      <c r="B40" s="92" t="s">
        <v>1030</v>
      </c>
      <c r="C40" s="92">
        <v>2</v>
      </c>
      <c r="D40" s="128">
        <v>0.0038467855162925345</v>
      </c>
      <c r="E40" s="128">
        <v>2.204798038190855</v>
      </c>
      <c r="F40" s="92" t="s">
        <v>1305</v>
      </c>
      <c r="G40" s="92" t="b">
        <v>0</v>
      </c>
      <c r="H40" s="92" t="b">
        <v>0</v>
      </c>
      <c r="I40" s="92" t="b">
        <v>0</v>
      </c>
      <c r="J40" s="92" t="b">
        <v>0</v>
      </c>
      <c r="K40" s="92" t="b">
        <v>0</v>
      </c>
      <c r="L40" s="92" t="b">
        <v>0</v>
      </c>
    </row>
    <row r="41" spans="1:12" ht="15">
      <c r="A41" s="92" t="s">
        <v>1030</v>
      </c>
      <c r="B41" s="92" t="s">
        <v>1247</v>
      </c>
      <c r="C41" s="92">
        <v>2</v>
      </c>
      <c r="D41" s="128">
        <v>0.0038467855162925345</v>
      </c>
      <c r="E41" s="128">
        <v>2.5058280338548364</v>
      </c>
      <c r="F41" s="92" t="s">
        <v>1305</v>
      </c>
      <c r="G41" s="92" t="b">
        <v>0</v>
      </c>
      <c r="H41" s="92" t="b">
        <v>0</v>
      </c>
      <c r="I41" s="92" t="b">
        <v>0</v>
      </c>
      <c r="J41" s="92" t="b">
        <v>0</v>
      </c>
      <c r="K41" s="92" t="b">
        <v>0</v>
      </c>
      <c r="L41" s="92" t="b">
        <v>0</v>
      </c>
    </row>
    <row r="42" spans="1:12" ht="15">
      <c r="A42" s="92" t="s">
        <v>1247</v>
      </c>
      <c r="B42" s="92" t="s">
        <v>1224</v>
      </c>
      <c r="C42" s="92">
        <v>2</v>
      </c>
      <c r="D42" s="128">
        <v>0.0038467855162925345</v>
      </c>
      <c r="E42" s="128">
        <v>2.329736774799155</v>
      </c>
      <c r="F42" s="92" t="s">
        <v>1305</v>
      </c>
      <c r="G42" s="92" t="b">
        <v>0</v>
      </c>
      <c r="H42" s="92" t="b">
        <v>0</v>
      </c>
      <c r="I42" s="92" t="b">
        <v>0</v>
      </c>
      <c r="J42" s="92" t="b">
        <v>0</v>
      </c>
      <c r="K42" s="92" t="b">
        <v>0</v>
      </c>
      <c r="L42" s="92" t="b">
        <v>0</v>
      </c>
    </row>
    <row r="43" spans="1:12" ht="15">
      <c r="A43" s="92" t="s">
        <v>1224</v>
      </c>
      <c r="B43" s="92" t="s">
        <v>1225</v>
      </c>
      <c r="C43" s="92">
        <v>2</v>
      </c>
      <c r="D43" s="128">
        <v>0.0038467855162925345</v>
      </c>
      <c r="E43" s="128">
        <v>2.1536455157434737</v>
      </c>
      <c r="F43" s="92" t="s">
        <v>1305</v>
      </c>
      <c r="G43" s="92" t="b">
        <v>0</v>
      </c>
      <c r="H43" s="92" t="b">
        <v>0</v>
      </c>
      <c r="I43" s="92" t="b">
        <v>0</v>
      </c>
      <c r="J43" s="92" t="b">
        <v>0</v>
      </c>
      <c r="K43" s="92" t="b">
        <v>0</v>
      </c>
      <c r="L43" s="92" t="b">
        <v>0</v>
      </c>
    </row>
    <row r="44" spans="1:12" ht="15">
      <c r="A44" s="92" t="s">
        <v>1225</v>
      </c>
      <c r="B44" s="92" t="s">
        <v>1213</v>
      </c>
      <c r="C44" s="92">
        <v>2</v>
      </c>
      <c r="D44" s="128">
        <v>0.0038467855162925345</v>
      </c>
      <c r="E44" s="128">
        <v>1.9317967661271174</v>
      </c>
      <c r="F44" s="92" t="s">
        <v>1305</v>
      </c>
      <c r="G44" s="92" t="b">
        <v>0</v>
      </c>
      <c r="H44" s="92" t="b">
        <v>0</v>
      </c>
      <c r="I44" s="92" t="b">
        <v>0</v>
      </c>
      <c r="J44" s="92" t="b">
        <v>0</v>
      </c>
      <c r="K44" s="92" t="b">
        <v>0</v>
      </c>
      <c r="L44" s="92" t="b">
        <v>0</v>
      </c>
    </row>
    <row r="45" spans="1:12" ht="15">
      <c r="A45" s="92" t="s">
        <v>1213</v>
      </c>
      <c r="B45" s="92" t="s">
        <v>1226</v>
      </c>
      <c r="C45" s="92">
        <v>2</v>
      </c>
      <c r="D45" s="128">
        <v>0.0038467855162925345</v>
      </c>
      <c r="E45" s="128">
        <v>2.028706779135174</v>
      </c>
      <c r="F45" s="92" t="s">
        <v>1305</v>
      </c>
      <c r="G45" s="92" t="b">
        <v>0</v>
      </c>
      <c r="H45" s="92" t="b">
        <v>0</v>
      </c>
      <c r="I45" s="92" t="b">
        <v>0</v>
      </c>
      <c r="J45" s="92" t="b">
        <v>1</v>
      </c>
      <c r="K45" s="92" t="b">
        <v>0</v>
      </c>
      <c r="L45" s="92" t="b">
        <v>0</v>
      </c>
    </row>
    <row r="46" spans="1:12" ht="15">
      <c r="A46" s="92" t="s">
        <v>1226</v>
      </c>
      <c r="B46" s="92" t="s">
        <v>1214</v>
      </c>
      <c r="C46" s="92">
        <v>2</v>
      </c>
      <c r="D46" s="128">
        <v>0.0038467855162925345</v>
      </c>
      <c r="E46" s="128">
        <v>2.028706779135174</v>
      </c>
      <c r="F46" s="92" t="s">
        <v>1305</v>
      </c>
      <c r="G46" s="92" t="b">
        <v>1</v>
      </c>
      <c r="H46" s="92" t="b">
        <v>0</v>
      </c>
      <c r="I46" s="92" t="b">
        <v>0</v>
      </c>
      <c r="J46" s="92" t="b">
        <v>0</v>
      </c>
      <c r="K46" s="92" t="b">
        <v>0</v>
      </c>
      <c r="L46" s="92" t="b">
        <v>0</v>
      </c>
    </row>
    <row r="47" spans="1:12" ht="15">
      <c r="A47" s="92" t="s">
        <v>1214</v>
      </c>
      <c r="B47" s="92" t="s">
        <v>993</v>
      </c>
      <c r="C47" s="92">
        <v>2</v>
      </c>
      <c r="D47" s="128">
        <v>0.0038467855162925345</v>
      </c>
      <c r="E47" s="128">
        <v>1.1536455157434737</v>
      </c>
      <c r="F47" s="92" t="s">
        <v>1305</v>
      </c>
      <c r="G47" s="92" t="b">
        <v>0</v>
      </c>
      <c r="H47" s="92" t="b">
        <v>0</v>
      </c>
      <c r="I47" s="92" t="b">
        <v>0</v>
      </c>
      <c r="J47" s="92" t="b">
        <v>0</v>
      </c>
      <c r="K47" s="92" t="b">
        <v>0</v>
      </c>
      <c r="L47" s="92" t="b">
        <v>0</v>
      </c>
    </row>
    <row r="48" spans="1:12" ht="15">
      <c r="A48" s="92" t="s">
        <v>993</v>
      </c>
      <c r="B48" s="92" t="s">
        <v>1248</v>
      </c>
      <c r="C48" s="92">
        <v>2</v>
      </c>
      <c r="D48" s="128">
        <v>0.0038467855162925345</v>
      </c>
      <c r="E48" s="128">
        <v>1.6027380468628927</v>
      </c>
      <c r="F48" s="92" t="s">
        <v>1305</v>
      </c>
      <c r="G48" s="92" t="b">
        <v>0</v>
      </c>
      <c r="H48" s="92" t="b">
        <v>0</v>
      </c>
      <c r="I48" s="92" t="b">
        <v>0</v>
      </c>
      <c r="J48" s="92" t="b">
        <v>0</v>
      </c>
      <c r="K48" s="92" t="b">
        <v>0</v>
      </c>
      <c r="L48" s="92" t="b">
        <v>0</v>
      </c>
    </row>
    <row r="49" spans="1:12" ht="15">
      <c r="A49" s="92" t="s">
        <v>1248</v>
      </c>
      <c r="B49" s="92" t="s">
        <v>1249</v>
      </c>
      <c r="C49" s="92">
        <v>2</v>
      </c>
      <c r="D49" s="128">
        <v>0.0038467855162925345</v>
      </c>
      <c r="E49" s="128">
        <v>2.5058280338548364</v>
      </c>
      <c r="F49" s="92" t="s">
        <v>1305</v>
      </c>
      <c r="G49" s="92" t="b">
        <v>0</v>
      </c>
      <c r="H49" s="92" t="b">
        <v>0</v>
      </c>
      <c r="I49" s="92" t="b">
        <v>0</v>
      </c>
      <c r="J49" s="92" t="b">
        <v>0</v>
      </c>
      <c r="K49" s="92" t="b">
        <v>0</v>
      </c>
      <c r="L49" s="92" t="b">
        <v>0</v>
      </c>
    </row>
    <row r="50" spans="1:12" ht="15">
      <c r="A50" s="92" t="s">
        <v>1249</v>
      </c>
      <c r="B50" s="92" t="s">
        <v>1250</v>
      </c>
      <c r="C50" s="92">
        <v>2</v>
      </c>
      <c r="D50" s="128">
        <v>0.0038467855162925345</v>
      </c>
      <c r="E50" s="128">
        <v>2.5058280338548364</v>
      </c>
      <c r="F50" s="92" t="s">
        <v>1305</v>
      </c>
      <c r="G50" s="92" t="b">
        <v>0</v>
      </c>
      <c r="H50" s="92" t="b">
        <v>0</v>
      </c>
      <c r="I50" s="92" t="b">
        <v>0</v>
      </c>
      <c r="J50" s="92" t="b">
        <v>0</v>
      </c>
      <c r="K50" s="92" t="b">
        <v>0</v>
      </c>
      <c r="L50" s="92" t="b">
        <v>0</v>
      </c>
    </row>
    <row r="51" spans="1:12" ht="15">
      <c r="A51" s="92" t="s">
        <v>1250</v>
      </c>
      <c r="B51" s="92" t="s">
        <v>1026</v>
      </c>
      <c r="C51" s="92">
        <v>2</v>
      </c>
      <c r="D51" s="128">
        <v>0.0038467855162925345</v>
      </c>
      <c r="E51" s="128">
        <v>2.204798038190855</v>
      </c>
      <c r="F51" s="92" t="s">
        <v>1305</v>
      </c>
      <c r="G51" s="92" t="b">
        <v>0</v>
      </c>
      <c r="H51" s="92" t="b">
        <v>0</v>
      </c>
      <c r="I51" s="92" t="b">
        <v>0</v>
      </c>
      <c r="J51" s="92" t="b">
        <v>0</v>
      </c>
      <c r="K51" s="92" t="b">
        <v>0</v>
      </c>
      <c r="L51" s="92" t="b">
        <v>0</v>
      </c>
    </row>
    <row r="52" spans="1:12" ht="15">
      <c r="A52" s="92" t="s">
        <v>992</v>
      </c>
      <c r="B52" s="92" t="s">
        <v>1251</v>
      </c>
      <c r="C52" s="92">
        <v>2</v>
      </c>
      <c r="D52" s="128">
        <v>0.0038467855162925345</v>
      </c>
      <c r="E52" s="128">
        <v>1.37549426535983</v>
      </c>
      <c r="F52" s="92" t="s">
        <v>1305</v>
      </c>
      <c r="G52" s="92" t="b">
        <v>0</v>
      </c>
      <c r="H52" s="92" t="b">
        <v>0</v>
      </c>
      <c r="I52" s="92" t="b">
        <v>0</v>
      </c>
      <c r="J52" s="92" t="b">
        <v>0</v>
      </c>
      <c r="K52" s="92" t="b">
        <v>0</v>
      </c>
      <c r="L52" s="92" t="b">
        <v>0</v>
      </c>
    </row>
    <row r="53" spans="1:12" ht="15">
      <c r="A53" s="92" t="s">
        <v>1227</v>
      </c>
      <c r="B53" s="92" t="s">
        <v>1027</v>
      </c>
      <c r="C53" s="92">
        <v>2</v>
      </c>
      <c r="D53" s="128">
        <v>0.0038467855162925345</v>
      </c>
      <c r="E53" s="128">
        <v>2.028706779135174</v>
      </c>
      <c r="F53" s="92" t="s">
        <v>1305</v>
      </c>
      <c r="G53" s="92" t="b">
        <v>0</v>
      </c>
      <c r="H53" s="92" t="b">
        <v>0</v>
      </c>
      <c r="I53" s="92" t="b">
        <v>0</v>
      </c>
      <c r="J53" s="92" t="b">
        <v>0</v>
      </c>
      <c r="K53" s="92" t="b">
        <v>0</v>
      </c>
      <c r="L53" s="92" t="b">
        <v>0</v>
      </c>
    </row>
    <row r="54" spans="1:12" ht="15">
      <c r="A54" s="92" t="s">
        <v>1027</v>
      </c>
      <c r="B54" s="92" t="s">
        <v>1027</v>
      </c>
      <c r="C54" s="92">
        <v>2</v>
      </c>
      <c r="D54" s="128">
        <v>0.0038467855162925345</v>
      </c>
      <c r="E54" s="128">
        <v>1.903768042526874</v>
      </c>
      <c r="F54" s="92" t="s">
        <v>1305</v>
      </c>
      <c r="G54" s="92" t="b">
        <v>0</v>
      </c>
      <c r="H54" s="92" t="b">
        <v>0</v>
      </c>
      <c r="I54" s="92" t="b">
        <v>0</v>
      </c>
      <c r="J54" s="92" t="b">
        <v>0</v>
      </c>
      <c r="K54" s="92" t="b">
        <v>0</v>
      </c>
      <c r="L54" s="92" t="b">
        <v>0</v>
      </c>
    </row>
    <row r="55" spans="1:12" ht="15">
      <c r="A55" s="92" t="s">
        <v>1027</v>
      </c>
      <c r="B55" s="92" t="s">
        <v>1252</v>
      </c>
      <c r="C55" s="92">
        <v>2</v>
      </c>
      <c r="D55" s="128">
        <v>0.0038467855162925345</v>
      </c>
      <c r="E55" s="128">
        <v>2.204798038190855</v>
      </c>
      <c r="F55" s="92" t="s">
        <v>1305</v>
      </c>
      <c r="G55" s="92" t="b">
        <v>0</v>
      </c>
      <c r="H55" s="92" t="b">
        <v>0</v>
      </c>
      <c r="I55" s="92" t="b">
        <v>0</v>
      </c>
      <c r="J55" s="92" t="b">
        <v>0</v>
      </c>
      <c r="K55" s="92" t="b">
        <v>0</v>
      </c>
      <c r="L55" s="92" t="b">
        <v>0</v>
      </c>
    </row>
    <row r="56" spans="1:12" ht="15">
      <c r="A56" s="92" t="s">
        <v>1252</v>
      </c>
      <c r="B56" s="92" t="s">
        <v>1228</v>
      </c>
      <c r="C56" s="92">
        <v>2</v>
      </c>
      <c r="D56" s="128">
        <v>0.0038467855162925345</v>
      </c>
      <c r="E56" s="128">
        <v>2.5058280338548364</v>
      </c>
      <c r="F56" s="92" t="s">
        <v>1305</v>
      </c>
      <c r="G56" s="92" t="b">
        <v>0</v>
      </c>
      <c r="H56" s="92" t="b">
        <v>0</v>
      </c>
      <c r="I56" s="92" t="b">
        <v>0</v>
      </c>
      <c r="J56" s="92" t="b">
        <v>0</v>
      </c>
      <c r="K56" s="92" t="b">
        <v>0</v>
      </c>
      <c r="L56" s="92" t="b">
        <v>0</v>
      </c>
    </row>
    <row r="57" spans="1:12" ht="15">
      <c r="A57" s="92" t="s">
        <v>1228</v>
      </c>
      <c r="B57" s="92" t="s">
        <v>1253</v>
      </c>
      <c r="C57" s="92">
        <v>2</v>
      </c>
      <c r="D57" s="128">
        <v>0.0038467855162925345</v>
      </c>
      <c r="E57" s="128">
        <v>2.329736774799155</v>
      </c>
      <c r="F57" s="92" t="s">
        <v>1305</v>
      </c>
      <c r="G57" s="92" t="b">
        <v>0</v>
      </c>
      <c r="H57" s="92" t="b">
        <v>0</v>
      </c>
      <c r="I57" s="92" t="b">
        <v>0</v>
      </c>
      <c r="J57" s="92" t="b">
        <v>1</v>
      </c>
      <c r="K57" s="92" t="b">
        <v>0</v>
      </c>
      <c r="L57" s="92" t="b">
        <v>0</v>
      </c>
    </row>
    <row r="58" spans="1:12" ht="15">
      <c r="A58" s="92" t="s">
        <v>1253</v>
      </c>
      <c r="B58" s="92" t="s">
        <v>1254</v>
      </c>
      <c r="C58" s="92">
        <v>2</v>
      </c>
      <c r="D58" s="128">
        <v>0.0038467855162925345</v>
      </c>
      <c r="E58" s="128">
        <v>2.5058280338548364</v>
      </c>
      <c r="F58" s="92" t="s">
        <v>1305</v>
      </c>
      <c r="G58" s="92" t="b">
        <v>1</v>
      </c>
      <c r="H58" s="92" t="b">
        <v>0</v>
      </c>
      <c r="I58" s="92" t="b">
        <v>0</v>
      </c>
      <c r="J58" s="92" t="b">
        <v>0</v>
      </c>
      <c r="K58" s="92" t="b">
        <v>0</v>
      </c>
      <c r="L58" s="92" t="b">
        <v>0</v>
      </c>
    </row>
    <row r="59" spans="1:12" ht="15">
      <c r="A59" s="92" t="s">
        <v>1254</v>
      </c>
      <c r="B59" s="92" t="s">
        <v>1255</v>
      </c>
      <c r="C59" s="92">
        <v>2</v>
      </c>
      <c r="D59" s="128">
        <v>0.0038467855162925345</v>
      </c>
      <c r="E59" s="128">
        <v>2.5058280338548364</v>
      </c>
      <c r="F59" s="92" t="s">
        <v>1305</v>
      </c>
      <c r="G59" s="92" t="b">
        <v>0</v>
      </c>
      <c r="H59" s="92" t="b">
        <v>0</v>
      </c>
      <c r="I59" s="92" t="b">
        <v>0</v>
      </c>
      <c r="J59" s="92" t="b">
        <v>0</v>
      </c>
      <c r="K59" s="92" t="b">
        <v>0</v>
      </c>
      <c r="L59" s="92" t="b">
        <v>0</v>
      </c>
    </row>
    <row r="60" spans="1:12" ht="15">
      <c r="A60" s="92" t="s">
        <v>1255</v>
      </c>
      <c r="B60" s="92" t="s">
        <v>1026</v>
      </c>
      <c r="C60" s="92">
        <v>2</v>
      </c>
      <c r="D60" s="128">
        <v>0.0038467855162925345</v>
      </c>
      <c r="E60" s="128">
        <v>2.204798038190855</v>
      </c>
      <c r="F60" s="92" t="s">
        <v>1305</v>
      </c>
      <c r="G60" s="92" t="b">
        <v>0</v>
      </c>
      <c r="H60" s="92" t="b">
        <v>0</v>
      </c>
      <c r="I60" s="92" t="b">
        <v>0</v>
      </c>
      <c r="J60" s="92" t="b">
        <v>0</v>
      </c>
      <c r="K60" s="92" t="b">
        <v>0</v>
      </c>
      <c r="L60" s="92" t="b">
        <v>0</v>
      </c>
    </row>
    <row r="61" spans="1:12" ht="15">
      <c r="A61" s="92" t="s">
        <v>992</v>
      </c>
      <c r="B61" s="92" t="s">
        <v>1256</v>
      </c>
      <c r="C61" s="92">
        <v>2</v>
      </c>
      <c r="D61" s="128">
        <v>0.0038467855162925345</v>
      </c>
      <c r="E61" s="128">
        <v>1.37549426535983</v>
      </c>
      <c r="F61" s="92" t="s">
        <v>1305</v>
      </c>
      <c r="G61" s="92" t="b">
        <v>0</v>
      </c>
      <c r="H61" s="92" t="b">
        <v>0</v>
      </c>
      <c r="I61" s="92" t="b">
        <v>0</v>
      </c>
      <c r="J61" s="92" t="b">
        <v>0</v>
      </c>
      <c r="K61" s="92" t="b">
        <v>0</v>
      </c>
      <c r="L61" s="92" t="b">
        <v>0</v>
      </c>
    </row>
    <row r="62" spans="1:12" ht="15">
      <c r="A62" s="92" t="s">
        <v>1256</v>
      </c>
      <c r="B62" s="92" t="s">
        <v>1257</v>
      </c>
      <c r="C62" s="92">
        <v>2</v>
      </c>
      <c r="D62" s="128">
        <v>0.0038467855162925345</v>
      </c>
      <c r="E62" s="128">
        <v>2.5058280338548364</v>
      </c>
      <c r="F62" s="92" t="s">
        <v>1305</v>
      </c>
      <c r="G62" s="92" t="b">
        <v>0</v>
      </c>
      <c r="H62" s="92" t="b">
        <v>0</v>
      </c>
      <c r="I62" s="92" t="b">
        <v>0</v>
      </c>
      <c r="J62" s="92" t="b">
        <v>0</v>
      </c>
      <c r="K62" s="92" t="b">
        <v>0</v>
      </c>
      <c r="L62" s="92" t="b">
        <v>0</v>
      </c>
    </row>
    <row r="63" spans="1:12" ht="15">
      <c r="A63" s="92" t="s">
        <v>1257</v>
      </c>
      <c r="B63" s="92" t="s">
        <v>1258</v>
      </c>
      <c r="C63" s="92">
        <v>2</v>
      </c>
      <c r="D63" s="128">
        <v>0.0038467855162925345</v>
      </c>
      <c r="E63" s="128">
        <v>2.5058280338548364</v>
      </c>
      <c r="F63" s="92" t="s">
        <v>1305</v>
      </c>
      <c r="G63" s="92" t="b">
        <v>0</v>
      </c>
      <c r="H63" s="92" t="b">
        <v>0</v>
      </c>
      <c r="I63" s="92" t="b">
        <v>0</v>
      </c>
      <c r="J63" s="92" t="b">
        <v>0</v>
      </c>
      <c r="K63" s="92" t="b">
        <v>0</v>
      </c>
      <c r="L63" s="92" t="b">
        <v>0</v>
      </c>
    </row>
    <row r="64" spans="1:12" ht="15">
      <c r="A64" s="92" t="s">
        <v>1258</v>
      </c>
      <c r="B64" s="92" t="s">
        <v>1259</v>
      </c>
      <c r="C64" s="92">
        <v>2</v>
      </c>
      <c r="D64" s="128">
        <v>0.0038467855162925345</v>
      </c>
      <c r="E64" s="128">
        <v>2.5058280338548364</v>
      </c>
      <c r="F64" s="92" t="s">
        <v>1305</v>
      </c>
      <c r="G64" s="92" t="b">
        <v>0</v>
      </c>
      <c r="H64" s="92" t="b">
        <v>0</v>
      </c>
      <c r="I64" s="92" t="b">
        <v>0</v>
      </c>
      <c r="J64" s="92" t="b">
        <v>0</v>
      </c>
      <c r="K64" s="92" t="b">
        <v>0</v>
      </c>
      <c r="L64" s="92" t="b">
        <v>0</v>
      </c>
    </row>
    <row r="65" spans="1:12" ht="15">
      <c r="A65" s="92" t="s">
        <v>1259</v>
      </c>
      <c r="B65" s="92" t="s">
        <v>1260</v>
      </c>
      <c r="C65" s="92">
        <v>2</v>
      </c>
      <c r="D65" s="128">
        <v>0.0038467855162925345</v>
      </c>
      <c r="E65" s="128">
        <v>2.5058280338548364</v>
      </c>
      <c r="F65" s="92" t="s">
        <v>1305</v>
      </c>
      <c r="G65" s="92" t="b">
        <v>0</v>
      </c>
      <c r="H65" s="92" t="b">
        <v>0</v>
      </c>
      <c r="I65" s="92" t="b">
        <v>0</v>
      </c>
      <c r="J65" s="92" t="b">
        <v>0</v>
      </c>
      <c r="K65" s="92" t="b">
        <v>0</v>
      </c>
      <c r="L65" s="92" t="b">
        <v>0</v>
      </c>
    </row>
    <row r="66" spans="1:12" ht="15">
      <c r="A66" s="92" t="s">
        <v>1260</v>
      </c>
      <c r="B66" s="92" t="s">
        <v>1212</v>
      </c>
      <c r="C66" s="92">
        <v>2</v>
      </c>
      <c r="D66" s="128">
        <v>0.0038467855162925345</v>
      </c>
      <c r="E66" s="128">
        <v>2.028706779135174</v>
      </c>
      <c r="F66" s="92" t="s">
        <v>1305</v>
      </c>
      <c r="G66" s="92" t="b">
        <v>0</v>
      </c>
      <c r="H66" s="92" t="b">
        <v>0</v>
      </c>
      <c r="I66" s="92" t="b">
        <v>0</v>
      </c>
      <c r="J66" s="92" t="b">
        <v>0</v>
      </c>
      <c r="K66" s="92" t="b">
        <v>0</v>
      </c>
      <c r="L66" s="92" t="b">
        <v>0</v>
      </c>
    </row>
    <row r="67" spans="1:12" ht="15">
      <c r="A67" s="92" t="s">
        <v>1212</v>
      </c>
      <c r="B67" s="92" t="s">
        <v>1261</v>
      </c>
      <c r="C67" s="92">
        <v>2</v>
      </c>
      <c r="D67" s="128">
        <v>0.0038467855162925345</v>
      </c>
      <c r="E67" s="128">
        <v>2.028706779135174</v>
      </c>
      <c r="F67" s="92" t="s">
        <v>1305</v>
      </c>
      <c r="G67" s="92" t="b">
        <v>0</v>
      </c>
      <c r="H67" s="92" t="b">
        <v>0</v>
      </c>
      <c r="I67" s="92" t="b">
        <v>0</v>
      </c>
      <c r="J67" s="92" t="b">
        <v>0</v>
      </c>
      <c r="K67" s="92" t="b">
        <v>0</v>
      </c>
      <c r="L67" s="92" t="b">
        <v>0</v>
      </c>
    </row>
    <row r="68" spans="1:12" ht="15">
      <c r="A68" s="92" t="s">
        <v>1261</v>
      </c>
      <c r="B68" s="92" t="s">
        <v>1262</v>
      </c>
      <c r="C68" s="92">
        <v>2</v>
      </c>
      <c r="D68" s="128">
        <v>0.0038467855162925345</v>
      </c>
      <c r="E68" s="128">
        <v>2.5058280338548364</v>
      </c>
      <c r="F68" s="92" t="s">
        <v>1305</v>
      </c>
      <c r="G68" s="92" t="b">
        <v>0</v>
      </c>
      <c r="H68" s="92" t="b">
        <v>0</v>
      </c>
      <c r="I68" s="92" t="b">
        <v>0</v>
      </c>
      <c r="J68" s="92" t="b">
        <v>0</v>
      </c>
      <c r="K68" s="92" t="b">
        <v>0</v>
      </c>
      <c r="L68" s="92" t="b">
        <v>0</v>
      </c>
    </row>
    <row r="69" spans="1:12" ht="15">
      <c r="A69" s="92" t="s">
        <v>1262</v>
      </c>
      <c r="B69" s="92" t="s">
        <v>1229</v>
      </c>
      <c r="C69" s="92">
        <v>2</v>
      </c>
      <c r="D69" s="128">
        <v>0.0038467855162925345</v>
      </c>
      <c r="E69" s="128">
        <v>2.329736774799155</v>
      </c>
      <c r="F69" s="92" t="s">
        <v>1305</v>
      </c>
      <c r="G69" s="92" t="b">
        <v>0</v>
      </c>
      <c r="H69" s="92" t="b">
        <v>0</v>
      </c>
      <c r="I69" s="92" t="b">
        <v>0</v>
      </c>
      <c r="J69" s="92" t="b">
        <v>0</v>
      </c>
      <c r="K69" s="92" t="b">
        <v>0</v>
      </c>
      <c r="L69" s="92" t="b">
        <v>0</v>
      </c>
    </row>
    <row r="70" spans="1:12" ht="15">
      <c r="A70" s="92" t="s">
        <v>1229</v>
      </c>
      <c r="B70" s="92" t="s">
        <v>994</v>
      </c>
      <c r="C70" s="92">
        <v>2</v>
      </c>
      <c r="D70" s="128">
        <v>0.0038467855162925345</v>
      </c>
      <c r="E70" s="128">
        <v>1.6307667704631361</v>
      </c>
      <c r="F70" s="92" t="s">
        <v>1305</v>
      </c>
      <c r="G70" s="92" t="b">
        <v>0</v>
      </c>
      <c r="H70" s="92" t="b">
        <v>0</v>
      </c>
      <c r="I70" s="92" t="b">
        <v>0</v>
      </c>
      <c r="J70" s="92" t="b">
        <v>0</v>
      </c>
      <c r="K70" s="92" t="b">
        <v>0</v>
      </c>
      <c r="L70" s="92" t="b">
        <v>0</v>
      </c>
    </row>
    <row r="71" spans="1:12" ht="15">
      <c r="A71" s="92" t="s">
        <v>1004</v>
      </c>
      <c r="B71" s="92" t="s">
        <v>1006</v>
      </c>
      <c r="C71" s="92">
        <v>2</v>
      </c>
      <c r="D71" s="128">
        <v>0.0038467855162925345</v>
      </c>
      <c r="E71" s="128">
        <v>1.903768042526874</v>
      </c>
      <c r="F71" s="92" t="s">
        <v>1305</v>
      </c>
      <c r="G71" s="92" t="b">
        <v>0</v>
      </c>
      <c r="H71" s="92" t="b">
        <v>0</v>
      </c>
      <c r="I71" s="92" t="b">
        <v>0</v>
      </c>
      <c r="J71" s="92" t="b">
        <v>0</v>
      </c>
      <c r="K71" s="92" t="b">
        <v>0</v>
      </c>
      <c r="L71" s="92" t="b">
        <v>0</v>
      </c>
    </row>
    <row r="72" spans="1:12" ht="15">
      <c r="A72" s="92" t="s">
        <v>1006</v>
      </c>
      <c r="B72" s="92" t="s">
        <v>1007</v>
      </c>
      <c r="C72" s="92">
        <v>2</v>
      </c>
      <c r="D72" s="128">
        <v>0.0038467855162925345</v>
      </c>
      <c r="E72" s="128">
        <v>1.903768042526874</v>
      </c>
      <c r="F72" s="92" t="s">
        <v>1305</v>
      </c>
      <c r="G72" s="92" t="b">
        <v>0</v>
      </c>
      <c r="H72" s="92" t="b">
        <v>0</v>
      </c>
      <c r="I72" s="92" t="b">
        <v>0</v>
      </c>
      <c r="J72" s="92" t="b">
        <v>0</v>
      </c>
      <c r="K72" s="92" t="b">
        <v>0</v>
      </c>
      <c r="L72" s="92" t="b">
        <v>0</v>
      </c>
    </row>
    <row r="73" spans="1:12" ht="15">
      <c r="A73" s="92" t="s">
        <v>1007</v>
      </c>
      <c r="B73" s="92" t="s">
        <v>992</v>
      </c>
      <c r="C73" s="92">
        <v>2</v>
      </c>
      <c r="D73" s="128">
        <v>0.0038467855162925345</v>
      </c>
      <c r="E73" s="128">
        <v>1.0287067791351738</v>
      </c>
      <c r="F73" s="92" t="s">
        <v>1305</v>
      </c>
      <c r="G73" s="92" t="b">
        <v>0</v>
      </c>
      <c r="H73" s="92" t="b">
        <v>0</v>
      </c>
      <c r="I73" s="92" t="b">
        <v>0</v>
      </c>
      <c r="J73" s="92" t="b">
        <v>0</v>
      </c>
      <c r="K73" s="92" t="b">
        <v>0</v>
      </c>
      <c r="L73" s="92" t="b">
        <v>0</v>
      </c>
    </row>
    <row r="74" spans="1:12" ht="15">
      <c r="A74" s="92" t="s">
        <v>992</v>
      </c>
      <c r="B74" s="92" t="s">
        <v>1008</v>
      </c>
      <c r="C74" s="92">
        <v>2</v>
      </c>
      <c r="D74" s="128">
        <v>0.0038467855162925345</v>
      </c>
      <c r="E74" s="128">
        <v>1.0744642696958489</v>
      </c>
      <c r="F74" s="92" t="s">
        <v>1305</v>
      </c>
      <c r="G74" s="92" t="b">
        <v>0</v>
      </c>
      <c r="H74" s="92" t="b">
        <v>0</v>
      </c>
      <c r="I74" s="92" t="b">
        <v>0</v>
      </c>
      <c r="J74" s="92" t="b">
        <v>0</v>
      </c>
      <c r="K74" s="92" t="b">
        <v>0</v>
      </c>
      <c r="L74" s="92" t="b">
        <v>0</v>
      </c>
    </row>
    <row r="75" spans="1:12" ht="15">
      <c r="A75" s="92" t="s">
        <v>1008</v>
      </c>
      <c r="B75" s="92" t="s">
        <v>1009</v>
      </c>
      <c r="C75" s="92">
        <v>2</v>
      </c>
      <c r="D75" s="128">
        <v>0.0038467855162925345</v>
      </c>
      <c r="E75" s="128">
        <v>2.204798038190855</v>
      </c>
      <c r="F75" s="92" t="s">
        <v>1305</v>
      </c>
      <c r="G75" s="92" t="b">
        <v>0</v>
      </c>
      <c r="H75" s="92" t="b">
        <v>0</v>
      </c>
      <c r="I75" s="92" t="b">
        <v>0</v>
      </c>
      <c r="J75" s="92" t="b">
        <v>0</v>
      </c>
      <c r="K75" s="92" t="b">
        <v>0</v>
      </c>
      <c r="L75" s="92" t="b">
        <v>0</v>
      </c>
    </row>
    <row r="76" spans="1:12" ht="15">
      <c r="A76" s="92" t="s">
        <v>1009</v>
      </c>
      <c r="B76" s="92" t="s">
        <v>1010</v>
      </c>
      <c r="C76" s="92">
        <v>2</v>
      </c>
      <c r="D76" s="128">
        <v>0.0038467855162925345</v>
      </c>
      <c r="E76" s="128">
        <v>2.329736774799155</v>
      </c>
      <c r="F76" s="92" t="s">
        <v>1305</v>
      </c>
      <c r="G76" s="92" t="b">
        <v>0</v>
      </c>
      <c r="H76" s="92" t="b">
        <v>0</v>
      </c>
      <c r="I76" s="92" t="b">
        <v>0</v>
      </c>
      <c r="J76" s="92" t="b">
        <v>0</v>
      </c>
      <c r="K76" s="92" t="b">
        <v>0</v>
      </c>
      <c r="L76" s="92" t="b">
        <v>0</v>
      </c>
    </row>
    <row r="77" spans="1:12" ht="15">
      <c r="A77" s="92" t="s">
        <v>1010</v>
      </c>
      <c r="B77" s="92" t="s">
        <v>1005</v>
      </c>
      <c r="C77" s="92">
        <v>2</v>
      </c>
      <c r="D77" s="128">
        <v>0.0038467855162925345</v>
      </c>
      <c r="E77" s="128">
        <v>2.028706779135174</v>
      </c>
      <c r="F77" s="92" t="s">
        <v>1305</v>
      </c>
      <c r="G77" s="92" t="b">
        <v>0</v>
      </c>
      <c r="H77" s="92" t="b">
        <v>0</v>
      </c>
      <c r="I77" s="92" t="b">
        <v>0</v>
      </c>
      <c r="J77" s="92" t="b">
        <v>0</v>
      </c>
      <c r="K77" s="92" t="b">
        <v>0</v>
      </c>
      <c r="L77" s="92" t="b">
        <v>0</v>
      </c>
    </row>
    <row r="78" spans="1:12" ht="15">
      <c r="A78" s="92" t="s">
        <v>1005</v>
      </c>
      <c r="B78" s="92" t="s">
        <v>1011</v>
      </c>
      <c r="C78" s="92">
        <v>2</v>
      </c>
      <c r="D78" s="128">
        <v>0.0038467855162925345</v>
      </c>
      <c r="E78" s="128">
        <v>2.204798038190855</v>
      </c>
      <c r="F78" s="92" t="s">
        <v>1305</v>
      </c>
      <c r="G78" s="92" t="b">
        <v>0</v>
      </c>
      <c r="H78" s="92" t="b">
        <v>0</v>
      </c>
      <c r="I78" s="92" t="b">
        <v>0</v>
      </c>
      <c r="J78" s="92" t="b">
        <v>0</v>
      </c>
      <c r="K78" s="92" t="b">
        <v>0</v>
      </c>
      <c r="L78" s="92" t="b">
        <v>0</v>
      </c>
    </row>
    <row r="79" spans="1:12" ht="15">
      <c r="A79" s="92" t="s">
        <v>1011</v>
      </c>
      <c r="B79" s="92" t="s">
        <v>1012</v>
      </c>
      <c r="C79" s="92">
        <v>2</v>
      </c>
      <c r="D79" s="128">
        <v>0.0038467855162925345</v>
      </c>
      <c r="E79" s="128">
        <v>2.5058280338548364</v>
      </c>
      <c r="F79" s="92" t="s">
        <v>1305</v>
      </c>
      <c r="G79" s="92" t="b">
        <v>0</v>
      </c>
      <c r="H79" s="92" t="b">
        <v>0</v>
      </c>
      <c r="I79" s="92" t="b">
        <v>0</v>
      </c>
      <c r="J79" s="92" t="b">
        <v>0</v>
      </c>
      <c r="K79" s="92" t="b">
        <v>0</v>
      </c>
      <c r="L79" s="92" t="b">
        <v>0</v>
      </c>
    </row>
    <row r="80" spans="1:12" ht="15">
      <c r="A80" s="92" t="s">
        <v>1012</v>
      </c>
      <c r="B80" s="92" t="s">
        <v>1263</v>
      </c>
      <c r="C80" s="92">
        <v>2</v>
      </c>
      <c r="D80" s="128">
        <v>0.0038467855162925345</v>
      </c>
      <c r="E80" s="128">
        <v>2.5058280338548364</v>
      </c>
      <c r="F80" s="92" t="s">
        <v>1305</v>
      </c>
      <c r="G80" s="92" t="b">
        <v>0</v>
      </c>
      <c r="H80" s="92" t="b">
        <v>0</v>
      </c>
      <c r="I80" s="92" t="b">
        <v>0</v>
      </c>
      <c r="J80" s="92" t="b">
        <v>0</v>
      </c>
      <c r="K80" s="92" t="b">
        <v>0</v>
      </c>
      <c r="L80" s="92" t="b">
        <v>0</v>
      </c>
    </row>
    <row r="81" spans="1:12" ht="15">
      <c r="A81" s="92" t="s">
        <v>1263</v>
      </c>
      <c r="B81" s="92" t="s">
        <v>1264</v>
      </c>
      <c r="C81" s="92">
        <v>2</v>
      </c>
      <c r="D81" s="128">
        <v>0.0038467855162925345</v>
      </c>
      <c r="E81" s="128">
        <v>2.5058280338548364</v>
      </c>
      <c r="F81" s="92" t="s">
        <v>1305</v>
      </c>
      <c r="G81" s="92" t="b">
        <v>0</v>
      </c>
      <c r="H81" s="92" t="b">
        <v>0</v>
      </c>
      <c r="I81" s="92" t="b">
        <v>0</v>
      </c>
      <c r="J81" s="92" t="b">
        <v>0</v>
      </c>
      <c r="K81" s="92" t="b">
        <v>0</v>
      </c>
      <c r="L81" s="92" t="b">
        <v>0</v>
      </c>
    </row>
    <row r="82" spans="1:12" ht="15">
      <c r="A82" s="92" t="s">
        <v>1264</v>
      </c>
      <c r="B82" s="92" t="s">
        <v>1265</v>
      </c>
      <c r="C82" s="92">
        <v>2</v>
      </c>
      <c r="D82" s="128">
        <v>0.0038467855162925345</v>
      </c>
      <c r="E82" s="128">
        <v>2.5058280338548364</v>
      </c>
      <c r="F82" s="92" t="s">
        <v>1305</v>
      </c>
      <c r="G82" s="92" t="b">
        <v>0</v>
      </c>
      <c r="H82" s="92" t="b">
        <v>0</v>
      </c>
      <c r="I82" s="92" t="b">
        <v>0</v>
      </c>
      <c r="J82" s="92" t="b">
        <v>0</v>
      </c>
      <c r="K82" s="92" t="b">
        <v>0</v>
      </c>
      <c r="L82" s="92" t="b">
        <v>0</v>
      </c>
    </row>
    <row r="83" spans="1:12" ht="15">
      <c r="A83" s="92" t="s">
        <v>1265</v>
      </c>
      <c r="B83" s="92" t="s">
        <v>1266</v>
      </c>
      <c r="C83" s="92">
        <v>2</v>
      </c>
      <c r="D83" s="128">
        <v>0.0038467855162925345</v>
      </c>
      <c r="E83" s="128">
        <v>2.5058280338548364</v>
      </c>
      <c r="F83" s="92" t="s">
        <v>1305</v>
      </c>
      <c r="G83" s="92" t="b">
        <v>0</v>
      </c>
      <c r="H83" s="92" t="b">
        <v>0</v>
      </c>
      <c r="I83" s="92" t="b">
        <v>0</v>
      </c>
      <c r="J83" s="92" t="b">
        <v>0</v>
      </c>
      <c r="K83" s="92" t="b">
        <v>0</v>
      </c>
      <c r="L83" s="92" t="b">
        <v>0</v>
      </c>
    </row>
    <row r="84" spans="1:12" ht="15">
      <c r="A84" s="92" t="s">
        <v>1266</v>
      </c>
      <c r="B84" s="92" t="s">
        <v>1005</v>
      </c>
      <c r="C84" s="92">
        <v>2</v>
      </c>
      <c r="D84" s="128">
        <v>0.0038467855162925345</v>
      </c>
      <c r="E84" s="128">
        <v>2.204798038190855</v>
      </c>
      <c r="F84" s="92" t="s">
        <v>1305</v>
      </c>
      <c r="G84" s="92" t="b">
        <v>0</v>
      </c>
      <c r="H84" s="92" t="b">
        <v>0</v>
      </c>
      <c r="I84" s="92" t="b">
        <v>0</v>
      </c>
      <c r="J84" s="92" t="b">
        <v>0</v>
      </c>
      <c r="K84" s="92" t="b">
        <v>0</v>
      </c>
      <c r="L84" s="92" t="b">
        <v>0</v>
      </c>
    </row>
    <row r="85" spans="1:12" ht="15">
      <c r="A85" s="92" t="s">
        <v>1005</v>
      </c>
      <c r="B85" s="92" t="s">
        <v>1267</v>
      </c>
      <c r="C85" s="92">
        <v>2</v>
      </c>
      <c r="D85" s="128">
        <v>0.0038467855162925345</v>
      </c>
      <c r="E85" s="128">
        <v>2.204798038190855</v>
      </c>
      <c r="F85" s="92" t="s">
        <v>1305</v>
      </c>
      <c r="G85" s="92" t="b">
        <v>0</v>
      </c>
      <c r="H85" s="92" t="b">
        <v>0</v>
      </c>
      <c r="I85" s="92" t="b">
        <v>0</v>
      </c>
      <c r="J85" s="92" t="b">
        <v>0</v>
      </c>
      <c r="K85" s="92" t="b">
        <v>0</v>
      </c>
      <c r="L85" s="92" t="b">
        <v>0</v>
      </c>
    </row>
    <row r="86" spans="1:12" ht="15">
      <c r="A86" s="92" t="s">
        <v>1267</v>
      </c>
      <c r="B86" s="92" t="s">
        <v>1004</v>
      </c>
      <c r="C86" s="92">
        <v>2</v>
      </c>
      <c r="D86" s="128">
        <v>0.0038467855162925345</v>
      </c>
      <c r="E86" s="128">
        <v>2.5058280338548364</v>
      </c>
      <c r="F86" s="92" t="s">
        <v>1305</v>
      </c>
      <c r="G86" s="92" t="b">
        <v>0</v>
      </c>
      <c r="H86" s="92" t="b">
        <v>0</v>
      </c>
      <c r="I86" s="92" t="b">
        <v>0</v>
      </c>
      <c r="J86" s="92" t="b">
        <v>0</v>
      </c>
      <c r="K86" s="92" t="b">
        <v>0</v>
      </c>
      <c r="L86" s="92" t="b">
        <v>0</v>
      </c>
    </row>
    <row r="87" spans="1:12" ht="15">
      <c r="A87" s="92" t="s">
        <v>1004</v>
      </c>
      <c r="B87" s="92" t="s">
        <v>1268</v>
      </c>
      <c r="C87" s="92">
        <v>2</v>
      </c>
      <c r="D87" s="128">
        <v>0.0038467855162925345</v>
      </c>
      <c r="E87" s="128">
        <v>2.204798038190855</v>
      </c>
      <c r="F87" s="92" t="s">
        <v>1305</v>
      </c>
      <c r="G87" s="92" t="b">
        <v>0</v>
      </c>
      <c r="H87" s="92" t="b">
        <v>0</v>
      </c>
      <c r="I87" s="92" t="b">
        <v>0</v>
      </c>
      <c r="J87" s="92" t="b">
        <v>0</v>
      </c>
      <c r="K87" s="92" t="b">
        <v>0</v>
      </c>
      <c r="L87" s="92" t="b">
        <v>0</v>
      </c>
    </row>
    <row r="88" spans="1:12" ht="15">
      <c r="A88" s="92" t="s">
        <v>1268</v>
      </c>
      <c r="B88" s="92" t="s">
        <v>276</v>
      </c>
      <c r="C88" s="92">
        <v>2</v>
      </c>
      <c r="D88" s="128">
        <v>0.0038467855162925345</v>
      </c>
      <c r="E88" s="128">
        <v>2.5058280338548364</v>
      </c>
      <c r="F88" s="92" t="s">
        <v>1305</v>
      </c>
      <c r="G88" s="92" t="b">
        <v>0</v>
      </c>
      <c r="H88" s="92" t="b">
        <v>0</v>
      </c>
      <c r="I88" s="92" t="b">
        <v>0</v>
      </c>
      <c r="J88" s="92" t="b">
        <v>0</v>
      </c>
      <c r="K88" s="92" t="b">
        <v>0</v>
      </c>
      <c r="L88" s="92" t="b">
        <v>0</v>
      </c>
    </row>
    <row r="89" spans="1:12" ht="15">
      <c r="A89" s="92" t="s">
        <v>276</v>
      </c>
      <c r="B89" s="92" t="s">
        <v>275</v>
      </c>
      <c r="C89" s="92">
        <v>2</v>
      </c>
      <c r="D89" s="128">
        <v>0.0038467855162925345</v>
      </c>
      <c r="E89" s="128">
        <v>2.5058280338548364</v>
      </c>
      <c r="F89" s="92" t="s">
        <v>1305</v>
      </c>
      <c r="G89" s="92" t="b">
        <v>0</v>
      </c>
      <c r="H89" s="92" t="b">
        <v>0</v>
      </c>
      <c r="I89" s="92" t="b">
        <v>0</v>
      </c>
      <c r="J89" s="92" t="b">
        <v>0</v>
      </c>
      <c r="K89" s="92" t="b">
        <v>0</v>
      </c>
      <c r="L89" s="92" t="b">
        <v>0</v>
      </c>
    </row>
    <row r="90" spans="1:12" ht="15">
      <c r="A90" s="92" t="s">
        <v>275</v>
      </c>
      <c r="B90" s="92" t="s">
        <v>274</v>
      </c>
      <c r="C90" s="92">
        <v>2</v>
      </c>
      <c r="D90" s="128">
        <v>0.0038467855162925345</v>
      </c>
      <c r="E90" s="128">
        <v>2.5058280338548364</v>
      </c>
      <c r="F90" s="92" t="s">
        <v>1305</v>
      </c>
      <c r="G90" s="92" t="b">
        <v>0</v>
      </c>
      <c r="H90" s="92" t="b">
        <v>0</v>
      </c>
      <c r="I90" s="92" t="b">
        <v>0</v>
      </c>
      <c r="J90" s="92" t="b">
        <v>0</v>
      </c>
      <c r="K90" s="92" t="b">
        <v>0</v>
      </c>
      <c r="L90" s="92" t="b">
        <v>0</v>
      </c>
    </row>
    <row r="91" spans="1:12" ht="15">
      <c r="A91" s="92" t="s">
        <v>274</v>
      </c>
      <c r="B91" s="92" t="s">
        <v>273</v>
      </c>
      <c r="C91" s="92">
        <v>2</v>
      </c>
      <c r="D91" s="128">
        <v>0.0038467855162925345</v>
      </c>
      <c r="E91" s="128">
        <v>2.5058280338548364</v>
      </c>
      <c r="F91" s="92" t="s">
        <v>1305</v>
      </c>
      <c r="G91" s="92" t="b">
        <v>0</v>
      </c>
      <c r="H91" s="92" t="b">
        <v>0</v>
      </c>
      <c r="I91" s="92" t="b">
        <v>0</v>
      </c>
      <c r="J91" s="92" t="b">
        <v>0</v>
      </c>
      <c r="K91" s="92" t="b">
        <v>0</v>
      </c>
      <c r="L91" s="92" t="b">
        <v>0</v>
      </c>
    </row>
    <row r="92" spans="1:12" ht="15">
      <c r="A92" s="92" t="s">
        <v>273</v>
      </c>
      <c r="B92" s="92" t="s">
        <v>272</v>
      </c>
      <c r="C92" s="92">
        <v>2</v>
      </c>
      <c r="D92" s="128">
        <v>0.0038467855162925345</v>
      </c>
      <c r="E92" s="128">
        <v>2.5058280338548364</v>
      </c>
      <c r="F92" s="92" t="s">
        <v>1305</v>
      </c>
      <c r="G92" s="92" t="b">
        <v>0</v>
      </c>
      <c r="H92" s="92" t="b">
        <v>0</v>
      </c>
      <c r="I92" s="92" t="b">
        <v>0</v>
      </c>
      <c r="J92" s="92" t="b">
        <v>0</v>
      </c>
      <c r="K92" s="92" t="b">
        <v>0</v>
      </c>
      <c r="L92" s="92" t="b">
        <v>0</v>
      </c>
    </row>
    <row r="93" spans="1:12" ht="15">
      <c r="A93" s="92" t="s">
        <v>272</v>
      </c>
      <c r="B93" s="92" t="s">
        <v>271</v>
      </c>
      <c r="C93" s="92">
        <v>2</v>
      </c>
      <c r="D93" s="128">
        <v>0.0038467855162925345</v>
      </c>
      <c r="E93" s="128">
        <v>2.5058280338548364</v>
      </c>
      <c r="F93" s="92" t="s">
        <v>1305</v>
      </c>
      <c r="G93" s="92" t="b">
        <v>0</v>
      </c>
      <c r="H93" s="92" t="b">
        <v>0</v>
      </c>
      <c r="I93" s="92" t="b">
        <v>0</v>
      </c>
      <c r="J93" s="92" t="b">
        <v>0</v>
      </c>
      <c r="K93" s="92" t="b">
        <v>0</v>
      </c>
      <c r="L93" s="92" t="b">
        <v>0</v>
      </c>
    </row>
    <row r="94" spans="1:12" ht="15">
      <c r="A94" s="92" t="s">
        <v>271</v>
      </c>
      <c r="B94" s="92" t="s">
        <v>270</v>
      </c>
      <c r="C94" s="92">
        <v>2</v>
      </c>
      <c r="D94" s="128">
        <v>0.0038467855162925345</v>
      </c>
      <c r="E94" s="128">
        <v>2.5058280338548364</v>
      </c>
      <c r="F94" s="92" t="s">
        <v>1305</v>
      </c>
      <c r="G94" s="92" t="b">
        <v>0</v>
      </c>
      <c r="H94" s="92" t="b">
        <v>0</v>
      </c>
      <c r="I94" s="92" t="b">
        <v>0</v>
      </c>
      <c r="J94" s="92" t="b">
        <v>0</v>
      </c>
      <c r="K94" s="92" t="b">
        <v>0</v>
      </c>
      <c r="L94" s="92" t="b">
        <v>0</v>
      </c>
    </row>
    <row r="95" spans="1:12" ht="15">
      <c r="A95" s="92" t="s">
        <v>960</v>
      </c>
      <c r="B95" s="92" t="s">
        <v>993</v>
      </c>
      <c r="C95" s="92">
        <v>2</v>
      </c>
      <c r="D95" s="128">
        <v>0.0038467855162925345</v>
      </c>
      <c r="E95" s="128">
        <v>1.2505555287515302</v>
      </c>
      <c r="F95" s="92" t="s">
        <v>1305</v>
      </c>
      <c r="G95" s="92" t="b">
        <v>0</v>
      </c>
      <c r="H95" s="92" t="b">
        <v>0</v>
      </c>
      <c r="I95" s="92" t="b">
        <v>0</v>
      </c>
      <c r="J95" s="92" t="b">
        <v>0</v>
      </c>
      <c r="K95" s="92" t="b">
        <v>0</v>
      </c>
      <c r="L95" s="92" t="b">
        <v>0</v>
      </c>
    </row>
    <row r="96" spans="1:12" ht="15">
      <c r="A96" s="92" t="s">
        <v>993</v>
      </c>
      <c r="B96" s="92" t="s">
        <v>1234</v>
      </c>
      <c r="C96" s="92">
        <v>2</v>
      </c>
      <c r="D96" s="128">
        <v>0.0038467855162925345</v>
      </c>
      <c r="E96" s="128">
        <v>1.4266467878072113</v>
      </c>
      <c r="F96" s="92" t="s">
        <v>1305</v>
      </c>
      <c r="G96" s="92" t="b">
        <v>0</v>
      </c>
      <c r="H96" s="92" t="b">
        <v>0</v>
      </c>
      <c r="I96" s="92" t="b">
        <v>0</v>
      </c>
      <c r="J96" s="92" t="b">
        <v>0</v>
      </c>
      <c r="K96" s="92" t="b">
        <v>0</v>
      </c>
      <c r="L96" s="92" t="b">
        <v>0</v>
      </c>
    </row>
    <row r="97" spans="1:12" ht="15">
      <c r="A97" s="92" t="s">
        <v>996</v>
      </c>
      <c r="B97" s="92" t="s">
        <v>960</v>
      </c>
      <c r="C97" s="92">
        <v>2</v>
      </c>
      <c r="D97" s="128">
        <v>0.0038467855162925345</v>
      </c>
      <c r="E97" s="128">
        <v>1.5058280338548362</v>
      </c>
      <c r="F97" s="92" t="s">
        <v>1305</v>
      </c>
      <c r="G97" s="92" t="b">
        <v>0</v>
      </c>
      <c r="H97" s="92" t="b">
        <v>0</v>
      </c>
      <c r="I97" s="92" t="b">
        <v>0</v>
      </c>
      <c r="J97" s="92" t="b">
        <v>0</v>
      </c>
      <c r="K97" s="92" t="b">
        <v>0</v>
      </c>
      <c r="L97" s="92" t="b">
        <v>0</v>
      </c>
    </row>
    <row r="98" spans="1:12" ht="15">
      <c r="A98" s="92" t="s">
        <v>1281</v>
      </c>
      <c r="B98" s="92" t="s">
        <v>1282</v>
      </c>
      <c r="C98" s="92">
        <v>2</v>
      </c>
      <c r="D98" s="128">
        <v>0.0038467855162925345</v>
      </c>
      <c r="E98" s="128">
        <v>2.5058280338548364</v>
      </c>
      <c r="F98" s="92" t="s">
        <v>1305</v>
      </c>
      <c r="G98" s="92" t="b">
        <v>0</v>
      </c>
      <c r="H98" s="92" t="b">
        <v>0</v>
      </c>
      <c r="I98" s="92" t="b">
        <v>0</v>
      </c>
      <c r="J98" s="92" t="b">
        <v>0</v>
      </c>
      <c r="K98" s="92" t="b">
        <v>0</v>
      </c>
      <c r="L98" s="92" t="b">
        <v>0</v>
      </c>
    </row>
    <row r="99" spans="1:12" ht="15">
      <c r="A99" s="92" t="s">
        <v>999</v>
      </c>
      <c r="B99" s="92" t="s">
        <v>995</v>
      </c>
      <c r="C99" s="92">
        <v>2</v>
      </c>
      <c r="D99" s="128">
        <v>0.0038467855162925345</v>
      </c>
      <c r="E99" s="128">
        <v>1.4089180208467798</v>
      </c>
      <c r="F99" s="92" t="s">
        <v>1305</v>
      </c>
      <c r="G99" s="92" t="b">
        <v>0</v>
      </c>
      <c r="H99" s="92" t="b">
        <v>0</v>
      </c>
      <c r="I99" s="92" t="b">
        <v>0</v>
      </c>
      <c r="J99" s="92" t="b">
        <v>0</v>
      </c>
      <c r="K99" s="92" t="b">
        <v>0</v>
      </c>
      <c r="L99" s="92" t="b">
        <v>0</v>
      </c>
    </row>
    <row r="100" spans="1:12" ht="15">
      <c r="A100" s="92" t="s">
        <v>1001</v>
      </c>
      <c r="B100" s="92" t="s">
        <v>995</v>
      </c>
      <c r="C100" s="92">
        <v>2</v>
      </c>
      <c r="D100" s="128">
        <v>0.0038467855162925345</v>
      </c>
      <c r="E100" s="128">
        <v>1.5058280338548362</v>
      </c>
      <c r="F100" s="92" t="s">
        <v>1305</v>
      </c>
      <c r="G100" s="92" t="b">
        <v>0</v>
      </c>
      <c r="H100" s="92" t="b">
        <v>0</v>
      </c>
      <c r="I100" s="92" t="b">
        <v>0</v>
      </c>
      <c r="J100" s="92" t="b">
        <v>0</v>
      </c>
      <c r="K100" s="92" t="b">
        <v>0</v>
      </c>
      <c r="L100" s="92" t="b">
        <v>0</v>
      </c>
    </row>
    <row r="101" spans="1:12" ht="15">
      <c r="A101" s="92" t="s">
        <v>996</v>
      </c>
      <c r="B101" s="92" t="s">
        <v>1231</v>
      </c>
      <c r="C101" s="92">
        <v>2</v>
      </c>
      <c r="D101" s="128">
        <v>0.0038467855162925345</v>
      </c>
      <c r="E101" s="128">
        <v>1.6307667704631361</v>
      </c>
      <c r="F101" s="92" t="s">
        <v>1305</v>
      </c>
      <c r="G101" s="92" t="b">
        <v>0</v>
      </c>
      <c r="H101" s="92" t="b">
        <v>0</v>
      </c>
      <c r="I101" s="92" t="b">
        <v>0</v>
      </c>
      <c r="J101" s="92" t="b">
        <v>0</v>
      </c>
      <c r="K101" s="92" t="b">
        <v>0</v>
      </c>
      <c r="L101" s="92" t="b">
        <v>0</v>
      </c>
    </row>
    <row r="102" spans="1:12" ht="15">
      <c r="A102" s="92" t="s">
        <v>1289</v>
      </c>
      <c r="B102" s="92" t="s">
        <v>1290</v>
      </c>
      <c r="C102" s="92">
        <v>2</v>
      </c>
      <c r="D102" s="128">
        <v>0.0038467855162925345</v>
      </c>
      <c r="E102" s="128">
        <v>2.5058280338548364</v>
      </c>
      <c r="F102" s="92" t="s">
        <v>1305</v>
      </c>
      <c r="G102" s="92" t="b">
        <v>0</v>
      </c>
      <c r="H102" s="92" t="b">
        <v>0</v>
      </c>
      <c r="I102" s="92" t="b">
        <v>0</v>
      </c>
      <c r="J102" s="92" t="b">
        <v>0</v>
      </c>
      <c r="K102" s="92" t="b">
        <v>0</v>
      </c>
      <c r="L102" s="92" t="b">
        <v>0</v>
      </c>
    </row>
    <row r="103" spans="1:12" ht="15">
      <c r="A103" s="92" t="s">
        <v>1290</v>
      </c>
      <c r="B103" s="92" t="s">
        <v>1291</v>
      </c>
      <c r="C103" s="92">
        <v>2</v>
      </c>
      <c r="D103" s="128">
        <v>0.0038467855162925345</v>
      </c>
      <c r="E103" s="128">
        <v>2.5058280338548364</v>
      </c>
      <c r="F103" s="92" t="s">
        <v>1305</v>
      </c>
      <c r="G103" s="92" t="b">
        <v>0</v>
      </c>
      <c r="H103" s="92" t="b">
        <v>0</v>
      </c>
      <c r="I103" s="92" t="b">
        <v>0</v>
      </c>
      <c r="J103" s="92" t="b">
        <v>0</v>
      </c>
      <c r="K103" s="92" t="b">
        <v>0</v>
      </c>
      <c r="L103" s="92" t="b">
        <v>0</v>
      </c>
    </row>
    <row r="104" spans="1:12" ht="15">
      <c r="A104" s="92" t="s">
        <v>1291</v>
      </c>
      <c r="B104" s="92" t="s">
        <v>1000</v>
      </c>
      <c r="C104" s="92">
        <v>2</v>
      </c>
      <c r="D104" s="128">
        <v>0.0038467855162925345</v>
      </c>
      <c r="E104" s="128">
        <v>2.028706779135174</v>
      </c>
      <c r="F104" s="92" t="s">
        <v>1305</v>
      </c>
      <c r="G104" s="92" t="b">
        <v>0</v>
      </c>
      <c r="H104" s="92" t="b">
        <v>0</v>
      </c>
      <c r="I104" s="92" t="b">
        <v>0</v>
      </c>
      <c r="J104" s="92" t="b">
        <v>0</v>
      </c>
      <c r="K104" s="92" t="b">
        <v>0</v>
      </c>
      <c r="L104" s="92" t="b">
        <v>0</v>
      </c>
    </row>
    <row r="105" spans="1:12" ht="15">
      <c r="A105" s="92" t="s">
        <v>1220</v>
      </c>
      <c r="B105" s="92" t="s">
        <v>1292</v>
      </c>
      <c r="C105" s="92">
        <v>2</v>
      </c>
      <c r="D105" s="128">
        <v>0.0038467855162925345</v>
      </c>
      <c r="E105" s="128">
        <v>2.204798038190855</v>
      </c>
      <c r="F105" s="92" t="s">
        <v>1305</v>
      </c>
      <c r="G105" s="92" t="b">
        <v>0</v>
      </c>
      <c r="H105" s="92" t="b">
        <v>0</v>
      </c>
      <c r="I105" s="92" t="b">
        <v>0</v>
      </c>
      <c r="J105" s="92" t="b">
        <v>0</v>
      </c>
      <c r="K105" s="92" t="b">
        <v>0</v>
      </c>
      <c r="L105" s="92" t="b">
        <v>0</v>
      </c>
    </row>
    <row r="106" spans="1:12" ht="15">
      <c r="A106" s="92" t="s">
        <v>1292</v>
      </c>
      <c r="B106" s="92" t="s">
        <v>1293</v>
      </c>
      <c r="C106" s="92">
        <v>2</v>
      </c>
      <c r="D106" s="128">
        <v>0.0038467855162925345</v>
      </c>
      <c r="E106" s="128">
        <v>2.5058280338548364</v>
      </c>
      <c r="F106" s="92" t="s">
        <v>1305</v>
      </c>
      <c r="G106" s="92" t="b">
        <v>0</v>
      </c>
      <c r="H106" s="92" t="b">
        <v>0</v>
      </c>
      <c r="I106" s="92" t="b">
        <v>0</v>
      </c>
      <c r="J106" s="92" t="b">
        <v>0</v>
      </c>
      <c r="K106" s="92" t="b">
        <v>0</v>
      </c>
      <c r="L106" s="92" t="b">
        <v>0</v>
      </c>
    </row>
    <row r="107" spans="1:12" ht="15">
      <c r="A107" s="92" t="s">
        <v>1293</v>
      </c>
      <c r="B107" s="92" t="s">
        <v>1294</v>
      </c>
      <c r="C107" s="92">
        <v>2</v>
      </c>
      <c r="D107" s="128">
        <v>0.0038467855162925345</v>
      </c>
      <c r="E107" s="128">
        <v>2.5058280338548364</v>
      </c>
      <c r="F107" s="92" t="s">
        <v>1305</v>
      </c>
      <c r="G107" s="92" t="b">
        <v>0</v>
      </c>
      <c r="H107" s="92" t="b">
        <v>0</v>
      </c>
      <c r="I107" s="92" t="b">
        <v>0</v>
      </c>
      <c r="J107" s="92" t="b">
        <v>0</v>
      </c>
      <c r="K107" s="92" t="b">
        <v>0</v>
      </c>
      <c r="L107" s="92" t="b">
        <v>0</v>
      </c>
    </row>
    <row r="108" spans="1:12" ht="15">
      <c r="A108" s="92" t="s">
        <v>1294</v>
      </c>
      <c r="B108" s="92" t="s">
        <v>1295</v>
      </c>
      <c r="C108" s="92">
        <v>2</v>
      </c>
      <c r="D108" s="128">
        <v>0.0038467855162925345</v>
      </c>
      <c r="E108" s="128">
        <v>2.5058280338548364</v>
      </c>
      <c r="F108" s="92" t="s">
        <v>1305</v>
      </c>
      <c r="G108" s="92" t="b">
        <v>0</v>
      </c>
      <c r="H108" s="92" t="b">
        <v>0</v>
      </c>
      <c r="I108" s="92" t="b">
        <v>0</v>
      </c>
      <c r="J108" s="92" t="b">
        <v>0</v>
      </c>
      <c r="K108" s="92" t="b">
        <v>0</v>
      </c>
      <c r="L108" s="92" t="b">
        <v>0</v>
      </c>
    </row>
    <row r="109" spans="1:12" ht="15">
      <c r="A109" s="92" t="s">
        <v>1295</v>
      </c>
      <c r="B109" s="92" t="s">
        <v>1296</v>
      </c>
      <c r="C109" s="92">
        <v>2</v>
      </c>
      <c r="D109" s="128">
        <v>0.0038467855162925345</v>
      </c>
      <c r="E109" s="128">
        <v>2.5058280338548364</v>
      </c>
      <c r="F109" s="92" t="s">
        <v>1305</v>
      </c>
      <c r="G109" s="92" t="b">
        <v>0</v>
      </c>
      <c r="H109" s="92" t="b">
        <v>0</v>
      </c>
      <c r="I109" s="92" t="b">
        <v>0</v>
      </c>
      <c r="J109" s="92" t="b">
        <v>0</v>
      </c>
      <c r="K109" s="92" t="b">
        <v>0</v>
      </c>
      <c r="L109" s="92" t="b">
        <v>0</v>
      </c>
    </row>
    <row r="110" spans="1:12" ht="15">
      <c r="A110" s="92" t="s">
        <v>1296</v>
      </c>
      <c r="B110" s="92" t="s">
        <v>1297</v>
      </c>
      <c r="C110" s="92">
        <v>2</v>
      </c>
      <c r="D110" s="128">
        <v>0.0038467855162925345</v>
      </c>
      <c r="E110" s="128">
        <v>2.5058280338548364</v>
      </c>
      <c r="F110" s="92" t="s">
        <v>1305</v>
      </c>
      <c r="G110" s="92" t="b">
        <v>0</v>
      </c>
      <c r="H110" s="92" t="b">
        <v>0</v>
      </c>
      <c r="I110" s="92" t="b">
        <v>0</v>
      </c>
      <c r="J110" s="92" t="b">
        <v>0</v>
      </c>
      <c r="K110" s="92" t="b">
        <v>0</v>
      </c>
      <c r="L110" s="92" t="b">
        <v>0</v>
      </c>
    </row>
    <row r="111" spans="1:12" ht="15">
      <c r="A111" s="92" t="s">
        <v>1297</v>
      </c>
      <c r="B111" s="92" t="s">
        <v>1236</v>
      </c>
      <c r="C111" s="92">
        <v>2</v>
      </c>
      <c r="D111" s="128">
        <v>0.0038467855162925345</v>
      </c>
      <c r="E111" s="128">
        <v>2.329736774799155</v>
      </c>
      <c r="F111" s="92" t="s">
        <v>1305</v>
      </c>
      <c r="G111" s="92" t="b">
        <v>0</v>
      </c>
      <c r="H111" s="92" t="b">
        <v>0</v>
      </c>
      <c r="I111" s="92" t="b">
        <v>0</v>
      </c>
      <c r="J111" s="92" t="b">
        <v>0</v>
      </c>
      <c r="K111" s="92" t="b">
        <v>0</v>
      </c>
      <c r="L111" s="92" t="b">
        <v>0</v>
      </c>
    </row>
    <row r="112" spans="1:12" ht="15">
      <c r="A112" s="92" t="s">
        <v>1236</v>
      </c>
      <c r="B112" s="92" t="s">
        <v>1000</v>
      </c>
      <c r="C112" s="92">
        <v>2</v>
      </c>
      <c r="D112" s="128">
        <v>0.0038467855162925345</v>
      </c>
      <c r="E112" s="128">
        <v>1.8526155200794925</v>
      </c>
      <c r="F112" s="92" t="s">
        <v>1305</v>
      </c>
      <c r="G112" s="92" t="b">
        <v>0</v>
      </c>
      <c r="H112" s="92" t="b">
        <v>0</v>
      </c>
      <c r="I112" s="92" t="b">
        <v>0</v>
      </c>
      <c r="J112" s="92" t="b">
        <v>0</v>
      </c>
      <c r="K112" s="92" t="b">
        <v>0</v>
      </c>
      <c r="L112" s="92" t="b">
        <v>0</v>
      </c>
    </row>
    <row r="113" spans="1:12" ht="15">
      <c r="A113" s="92" t="s">
        <v>1000</v>
      </c>
      <c r="B113" s="92" t="s">
        <v>1298</v>
      </c>
      <c r="C113" s="92">
        <v>2</v>
      </c>
      <c r="D113" s="128">
        <v>0.0038467855162925345</v>
      </c>
      <c r="E113" s="128">
        <v>2.028706779135174</v>
      </c>
      <c r="F113" s="92" t="s">
        <v>1305</v>
      </c>
      <c r="G113" s="92" t="b">
        <v>0</v>
      </c>
      <c r="H113" s="92" t="b">
        <v>0</v>
      </c>
      <c r="I113" s="92" t="b">
        <v>0</v>
      </c>
      <c r="J113" s="92" t="b">
        <v>0</v>
      </c>
      <c r="K113" s="92" t="b">
        <v>0</v>
      </c>
      <c r="L113" s="92" t="b">
        <v>0</v>
      </c>
    </row>
    <row r="114" spans="1:12" ht="15">
      <c r="A114" s="92" t="s">
        <v>1298</v>
      </c>
      <c r="B114" s="92" t="s">
        <v>1000</v>
      </c>
      <c r="C114" s="92">
        <v>2</v>
      </c>
      <c r="D114" s="128">
        <v>0.0038467855162925345</v>
      </c>
      <c r="E114" s="128">
        <v>2.028706779135174</v>
      </c>
      <c r="F114" s="92" t="s">
        <v>1305</v>
      </c>
      <c r="G114" s="92" t="b">
        <v>0</v>
      </c>
      <c r="H114" s="92" t="b">
        <v>0</v>
      </c>
      <c r="I114" s="92" t="b">
        <v>0</v>
      </c>
      <c r="J114" s="92" t="b">
        <v>0</v>
      </c>
      <c r="K114" s="92" t="b">
        <v>0</v>
      </c>
      <c r="L114" s="92" t="b">
        <v>0</v>
      </c>
    </row>
    <row r="115" spans="1:12" ht="15">
      <c r="A115" s="92" t="s">
        <v>1220</v>
      </c>
      <c r="B115" s="92" t="s">
        <v>1299</v>
      </c>
      <c r="C115" s="92">
        <v>2</v>
      </c>
      <c r="D115" s="128">
        <v>0.0038467855162925345</v>
      </c>
      <c r="E115" s="128">
        <v>2.204798038190855</v>
      </c>
      <c r="F115" s="92" t="s">
        <v>1305</v>
      </c>
      <c r="G115" s="92" t="b">
        <v>0</v>
      </c>
      <c r="H115" s="92" t="b">
        <v>0</v>
      </c>
      <c r="I115" s="92" t="b">
        <v>0</v>
      </c>
      <c r="J115" s="92" t="b">
        <v>0</v>
      </c>
      <c r="K115" s="92" t="b">
        <v>0</v>
      </c>
      <c r="L115" s="92" t="b">
        <v>0</v>
      </c>
    </row>
    <row r="116" spans="1:12" ht="15">
      <c r="A116" s="92" t="s">
        <v>1299</v>
      </c>
      <c r="B116" s="92" t="s">
        <v>992</v>
      </c>
      <c r="C116" s="92">
        <v>2</v>
      </c>
      <c r="D116" s="128">
        <v>0.0038467855162925345</v>
      </c>
      <c r="E116" s="128">
        <v>1.329736774799155</v>
      </c>
      <c r="F116" s="92" t="s">
        <v>1305</v>
      </c>
      <c r="G116" s="92" t="b">
        <v>0</v>
      </c>
      <c r="H116" s="92" t="b">
        <v>0</v>
      </c>
      <c r="I116" s="92" t="b">
        <v>0</v>
      </c>
      <c r="J116" s="92" t="b">
        <v>0</v>
      </c>
      <c r="K116" s="92" t="b">
        <v>0</v>
      </c>
      <c r="L116" s="92" t="b">
        <v>0</v>
      </c>
    </row>
    <row r="117" spans="1:12" ht="15">
      <c r="A117" s="92" t="s">
        <v>1033</v>
      </c>
      <c r="B117" s="92" t="s">
        <v>1034</v>
      </c>
      <c r="C117" s="92">
        <v>2</v>
      </c>
      <c r="D117" s="128">
        <v>0.0038467855162925345</v>
      </c>
      <c r="E117" s="128">
        <v>2.1078880251827985</v>
      </c>
      <c r="F117" s="92" t="s">
        <v>1305</v>
      </c>
      <c r="G117" s="92" t="b">
        <v>0</v>
      </c>
      <c r="H117" s="92" t="b">
        <v>0</v>
      </c>
      <c r="I117" s="92" t="b">
        <v>0</v>
      </c>
      <c r="J117" s="92" t="b">
        <v>1</v>
      </c>
      <c r="K117" s="92" t="b">
        <v>0</v>
      </c>
      <c r="L117" s="92" t="b">
        <v>0</v>
      </c>
    </row>
    <row r="118" spans="1:12" ht="15">
      <c r="A118" s="92" t="s">
        <v>1034</v>
      </c>
      <c r="B118" s="92" t="s">
        <v>1035</v>
      </c>
      <c r="C118" s="92">
        <v>2</v>
      </c>
      <c r="D118" s="128">
        <v>0.0038467855162925345</v>
      </c>
      <c r="E118" s="128">
        <v>2.1078880251827985</v>
      </c>
      <c r="F118" s="92" t="s">
        <v>1305</v>
      </c>
      <c r="G118" s="92" t="b">
        <v>1</v>
      </c>
      <c r="H118" s="92" t="b">
        <v>0</v>
      </c>
      <c r="I118" s="92" t="b">
        <v>0</v>
      </c>
      <c r="J118" s="92" t="b">
        <v>0</v>
      </c>
      <c r="K118" s="92" t="b">
        <v>0</v>
      </c>
      <c r="L118" s="92" t="b">
        <v>0</v>
      </c>
    </row>
    <row r="119" spans="1:12" ht="15">
      <c r="A119" s="92" t="s">
        <v>1035</v>
      </c>
      <c r="B119" s="92" t="s">
        <v>1036</v>
      </c>
      <c r="C119" s="92">
        <v>2</v>
      </c>
      <c r="D119" s="128">
        <v>0.0038467855162925345</v>
      </c>
      <c r="E119" s="128">
        <v>2.5058280338548364</v>
      </c>
      <c r="F119" s="92" t="s">
        <v>1305</v>
      </c>
      <c r="G119" s="92" t="b">
        <v>0</v>
      </c>
      <c r="H119" s="92" t="b">
        <v>0</v>
      </c>
      <c r="I119" s="92" t="b">
        <v>0</v>
      </c>
      <c r="J119" s="92" t="b">
        <v>0</v>
      </c>
      <c r="K119" s="92" t="b">
        <v>0</v>
      </c>
      <c r="L119" s="92" t="b">
        <v>0</v>
      </c>
    </row>
    <row r="120" spans="1:12" ht="15">
      <c r="A120" s="92" t="s">
        <v>1036</v>
      </c>
      <c r="B120" s="92" t="s">
        <v>1037</v>
      </c>
      <c r="C120" s="92">
        <v>2</v>
      </c>
      <c r="D120" s="128">
        <v>0.0038467855162925345</v>
      </c>
      <c r="E120" s="128">
        <v>2.5058280338548364</v>
      </c>
      <c r="F120" s="92" t="s">
        <v>1305</v>
      </c>
      <c r="G120" s="92" t="b">
        <v>0</v>
      </c>
      <c r="H120" s="92" t="b">
        <v>0</v>
      </c>
      <c r="I120" s="92" t="b">
        <v>0</v>
      </c>
      <c r="J120" s="92" t="b">
        <v>0</v>
      </c>
      <c r="K120" s="92" t="b">
        <v>0</v>
      </c>
      <c r="L120" s="92" t="b">
        <v>0</v>
      </c>
    </row>
    <row r="121" spans="1:12" ht="15">
      <c r="A121" s="92" t="s">
        <v>1037</v>
      </c>
      <c r="B121" s="92" t="s">
        <v>1038</v>
      </c>
      <c r="C121" s="92">
        <v>2</v>
      </c>
      <c r="D121" s="128">
        <v>0.0038467855162925345</v>
      </c>
      <c r="E121" s="128">
        <v>2.5058280338548364</v>
      </c>
      <c r="F121" s="92" t="s">
        <v>1305</v>
      </c>
      <c r="G121" s="92" t="b">
        <v>0</v>
      </c>
      <c r="H121" s="92" t="b">
        <v>0</v>
      </c>
      <c r="I121" s="92" t="b">
        <v>0</v>
      </c>
      <c r="J121" s="92" t="b">
        <v>0</v>
      </c>
      <c r="K121" s="92" t="b">
        <v>0</v>
      </c>
      <c r="L121" s="92" t="b">
        <v>0</v>
      </c>
    </row>
    <row r="122" spans="1:12" ht="15">
      <c r="A122" s="92" t="s">
        <v>1038</v>
      </c>
      <c r="B122" s="92" t="s">
        <v>992</v>
      </c>
      <c r="C122" s="92">
        <v>2</v>
      </c>
      <c r="D122" s="128">
        <v>0.0038467855162925345</v>
      </c>
      <c r="E122" s="128">
        <v>1.329736774799155</v>
      </c>
      <c r="F122" s="92" t="s">
        <v>1305</v>
      </c>
      <c r="G122" s="92" t="b">
        <v>0</v>
      </c>
      <c r="H122" s="92" t="b">
        <v>0</v>
      </c>
      <c r="I122" s="92" t="b">
        <v>0</v>
      </c>
      <c r="J122" s="92" t="b">
        <v>0</v>
      </c>
      <c r="K122" s="92" t="b">
        <v>0</v>
      </c>
      <c r="L122" s="92" t="b">
        <v>0</v>
      </c>
    </row>
    <row r="123" spans="1:12" ht="15">
      <c r="A123" s="92" t="s">
        <v>992</v>
      </c>
      <c r="B123" s="92" t="s">
        <v>1039</v>
      </c>
      <c r="C123" s="92">
        <v>2</v>
      </c>
      <c r="D123" s="128">
        <v>0.0038467855162925345</v>
      </c>
      <c r="E123" s="128">
        <v>1.37549426535983</v>
      </c>
      <c r="F123" s="92" t="s">
        <v>1305</v>
      </c>
      <c r="G123" s="92" t="b">
        <v>0</v>
      </c>
      <c r="H123" s="92" t="b">
        <v>0</v>
      </c>
      <c r="I123" s="92" t="b">
        <v>0</v>
      </c>
      <c r="J123" s="92" t="b">
        <v>0</v>
      </c>
      <c r="K123" s="92" t="b">
        <v>0</v>
      </c>
      <c r="L123" s="92" t="b">
        <v>0</v>
      </c>
    </row>
    <row r="124" spans="1:12" ht="15">
      <c r="A124" s="92" t="s">
        <v>994</v>
      </c>
      <c r="B124" s="92" t="s">
        <v>993</v>
      </c>
      <c r="C124" s="92">
        <v>4</v>
      </c>
      <c r="D124" s="128">
        <v>0.00749517142091392</v>
      </c>
      <c r="E124" s="128">
        <v>1.3974433882841275</v>
      </c>
      <c r="F124" s="92" t="s">
        <v>913</v>
      </c>
      <c r="G124" s="92" t="b">
        <v>0</v>
      </c>
      <c r="H124" s="92" t="b">
        <v>0</v>
      </c>
      <c r="I124" s="92" t="b">
        <v>0</v>
      </c>
      <c r="J124" s="92" t="b">
        <v>0</v>
      </c>
      <c r="K124" s="92" t="b">
        <v>0</v>
      </c>
      <c r="L124" s="92" t="b">
        <v>0</v>
      </c>
    </row>
    <row r="125" spans="1:12" ht="15">
      <c r="A125" s="92" t="s">
        <v>1000</v>
      </c>
      <c r="B125" s="92" t="s">
        <v>1217</v>
      </c>
      <c r="C125" s="92">
        <v>4</v>
      </c>
      <c r="D125" s="128">
        <v>0.01007358680133346</v>
      </c>
      <c r="E125" s="128">
        <v>1.8623301865867783</v>
      </c>
      <c r="F125" s="92" t="s">
        <v>913</v>
      </c>
      <c r="G125" s="92" t="b">
        <v>0</v>
      </c>
      <c r="H125" s="92" t="b">
        <v>0</v>
      </c>
      <c r="I125" s="92" t="b">
        <v>0</v>
      </c>
      <c r="J125" s="92" t="b">
        <v>0</v>
      </c>
      <c r="K125" s="92" t="b">
        <v>0</v>
      </c>
      <c r="L125" s="92" t="b">
        <v>0</v>
      </c>
    </row>
    <row r="126" spans="1:12" ht="15">
      <c r="A126" s="92" t="s">
        <v>1217</v>
      </c>
      <c r="B126" s="92" t="s">
        <v>1218</v>
      </c>
      <c r="C126" s="92">
        <v>4</v>
      </c>
      <c r="D126" s="128">
        <v>0.01007358680133346</v>
      </c>
      <c r="E126" s="128">
        <v>2.0384214456424594</v>
      </c>
      <c r="F126" s="92" t="s">
        <v>913</v>
      </c>
      <c r="G126" s="92" t="b">
        <v>0</v>
      </c>
      <c r="H126" s="92" t="b">
        <v>0</v>
      </c>
      <c r="I126" s="92" t="b">
        <v>0</v>
      </c>
      <c r="J126" s="92" t="b">
        <v>0</v>
      </c>
      <c r="K126" s="92" t="b">
        <v>0</v>
      </c>
      <c r="L126" s="92" t="b">
        <v>0</v>
      </c>
    </row>
    <row r="127" spans="1:12" ht="15">
      <c r="A127" s="92" t="s">
        <v>1218</v>
      </c>
      <c r="B127" s="92" t="s">
        <v>1219</v>
      </c>
      <c r="C127" s="92">
        <v>4</v>
      </c>
      <c r="D127" s="128">
        <v>0.01007358680133346</v>
      </c>
      <c r="E127" s="128">
        <v>2.0384214456424594</v>
      </c>
      <c r="F127" s="92" t="s">
        <v>913</v>
      </c>
      <c r="G127" s="92" t="b">
        <v>0</v>
      </c>
      <c r="H127" s="92" t="b">
        <v>0</v>
      </c>
      <c r="I127" s="92" t="b">
        <v>0</v>
      </c>
      <c r="J127" s="92" t="b">
        <v>0</v>
      </c>
      <c r="K127" s="92" t="b">
        <v>0</v>
      </c>
      <c r="L127" s="92" t="b">
        <v>0</v>
      </c>
    </row>
    <row r="128" spans="1:12" ht="15">
      <c r="A128" s="92" t="s">
        <v>1219</v>
      </c>
      <c r="B128" s="92" t="s">
        <v>1220</v>
      </c>
      <c r="C128" s="92">
        <v>4</v>
      </c>
      <c r="D128" s="128">
        <v>0.01007358680133346</v>
      </c>
      <c r="E128" s="128">
        <v>2.0384214456424594</v>
      </c>
      <c r="F128" s="92" t="s">
        <v>913</v>
      </c>
      <c r="G128" s="92" t="b">
        <v>0</v>
      </c>
      <c r="H128" s="92" t="b">
        <v>0</v>
      </c>
      <c r="I128" s="92" t="b">
        <v>0</v>
      </c>
      <c r="J128" s="92" t="b">
        <v>0</v>
      </c>
      <c r="K128" s="92" t="b">
        <v>0</v>
      </c>
      <c r="L128" s="92" t="b">
        <v>0</v>
      </c>
    </row>
    <row r="129" spans="1:12" ht="15">
      <c r="A129" s="92" t="s">
        <v>1281</v>
      </c>
      <c r="B129" s="92" t="s">
        <v>1282</v>
      </c>
      <c r="C129" s="92">
        <v>2</v>
      </c>
      <c r="D129" s="128">
        <v>0.00503679340066673</v>
      </c>
      <c r="E129" s="128">
        <v>2.3394514413064407</v>
      </c>
      <c r="F129" s="92" t="s">
        <v>913</v>
      </c>
      <c r="G129" s="92" t="b">
        <v>0</v>
      </c>
      <c r="H129" s="92" t="b">
        <v>0</v>
      </c>
      <c r="I129" s="92" t="b">
        <v>0</v>
      </c>
      <c r="J129" s="92" t="b">
        <v>0</v>
      </c>
      <c r="K129" s="92" t="b">
        <v>0</v>
      </c>
      <c r="L129" s="92" t="b">
        <v>0</v>
      </c>
    </row>
    <row r="130" spans="1:12" ht="15">
      <c r="A130" s="92" t="s">
        <v>996</v>
      </c>
      <c r="B130" s="92" t="s">
        <v>960</v>
      </c>
      <c r="C130" s="92">
        <v>2</v>
      </c>
      <c r="D130" s="128">
        <v>0.00503679340066673</v>
      </c>
      <c r="E130" s="128">
        <v>1.3394514413064407</v>
      </c>
      <c r="F130" s="92" t="s">
        <v>913</v>
      </c>
      <c r="G130" s="92" t="b">
        <v>0</v>
      </c>
      <c r="H130" s="92" t="b">
        <v>0</v>
      </c>
      <c r="I130" s="92" t="b">
        <v>0</v>
      </c>
      <c r="J130" s="92" t="b">
        <v>0</v>
      </c>
      <c r="K130" s="92" t="b">
        <v>0</v>
      </c>
      <c r="L130" s="92" t="b">
        <v>0</v>
      </c>
    </row>
    <row r="131" spans="1:12" ht="15">
      <c r="A131" s="92" t="s">
        <v>960</v>
      </c>
      <c r="B131" s="92" t="s">
        <v>993</v>
      </c>
      <c r="C131" s="92">
        <v>2</v>
      </c>
      <c r="D131" s="128">
        <v>0.00503679340066673</v>
      </c>
      <c r="E131" s="128">
        <v>1.3394514413064407</v>
      </c>
      <c r="F131" s="92" t="s">
        <v>913</v>
      </c>
      <c r="G131" s="92" t="b">
        <v>0</v>
      </c>
      <c r="H131" s="92" t="b">
        <v>0</v>
      </c>
      <c r="I131" s="92" t="b">
        <v>0</v>
      </c>
      <c r="J131" s="92" t="b">
        <v>0</v>
      </c>
      <c r="K131" s="92" t="b">
        <v>0</v>
      </c>
      <c r="L131" s="92" t="b">
        <v>0</v>
      </c>
    </row>
    <row r="132" spans="1:12" ht="15">
      <c r="A132" s="92" t="s">
        <v>1001</v>
      </c>
      <c r="B132" s="92" t="s">
        <v>995</v>
      </c>
      <c r="C132" s="92">
        <v>2</v>
      </c>
      <c r="D132" s="128">
        <v>0.00503679340066673</v>
      </c>
      <c r="E132" s="128">
        <v>1.436361454314497</v>
      </c>
      <c r="F132" s="92" t="s">
        <v>913</v>
      </c>
      <c r="G132" s="92" t="b">
        <v>0</v>
      </c>
      <c r="H132" s="92" t="b">
        <v>0</v>
      </c>
      <c r="I132" s="92" t="b">
        <v>0</v>
      </c>
      <c r="J132" s="92" t="b">
        <v>0</v>
      </c>
      <c r="K132" s="92" t="b">
        <v>0</v>
      </c>
      <c r="L132" s="92" t="b">
        <v>0</v>
      </c>
    </row>
    <row r="133" spans="1:12" ht="15">
      <c r="A133" s="92" t="s">
        <v>996</v>
      </c>
      <c r="B133" s="92" t="s">
        <v>1231</v>
      </c>
      <c r="C133" s="92">
        <v>2</v>
      </c>
      <c r="D133" s="128">
        <v>0.00503679340066673</v>
      </c>
      <c r="E133" s="128">
        <v>1.4643901779147406</v>
      </c>
      <c r="F133" s="92" t="s">
        <v>913</v>
      </c>
      <c r="G133" s="92" t="b">
        <v>0</v>
      </c>
      <c r="H133" s="92" t="b">
        <v>0</v>
      </c>
      <c r="I133" s="92" t="b">
        <v>0</v>
      </c>
      <c r="J133" s="92" t="b">
        <v>0</v>
      </c>
      <c r="K133" s="92" t="b">
        <v>0</v>
      </c>
      <c r="L133" s="92" t="b">
        <v>0</v>
      </c>
    </row>
    <row r="134" spans="1:12" ht="15">
      <c r="A134" s="92" t="s">
        <v>1289</v>
      </c>
      <c r="B134" s="92" t="s">
        <v>1290</v>
      </c>
      <c r="C134" s="92">
        <v>2</v>
      </c>
      <c r="D134" s="128">
        <v>0.00503679340066673</v>
      </c>
      <c r="E134" s="128">
        <v>2.3394514413064407</v>
      </c>
      <c r="F134" s="92" t="s">
        <v>913</v>
      </c>
      <c r="G134" s="92" t="b">
        <v>0</v>
      </c>
      <c r="H134" s="92" t="b">
        <v>0</v>
      </c>
      <c r="I134" s="92" t="b">
        <v>0</v>
      </c>
      <c r="J134" s="92" t="b">
        <v>0</v>
      </c>
      <c r="K134" s="92" t="b">
        <v>0</v>
      </c>
      <c r="L134" s="92" t="b">
        <v>0</v>
      </c>
    </row>
    <row r="135" spans="1:12" ht="15">
      <c r="A135" s="92" t="s">
        <v>1290</v>
      </c>
      <c r="B135" s="92" t="s">
        <v>1291</v>
      </c>
      <c r="C135" s="92">
        <v>2</v>
      </c>
      <c r="D135" s="128">
        <v>0.00503679340066673</v>
      </c>
      <c r="E135" s="128">
        <v>2.3394514413064407</v>
      </c>
      <c r="F135" s="92" t="s">
        <v>913</v>
      </c>
      <c r="G135" s="92" t="b">
        <v>0</v>
      </c>
      <c r="H135" s="92" t="b">
        <v>0</v>
      </c>
      <c r="I135" s="92" t="b">
        <v>0</v>
      </c>
      <c r="J135" s="92" t="b">
        <v>0</v>
      </c>
      <c r="K135" s="92" t="b">
        <v>0</v>
      </c>
      <c r="L135" s="92" t="b">
        <v>0</v>
      </c>
    </row>
    <row r="136" spans="1:12" ht="15">
      <c r="A136" s="92" t="s">
        <v>1291</v>
      </c>
      <c r="B136" s="92" t="s">
        <v>1000</v>
      </c>
      <c r="C136" s="92">
        <v>2</v>
      </c>
      <c r="D136" s="128">
        <v>0.00503679340066673</v>
      </c>
      <c r="E136" s="128">
        <v>1.8623301865867783</v>
      </c>
      <c r="F136" s="92" t="s">
        <v>913</v>
      </c>
      <c r="G136" s="92" t="b">
        <v>0</v>
      </c>
      <c r="H136" s="92" t="b">
        <v>0</v>
      </c>
      <c r="I136" s="92" t="b">
        <v>0</v>
      </c>
      <c r="J136" s="92" t="b">
        <v>0</v>
      </c>
      <c r="K136" s="92" t="b">
        <v>0</v>
      </c>
      <c r="L136" s="92" t="b">
        <v>0</v>
      </c>
    </row>
    <row r="137" spans="1:12" ht="15">
      <c r="A137" s="92" t="s">
        <v>1220</v>
      </c>
      <c r="B137" s="92" t="s">
        <v>1292</v>
      </c>
      <c r="C137" s="92">
        <v>2</v>
      </c>
      <c r="D137" s="128">
        <v>0.00503679340066673</v>
      </c>
      <c r="E137" s="128">
        <v>2.0384214456424594</v>
      </c>
      <c r="F137" s="92" t="s">
        <v>913</v>
      </c>
      <c r="G137" s="92" t="b">
        <v>0</v>
      </c>
      <c r="H137" s="92" t="b">
        <v>0</v>
      </c>
      <c r="I137" s="92" t="b">
        <v>0</v>
      </c>
      <c r="J137" s="92" t="b">
        <v>0</v>
      </c>
      <c r="K137" s="92" t="b">
        <v>0</v>
      </c>
      <c r="L137" s="92" t="b">
        <v>0</v>
      </c>
    </row>
    <row r="138" spans="1:12" ht="15">
      <c r="A138" s="92" t="s">
        <v>1292</v>
      </c>
      <c r="B138" s="92" t="s">
        <v>1293</v>
      </c>
      <c r="C138" s="92">
        <v>2</v>
      </c>
      <c r="D138" s="128">
        <v>0.00503679340066673</v>
      </c>
      <c r="E138" s="128">
        <v>2.3394514413064407</v>
      </c>
      <c r="F138" s="92" t="s">
        <v>913</v>
      </c>
      <c r="G138" s="92" t="b">
        <v>0</v>
      </c>
      <c r="H138" s="92" t="b">
        <v>0</v>
      </c>
      <c r="I138" s="92" t="b">
        <v>0</v>
      </c>
      <c r="J138" s="92" t="b">
        <v>0</v>
      </c>
      <c r="K138" s="92" t="b">
        <v>0</v>
      </c>
      <c r="L138" s="92" t="b">
        <v>0</v>
      </c>
    </row>
    <row r="139" spans="1:12" ht="15">
      <c r="A139" s="92" t="s">
        <v>1293</v>
      </c>
      <c r="B139" s="92" t="s">
        <v>1294</v>
      </c>
      <c r="C139" s="92">
        <v>2</v>
      </c>
      <c r="D139" s="128">
        <v>0.00503679340066673</v>
      </c>
      <c r="E139" s="128">
        <v>2.3394514413064407</v>
      </c>
      <c r="F139" s="92" t="s">
        <v>913</v>
      </c>
      <c r="G139" s="92" t="b">
        <v>0</v>
      </c>
      <c r="H139" s="92" t="b">
        <v>0</v>
      </c>
      <c r="I139" s="92" t="b">
        <v>0</v>
      </c>
      <c r="J139" s="92" t="b">
        <v>0</v>
      </c>
      <c r="K139" s="92" t="b">
        <v>0</v>
      </c>
      <c r="L139" s="92" t="b">
        <v>0</v>
      </c>
    </row>
    <row r="140" spans="1:12" ht="15">
      <c r="A140" s="92" t="s">
        <v>1294</v>
      </c>
      <c r="B140" s="92" t="s">
        <v>1295</v>
      </c>
      <c r="C140" s="92">
        <v>2</v>
      </c>
      <c r="D140" s="128">
        <v>0.00503679340066673</v>
      </c>
      <c r="E140" s="128">
        <v>2.3394514413064407</v>
      </c>
      <c r="F140" s="92" t="s">
        <v>913</v>
      </c>
      <c r="G140" s="92" t="b">
        <v>0</v>
      </c>
      <c r="H140" s="92" t="b">
        <v>0</v>
      </c>
      <c r="I140" s="92" t="b">
        <v>0</v>
      </c>
      <c r="J140" s="92" t="b">
        <v>0</v>
      </c>
      <c r="K140" s="92" t="b">
        <v>0</v>
      </c>
      <c r="L140" s="92" t="b">
        <v>0</v>
      </c>
    </row>
    <row r="141" spans="1:12" ht="15">
      <c r="A141" s="92" t="s">
        <v>1295</v>
      </c>
      <c r="B141" s="92" t="s">
        <v>1296</v>
      </c>
      <c r="C141" s="92">
        <v>2</v>
      </c>
      <c r="D141" s="128">
        <v>0.00503679340066673</v>
      </c>
      <c r="E141" s="128">
        <v>2.3394514413064407</v>
      </c>
      <c r="F141" s="92" t="s">
        <v>913</v>
      </c>
      <c r="G141" s="92" t="b">
        <v>0</v>
      </c>
      <c r="H141" s="92" t="b">
        <v>0</v>
      </c>
      <c r="I141" s="92" t="b">
        <v>0</v>
      </c>
      <c r="J141" s="92" t="b">
        <v>0</v>
      </c>
      <c r="K141" s="92" t="b">
        <v>0</v>
      </c>
      <c r="L141" s="92" t="b">
        <v>0</v>
      </c>
    </row>
    <row r="142" spans="1:12" ht="15">
      <c r="A142" s="92" t="s">
        <v>1296</v>
      </c>
      <c r="B142" s="92" t="s">
        <v>1297</v>
      </c>
      <c r="C142" s="92">
        <v>2</v>
      </c>
      <c r="D142" s="128">
        <v>0.00503679340066673</v>
      </c>
      <c r="E142" s="128">
        <v>2.3394514413064407</v>
      </c>
      <c r="F142" s="92" t="s">
        <v>913</v>
      </c>
      <c r="G142" s="92" t="b">
        <v>0</v>
      </c>
      <c r="H142" s="92" t="b">
        <v>0</v>
      </c>
      <c r="I142" s="92" t="b">
        <v>0</v>
      </c>
      <c r="J142" s="92" t="b">
        <v>0</v>
      </c>
      <c r="K142" s="92" t="b">
        <v>0</v>
      </c>
      <c r="L142" s="92" t="b">
        <v>0</v>
      </c>
    </row>
    <row r="143" spans="1:12" ht="15">
      <c r="A143" s="92" t="s">
        <v>1297</v>
      </c>
      <c r="B143" s="92" t="s">
        <v>1236</v>
      </c>
      <c r="C143" s="92">
        <v>2</v>
      </c>
      <c r="D143" s="128">
        <v>0.00503679340066673</v>
      </c>
      <c r="E143" s="128">
        <v>2.1633601822507593</v>
      </c>
      <c r="F143" s="92" t="s">
        <v>913</v>
      </c>
      <c r="G143" s="92" t="b">
        <v>0</v>
      </c>
      <c r="H143" s="92" t="b">
        <v>0</v>
      </c>
      <c r="I143" s="92" t="b">
        <v>0</v>
      </c>
      <c r="J143" s="92" t="b">
        <v>0</v>
      </c>
      <c r="K143" s="92" t="b">
        <v>0</v>
      </c>
      <c r="L143" s="92" t="b">
        <v>0</v>
      </c>
    </row>
    <row r="144" spans="1:12" ht="15">
      <c r="A144" s="92" t="s">
        <v>1236</v>
      </c>
      <c r="B144" s="92" t="s">
        <v>1000</v>
      </c>
      <c r="C144" s="92">
        <v>2</v>
      </c>
      <c r="D144" s="128">
        <v>0.00503679340066673</v>
      </c>
      <c r="E144" s="128">
        <v>1.686238927531097</v>
      </c>
      <c r="F144" s="92" t="s">
        <v>913</v>
      </c>
      <c r="G144" s="92" t="b">
        <v>0</v>
      </c>
      <c r="H144" s="92" t="b">
        <v>0</v>
      </c>
      <c r="I144" s="92" t="b">
        <v>0</v>
      </c>
      <c r="J144" s="92" t="b">
        <v>0</v>
      </c>
      <c r="K144" s="92" t="b">
        <v>0</v>
      </c>
      <c r="L144" s="92" t="b">
        <v>0</v>
      </c>
    </row>
    <row r="145" spans="1:12" ht="15">
      <c r="A145" s="92" t="s">
        <v>1000</v>
      </c>
      <c r="B145" s="92" t="s">
        <v>1298</v>
      </c>
      <c r="C145" s="92">
        <v>2</v>
      </c>
      <c r="D145" s="128">
        <v>0.00503679340066673</v>
      </c>
      <c r="E145" s="128">
        <v>1.8623301865867783</v>
      </c>
      <c r="F145" s="92" t="s">
        <v>913</v>
      </c>
      <c r="G145" s="92" t="b">
        <v>0</v>
      </c>
      <c r="H145" s="92" t="b">
        <v>0</v>
      </c>
      <c r="I145" s="92" t="b">
        <v>0</v>
      </c>
      <c r="J145" s="92" t="b">
        <v>0</v>
      </c>
      <c r="K145" s="92" t="b">
        <v>0</v>
      </c>
      <c r="L145" s="92" t="b">
        <v>0</v>
      </c>
    </row>
    <row r="146" spans="1:12" ht="15">
      <c r="A146" s="92" t="s">
        <v>1298</v>
      </c>
      <c r="B146" s="92" t="s">
        <v>1000</v>
      </c>
      <c r="C146" s="92">
        <v>2</v>
      </c>
      <c r="D146" s="128">
        <v>0.00503679340066673</v>
      </c>
      <c r="E146" s="128">
        <v>1.8623301865867783</v>
      </c>
      <c r="F146" s="92" t="s">
        <v>913</v>
      </c>
      <c r="G146" s="92" t="b">
        <v>0</v>
      </c>
      <c r="H146" s="92" t="b">
        <v>0</v>
      </c>
      <c r="I146" s="92" t="b">
        <v>0</v>
      </c>
      <c r="J146" s="92" t="b">
        <v>0</v>
      </c>
      <c r="K146" s="92" t="b">
        <v>0</v>
      </c>
      <c r="L146" s="92" t="b">
        <v>0</v>
      </c>
    </row>
    <row r="147" spans="1:12" ht="15">
      <c r="A147" s="92" t="s">
        <v>1220</v>
      </c>
      <c r="B147" s="92" t="s">
        <v>1299</v>
      </c>
      <c r="C147" s="92">
        <v>2</v>
      </c>
      <c r="D147" s="128">
        <v>0.00503679340066673</v>
      </c>
      <c r="E147" s="128">
        <v>2.0384214456424594</v>
      </c>
      <c r="F147" s="92" t="s">
        <v>913</v>
      </c>
      <c r="G147" s="92" t="b">
        <v>0</v>
      </c>
      <c r="H147" s="92" t="b">
        <v>0</v>
      </c>
      <c r="I147" s="92" t="b">
        <v>0</v>
      </c>
      <c r="J147" s="92" t="b">
        <v>0</v>
      </c>
      <c r="K147" s="92" t="b">
        <v>0</v>
      </c>
      <c r="L147" s="92" t="b">
        <v>0</v>
      </c>
    </row>
    <row r="148" spans="1:12" ht="15">
      <c r="A148" s="92" t="s">
        <v>1299</v>
      </c>
      <c r="B148" s="92" t="s">
        <v>992</v>
      </c>
      <c r="C148" s="92">
        <v>2</v>
      </c>
      <c r="D148" s="128">
        <v>0.00503679340066673</v>
      </c>
      <c r="E148" s="128">
        <v>1.3617278360175928</v>
      </c>
      <c r="F148" s="92" t="s">
        <v>913</v>
      </c>
      <c r="G148" s="92" t="b">
        <v>0</v>
      </c>
      <c r="H148" s="92" t="b">
        <v>0</v>
      </c>
      <c r="I148" s="92" t="b">
        <v>0</v>
      </c>
      <c r="J148" s="92" t="b">
        <v>0</v>
      </c>
      <c r="K148" s="92" t="b">
        <v>0</v>
      </c>
      <c r="L148" s="92" t="b">
        <v>0</v>
      </c>
    </row>
    <row r="149" spans="1:12" ht="15">
      <c r="A149" s="92" t="s">
        <v>999</v>
      </c>
      <c r="B149" s="92" t="s">
        <v>995</v>
      </c>
      <c r="C149" s="92">
        <v>2</v>
      </c>
      <c r="D149" s="128">
        <v>0.00503679340066673</v>
      </c>
      <c r="E149" s="128">
        <v>1.3394514413064407</v>
      </c>
      <c r="F149" s="92" t="s">
        <v>913</v>
      </c>
      <c r="G149" s="92" t="b">
        <v>0</v>
      </c>
      <c r="H149" s="92" t="b">
        <v>0</v>
      </c>
      <c r="I149" s="92" t="b">
        <v>0</v>
      </c>
      <c r="J149" s="92" t="b">
        <v>0</v>
      </c>
      <c r="K149" s="92" t="b">
        <v>0</v>
      </c>
      <c r="L149" s="92" t="b">
        <v>0</v>
      </c>
    </row>
    <row r="150" spans="1:12" ht="15">
      <c r="A150" s="92" t="s">
        <v>993</v>
      </c>
      <c r="B150" s="92" t="s">
        <v>1234</v>
      </c>
      <c r="C150" s="92">
        <v>2</v>
      </c>
      <c r="D150" s="128">
        <v>0.00503679340066673</v>
      </c>
      <c r="E150" s="128">
        <v>1.4643901779147406</v>
      </c>
      <c r="F150" s="92" t="s">
        <v>913</v>
      </c>
      <c r="G150" s="92" t="b">
        <v>0</v>
      </c>
      <c r="H150" s="92" t="b">
        <v>0</v>
      </c>
      <c r="I150" s="92" t="b">
        <v>0</v>
      </c>
      <c r="J150" s="92" t="b">
        <v>0</v>
      </c>
      <c r="K150" s="92" t="b">
        <v>0</v>
      </c>
      <c r="L150" s="92" t="b">
        <v>0</v>
      </c>
    </row>
    <row r="151" spans="1:12" ht="15">
      <c r="A151" s="92" t="s">
        <v>1004</v>
      </c>
      <c r="B151" s="92" t="s">
        <v>1006</v>
      </c>
      <c r="C151" s="92">
        <v>2</v>
      </c>
      <c r="D151" s="128">
        <v>0</v>
      </c>
      <c r="E151" s="128">
        <v>1.0791812460476249</v>
      </c>
      <c r="F151" s="92" t="s">
        <v>914</v>
      </c>
      <c r="G151" s="92" t="b">
        <v>0</v>
      </c>
      <c r="H151" s="92" t="b">
        <v>0</v>
      </c>
      <c r="I151" s="92" t="b">
        <v>0</v>
      </c>
      <c r="J151" s="92" t="b">
        <v>0</v>
      </c>
      <c r="K151" s="92" t="b">
        <v>0</v>
      </c>
      <c r="L151" s="92" t="b">
        <v>0</v>
      </c>
    </row>
    <row r="152" spans="1:12" ht="15">
      <c r="A152" s="92" t="s">
        <v>1006</v>
      </c>
      <c r="B152" s="92" t="s">
        <v>1007</v>
      </c>
      <c r="C152" s="92">
        <v>2</v>
      </c>
      <c r="D152" s="128">
        <v>0</v>
      </c>
      <c r="E152" s="128">
        <v>1.380211241711606</v>
      </c>
      <c r="F152" s="92" t="s">
        <v>914</v>
      </c>
      <c r="G152" s="92" t="b">
        <v>0</v>
      </c>
      <c r="H152" s="92" t="b">
        <v>0</v>
      </c>
      <c r="I152" s="92" t="b">
        <v>0</v>
      </c>
      <c r="J152" s="92" t="b">
        <v>0</v>
      </c>
      <c r="K152" s="92" t="b">
        <v>0</v>
      </c>
      <c r="L152" s="92" t="b">
        <v>0</v>
      </c>
    </row>
    <row r="153" spans="1:12" ht="15">
      <c r="A153" s="92" t="s">
        <v>1007</v>
      </c>
      <c r="B153" s="92" t="s">
        <v>992</v>
      </c>
      <c r="C153" s="92">
        <v>2</v>
      </c>
      <c r="D153" s="128">
        <v>0</v>
      </c>
      <c r="E153" s="128">
        <v>1.380211241711606</v>
      </c>
      <c r="F153" s="92" t="s">
        <v>914</v>
      </c>
      <c r="G153" s="92" t="b">
        <v>0</v>
      </c>
      <c r="H153" s="92" t="b">
        <v>0</v>
      </c>
      <c r="I153" s="92" t="b">
        <v>0</v>
      </c>
      <c r="J153" s="92" t="b">
        <v>0</v>
      </c>
      <c r="K153" s="92" t="b">
        <v>0</v>
      </c>
      <c r="L153" s="92" t="b">
        <v>0</v>
      </c>
    </row>
    <row r="154" spans="1:12" ht="15">
      <c r="A154" s="92" t="s">
        <v>992</v>
      </c>
      <c r="B154" s="92" t="s">
        <v>1008</v>
      </c>
      <c r="C154" s="92">
        <v>2</v>
      </c>
      <c r="D154" s="128">
        <v>0</v>
      </c>
      <c r="E154" s="128">
        <v>1.380211241711606</v>
      </c>
      <c r="F154" s="92" t="s">
        <v>914</v>
      </c>
      <c r="G154" s="92" t="b">
        <v>0</v>
      </c>
      <c r="H154" s="92" t="b">
        <v>0</v>
      </c>
      <c r="I154" s="92" t="b">
        <v>0</v>
      </c>
      <c r="J154" s="92" t="b">
        <v>0</v>
      </c>
      <c r="K154" s="92" t="b">
        <v>0</v>
      </c>
      <c r="L154" s="92" t="b">
        <v>0</v>
      </c>
    </row>
    <row r="155" spans="1:12" ht="15">
      <c r="A155" s="92" t="s">
        <v>1008</v>
      </c>
      <c r="B155" s="92" t="s">
        <v>1009</v>
      </c>
      <c r="C155" s="92">
        <v>2</v>
      </c>
      <c r="D155" s="128">
        <v>0</v>
      </c>
      <c r="E155" s="128">
        <v>1.380211241711606</v>
      </c>
      <c r="F155" s="92" t="s">
        <v>914</v>
      </c>
      <c r="G155" s="92" t="b">
        <v>0</v>
      </c>
      <c r="H155" s="92" t="b">
        <v>0</v>
      </c>
      <c r="I155" s="92" t="b">
        <v>0</v>
      </c>
      <c r="J155" s="92" t="b">
        <v>0</v>
      </c>
      <c r="K155" s="92" t="b">
        <v>0</v>
      </c>
      <c r="L155" s="92" t="b">
        <v>0</v>
      </c>
    </row>
    <row r="156" spans="1:12" ht="15">
      <c r="A156" s="92" t="s">
        <v>1009</v>
      </c>
      <c r="B156" s="92" t="s">
        <v>1010</v>
      </c>
      <c r="C156" s="92">
        <v>2</v>
      </c>
      <c r="D156" s="128">
        <v>0</v>
      </c>
      <c r="E156" s="128">
        <v>1.380211241711606</v>
      </c>
      <c r="F156" s="92" t="s">
        <v>914</v>
      </c>
      <c r="G156" s="92" t="b">
        <v>0</v>
      </c>
      <c r="H156" s="92" t="b">
        <v>0</v>
      </c>
      <c r="I156" s="92" t="b">
        <v>0</v>
      </c>
      <c r="J156" s="92" t="b">
        <v>0</v>
      </c>
      <c r="K156" s="92" t="b">
        <v>0</v>
      </c>
      <c r="L156" s="92" t="b">
        <v>0</v>
      </c>
    </row>
    <row r="157" spans="1:12" ht="15">
      <c r="A157" s="92" t="s">
        <v>1010</v>
      </c>
      <c r="B157" s="92" t="s">
        <v>1005</v>
      </c>
      <c r="C157" s="92">
        <v>2</v>
      </c>
      <c r="D157" s="128">
        <v>0</v>
      </c>
      <c r="E157" s="128">
        <v>1.0791812460476249</v>
      </c>
      <c r="F157" s="92" t="s">
        <v>914</v>
      </c>
      <c r="G157" s="92" t="b">
        <v>0</v>
      </c>
      <c r="H157" s="92" t="b">
        <v>0</v>
      </c>
      <c r="I157" s="92" t="b">
        <v>0</v>
      </c>
      <c r="J157" s="92" t="b">
        <v>0</v>
      </c>
      <c r="K157" s="92" t="b">
        <v>0</v>
      </c>
      <c r="L157" s="92" t="b">
        <v>0</v>
      </c>
    </row>
    <row r="158" spans="1:12" ht="15">
      <c r="A158" s="92" t="s">
        <v>1005</v>
      </c>
      <c r="B158" s="92" t="s">
        <v>1011</v>
      </c>
      <c r="C158" s="92">
        <v>2</v>
      </c>
      <c r="D158" s="128">
        <v>0</v>
      </c>
      <c r="E158" s="128">
        <v>1.0791812460476249</v>
      </c>
      <c r="F158" s="92" t="s">
        <v>914</v>
      </c>
      <c r="G158" s="92" t="b">
        <v>0</v>
      </c>
      <c r="H158" s="92" t="b">
        <v>0</v>
      </c>
      <c r="I158" s="92" t="b">
        <v>0</v>
      </c>
      <c r="J158" s="92" t="b">
        <v>0</v>
      </c>
      <c r="K158" s="92" t="b">
        <v>0</v>
      </c>
      <c r="L158" s="92" t="b">
        <v>0</v>
      </c>
    </row>
    <row r="159" spans="1:12" ht="15">
      <c r="A159" s="92" t="s">
        <v>1011</v>
      </c>
      <c r="B159" s="92" t="s">
        <v>1012</v>
      </c>
      <c r="C159" s="92">
        <v>2</v>
      </c>
      <c r="D159" s="128">
        <v>0</v>
      </c>
      <c r="E159" s="128">
        <v>1.380211241711606</v>
      </c>
      <c r="F159" s="92" t="s">
        <v>914</v>
      </c>
      <c r="G159" s="92" t="b">
        <v>0</v>
      </c>
      <c r="H159" s="92" t="b">
        <v>0</v>
      </c>
      <c r="I159" s="92" t="b">
        <v>0</v>
      </c>
      <c r="J159" s="92" t="b">
        <v>0</v>
      </c>
      <c r="K159" s="92" t="b">
        <v>0</v>
      </c>
      <c r="L159" s="92" t="b">
        <v>0</v>
      </c>
    </row>
    <row r="160" spans="1:12" ht="15">
      <c r="A160" s="92" t="s">
        <v>1012</v>
      </c>
      <c r="B160" s="92" t="s">
        <v>1263</v>
      </c>
      <c r="C160" s="92">
        <v>2</v>
      </c>
      <c r="D160" s="128">
        <v>0</v>
      </c>
      <c r="E160" s="128">
        <v>1.380211241711606</v>
      </c>
      <c r="F160" s="92" t="s">
        <v>914</v>
      </c>
      <c r="G160" s="92" t="b">
        <v>0</v>
      </c>
      <c r="H160" s="92" t="b">
        <v>0</v>
      </c>
      <c r="I160" s="92" t="b">
        <v>0</v>
      </c>
      <c r="J160" s="92" t="b">
        <v>0</v>
      </c>
      <c r="K160" s="92" t="b">
        <v>0</v>
      </c>
      <c r="L160" s="92" t="b">
        <v>0</v>
      </c>
    </row>
    <row r="161" spans="1:12" ht="15">
      <c r="A161" s="92" t="s">
        <v>1263</v>
      </c>
      <c r="B161" s="92" t="s">
        <v>1264</v>
      </c>
      <c r="C161" s="92">
        <v>2</v>
      </c>
      <c r="D161" s="128">
        <v>0</v>
      </c>
      <c r="E161" s="128">
        <v>1.380211241711606</v>
      </c>
      <c r="F161" s="92" t="s">
        <v>914</v>
      </c>
      <c r="G161" s="92" t="b">
        <v>0</v>
      </c>
      <c r="H161" s="92" t="b">
        <v>0</v>
      </c>
      <c r="I161" s="92" t="b">
        <v>0</v>
      </c>
      <c r="J161" s="92" t="b">
        <v>0</v>
      </c>
      <c r="K161" s="92" t="b">
        <v>0</v>
      </c>
      <c r="L161" s="92" t="b">
        <v>0</v>
      </c>
    </row>
    <row r="162" spans="1:12" ht="15">
      <c r="A162" s="92" t="s">
        <v>1264</v>
      </c>
      <c r="B162" s="92" t="s">
        <v>1265</v>
      </c>
      <c r="C162" s="92">
        <v>2</v>
      </c>
      <c r="D162" s="128">
        <v>0</v>
      </c>
      <c r="E162" s="128">
        <v>1.380211241711606</v>
      </c>
      <c r="F162" s="92" t="s">
        <v>914</v>
      </c>
      <c r="G162" s="92" t="b">
        <v>0</v>
      </c>
      <c r="H162" s="92" t="b">
        <v>0</v>
      </c>
      <c r="I162" s="92" t="b">
        <v>0</v>
      </c>
      <c r="J162" s="92" t="b">
        <v>0</v>
      </c>
      <c r="K162" s="92" t="b">
        <v>0</v>
      </c>
      <c r="L162" s="92" t="b">
        <v>0</v>
      </c>
    </row>
    <row r="163" spans="1:12" ht="15">
      <c r="A163" s="92" t="s">
        <v>1265</v>
      </c>
      <c r="B163" s="92" t="s">
        <v>1266</v>
      </c>
      <c r="C163" s="92">
        <v>2</v>
      </c>
      <c r="D163" s="128">
        <v>0</v>
      </c>
      <c r="E163" s="128">
        <v>1.380211241711606</v>
      </c>
      <c r="F163" s="92" t="s">
        <v>914</v>
      </c>
      <c r="G163" s="92" t="b">
        <v>0</v>
      </c>
      <c r="H163" s="92" t="b">
        <v>0</v>
      </c>
      <c r="I163" s="92" t="b">
        <v>0</v>
      </c>
      <c r="J163" s="92" t="b">
        <v>0</v>
      </c>
      <c r="K163" s="92" t="b">
        <v>0</v>
      </c>
      <c r="L163" s="92" t="b">
        <v>0</v>
      </c>
    </row>
    <row r="164" spans="1:12" ht="15">
      <c r="A164" s="92" t="s">
        <v>1266</v>
      </c>
      <c r="B164" s="92" t="s">
        <v>1005</v>
      </c>
      <c r="C164" s="92">
        <v>2</v>
      </c>
      <c r="D164" s="128">
        <v>0</v>
      </c>
      <c r="E164" s="128">
        <v>1.0791812460476249</v>
      </c>
      <c r="F164" s="92" t="s">
        <v>914</v>
      </c>
      <c r="G164" s="92" t="b">
        <v>0</v>
      </c>
      <c r="H164" s="92" t="b">
        <v>0</v>
      </c>
      <c r="I164" s="92" t="b">
        <v>0</v>
      </c>
      <c r="J164" s="92" t="b">
        <v>0</v>
      </c>
      <c r="K164" s="92" t="b">
        <v>0</v>
      </c>
      <c r="L164" s="92" t="b">
        <v>0</v>
      </c>
    </row>
    <row r="165" spans="1:12" ht="15">
      <c r="A165" s="92" t="s">
        <v>1005</v>
      </c>
      <c r="B165" s="92" t="s">
        <v>1267</v>
      </c>
      <c r="C165" s="92">
        <v>2</v>
      </c>
      <c r="D165" s="128">
        <v>0</v>
      </c>
      <c r="E165" s="128">
        <v>1.0791812460476249</v>
      </c>
      <c r="F165" s="92" t="s">
        <v>914</v>
      </c>
      <c r="G165" s="92" t="b">
        <v>0</v>
      </c>
      <c r="H165" s="92" t="b">
        <v>0</v>
      </c>
      <c r="I165" s="92" t="b">
        <v>0</v>
      </c>
      <c r="J165" s="92" t="b">
        <v>0</v>
      </c>
      <c r="K165" s="92" t="b">
        <v>0</v>
      </c>
      <c r="L165" s="92" t="b">
        <v>0</v>
      </c>
    </row>
    <row r="166" spans="1:12" ht="15">
      <c r="A166" s="92" t="s">
        <v>1267</v>
      </c>
      <c r="B166" s="92" t="s">
        <v>1004</v>
      </c>
      <c r="C166" s="92">
        <v>2</v>
      </c>
      <c r="D166" s="128">
        <v>0</v>
      </c>
      <c r="E166" s="128">
        <v>1.380211241711606</v>
      </c>
      <c r="F166" s="92" t="s">
        <v>914</v>
      </c>
      <c r="G166" s="92" t="b">
        <v>0</v>
      </c>
      <c r="H166" s="92" t="b">
        <v>0</v>
      </c>
      <c r="I166" s="92" t="b">
        <v>0</v>
      </c>
      <c r="J166" s="92" t="b">
        <v>0</v>
      </c>
      <c r="K166" s="92" t="b">
        <v>0</v>
      </c>
      <c r="L166" s="92" t="b">
        <v>0</v>
      </c>
    </row>
    <row r="167" spans="1:12" ht="15">
      <c r="A167" s="92" t="s">
        <v>1004</v>
      </c>
      <c r="B167" s="92" t="s">
        <v>1268</v>
      </c>
      <c r="C167" s="92">
        <v>2</v>
      </c>
      <c r="D167" s="128">
        <v>0</v>
      </c>
      <c r="E167" s="128">
        <v>1.0791812460476249</v>
      </c>
      <c r="F167" s="92" t="s">
        <v>914</v>
      </c>
      <c r="G167" s="92" t="b">
        <v>0</v>
      </c>
      <c r="H167" s="92" t="b">
        <v>0</v>
      </c>
      <c r="I167" s="92" t="b">
        <v>0</v>
      </c>
      <c r="J167" s="92" t="b">
        <v>0</v>
      </c>
      <c r="K167" s="92" t="b">
        <v>0</v>
      </c>
      <c r="L167" s="92" t="b">
        <v>0</v>
      </c>
    </row>
    <row r="168" spans="1:12" ht="15">
      <c r="A168" s="92" t="s">
        <v>1268</v>
      </c>
      <c r="B168" s="92" t="s">
        <v>276</v>
      </c>
      <c r="C168" s="92">
        <v>2</v>
      </c>
      <c r="D168" s="128">
        <v>0</v>
      </c>
      <c r="E168" s="128">
        <v>1.380211241711606</v>
      </c>
      <c r="F168" s="92" t="s">
        <v>914</v>
      </c>
      <c r="G168" s="92" t="b">
        <v>0</v>
      </c>
      <c r="H168" s="92" t="b">
        <v>0</v>
      </c>
      <c r="I168" s="92" t="b">
        <v>0</v>
      </c>
      <c r="J168" s="92" t="b">
        <v>0</v>
      </c>
      <c r="K168" s="92" t="b">
        <v>0</v>
      </c>
      <c r="L168" s="92" t="b">
        <v>0</v>
      </c>
    </row>
    <row r="169" spans="1:12" ht="15">
      <c r="A169" s="92" t="s">
        <v>276</v>
      </c>
      <c r="B169" s="92" t="s">
        <v>275</v>
      </c>
      <c r="C169" s="92">
        <v>2</v>
      </c>
      <c r="D169" s="128">
        <v>0</v>
      </c>
      <c r="E169" s="128">
        <v>1.380211241711606</v>
      </c>
      <c r="F169" s="92" t="s">
        <v>914</v>
      </c>
      <c r="G169" s="92" t="b">
        <v>0</v>
      </c>
      <c r="H169" s="92" t="b">
        <v>0</v>
      </c>
      <c r="I169" s="92" t="b">
        <v>0</v>
      </c>
      <c r="J169" s="92" t="b">
        <v>0</v>
      </c>
      <c r="K169" s="92" t="b">
        <v>0</v>
      </c>
      <c r="L169" s="92" t="b">
        <v>0</v>
      </c>
    </row>
    <row r="170" spans="1:12" ht="15">
      <c r="A170" s="92" t="s">
        <v>275</v>
      </c>
      <c r="B170" s="92" t="s">
        <v>274</v>
      </c>
      <c r="C170" s="92">
        <v>2</v>
      </c>
      <c r="D170" s="128">
        <v>0</v>
      </c>
      <c r="E170" s="128">
        <v>1.380211241711606</v>
      </c>
      <c r="F170" s="92" t="s">
        <v>914</v>
      </c>
      <c r="G170" s="92" t="b">
        <v>0</v>
      </c>
      <c r="H170" s="92" t="b">
        <v>0</v>
      </c>
      <c r="I170" s="92" t="b">
        <v>0</v>
      </c>
      <c r="J170" s="92" t="b">
        <v>0</v>
      </c>
      <c r="K170" s="92" t="b">
        <v>0</v>
      </c>
      <c r="L170" s="92" t="b">
        <v>0</v>
      </c>
    </row>
    <row r="171" spans="1:12" ht="15">
      <c r="A171" s="92" t="s">
        <v>274</v>
      </c>
      <c r="B171" s="92" t="s">
        <v>273</v>
      </c>
      <c r="C171" s="92">
        <v>2</v>
      </c>
      <c r="D171" s="128">
        <v>0</v>
      </c>
      <c r="E171" s="128">
        <v>1.380211241711606</v>
      </c>
      <c r="F171" s="92" t="s">
        <v>914</v>
      </c>
      <c r="G171" s="92" t="b">
        <v>0</v>
      </c>
      <c r="H171" s="92" t="b">
        <v>0</v>
      </c>
      <c r="I171" s="92" t="b">
        <v>0</v>
      </c>
      <c r="J171" s="92" t="b">
        <v>0</v>
      </c>
      <c r="K171" s="92" t="b">
        <v>0</v>
      </c>
      <c r="L171" s="92" t="b">
        <v>0</v>
      </c>
    </row>
    <row r="172" spans="1:12" ht="15">
      <c r="A172" s="92" t="s">
        <v>273</v>
      </c>
      <c r="B172" s="92" t="s">
        <v>272</v>
      </c>
      <c r="C172" s="92">
        <v>2</v>
      </c>
      <c r="D172" s="128">
        <v>0</v>
      </c>
      <c r="E172" s="128">
        <v>1.380211241711606</v>
      </c>
      <c r="F172" s="92" t="s">
        <v>914</v>
      </c>
      <c r="G172" s="92" t="b">
        <v>0</v>
      </c>
      <c r="H172" s="92" t="b">
        <v>0</v>
      </c>
      <c r="I172" s="92" t="b">
        <v>0</v>
      </c>
      <c r="J172" s="92" t="b">
        <v>0</v>
      </c>
      <c r="K172" s="92" t="b">
        <v>0</v>
      </c>
      <c r="L172" s="92" t="b">
        <v>0</v>
      </c>
    </row>
    <row r="173" spans="1:12" ht="15">
      <c r="A173" s="92" t="s">
        <v>272</v>
      </c>
      <c r="B173" s="92" t="s">
        <v>271</v>
      </c>
      <c r="C173" s="92">
        <v>2</v>
      </c>
      <c r="D173" s="128">
        <v>0</v>
      </c>
      <c r="E173" s="128">
        <v>1.380211241711606</v>
      </c>
      <c r="F173" s="92" t="s">
        <v>914</v>
      </c>
      <c r="G173" s="92" t="b">
        <v>0</v>
      </c>
      <c r="H173" s="92" t="b">
        <v>0</v>
      </c>
      <c r="I173" s="92" t="b">
        <v>0</v>
      </c>
      <c r="J173" s="92" t="b">
        <v>0</v>
      </c>
      <c r="K173" s="92" t="b">
        <v>0</v>
      </c>
      <c r="L173" s="92" t="b">
        <v>0</v>
      </c>
    </row>
    <row r="174" spans="1:12" ht="15">
      <c r="A174" s="92" t="s">
        <v>271</v>
      </c>
      <c r="B174" s="92" t="s">
        <v>270</v>
      </c>
      <c r="C174" s="92">
        <v>2</v>
      </c>
      <c r="D174" s="128">
        <v>0</v>
      </c>
      <c r="E174" s="128">
        <v>1.380211241711606</v>
      </c>
      <c r="F174" s="92" t="s">
        <v>914</v>
      </c>
      <c r="G174" s="92" t="b">
        <v>0</v>
      </c>
      <c r="H174" s="92" t="b">
        <v>0</v>
      </c>
      <c r="I174" s="92" t="b">
        <v>0</v>
      </c>
      <c r="J174" s="92" t="b">
        <v>0</v>
      </c>
      <c r="K174" s="92" t="b">
        <v>0</v>
      </c>
      <c r="L174" s="92" t="b">
        <v>0</v>
      </c>
    </row>
    <row r="175" spans="1:12" ht="15">
      <c r="A175" s="92" t="s">
        <v>1014</v>
      </c>
      <c r="B175" s="92" t="s">
        <v>1015</v>
      </c>
      <c r="C175" s="92">
        <v>2</v>
      </c>
      <c r="D175" s="128">
        <v>0</v>
      </c>
      <c r="E175" s="128">
        <v>1.414973347970818</v>
      </c>
      <c r="F175" s="92" t="s">
        <v>915</v>
      </c>
      <c r="G175" s="92" t="b">
        <v>0</v>
      </c>
      <c r="H175" s="92" t="b">
        <v>0</v>
      </c>
      <c r="I175" s="92" t="b">
        <v>0</v>
      </c>
      <c r="J175" s="92" t="b">
        <v>0</v>
      </c>
      <c r="K175" s="92" t="b">
        <v>0</v>
      </c>
      <c r="L175" s="92" t="b">
        <v>0</v>
      </c>
    </row>
    <row r="176" spans="1:12" ht="15">
      <c r="A176" s="92" t="s">
        <v>1015</v>
      </c>
      <c r="B176" s="92" t="s">
        <v>1016</v>
      </c>
      <c r="C176" s="92">
        <v>2</v>
      </c>
      <c r="D176" s="128">
        <v>0</v>
      </c>
      <c r="E176" s="128">
        <v>1.414973347970818</v>
      </c>
      <c r="F176" s="92" t="s">
        <v>915</v>
      </c>
      <c r="G176" s="92" t="b">
        <v>0</v>
      </c>
      <c r="H176" s="92" t="b">
        <v>0</v>
      </c>
      <c r="I176" s="92" t="b">
        <v>0</v>
      </c>
      <c r="J176" s="92" t="b">
        <v>0</v>
      </c>
      <c r="K176" s="92" t="b">
        <v>0</v>
      </c>
      <c r="L176" s="92" t="b">
        <v>0</v>
      </c>
    </row>
    <row r="177" spans="1:12" ht="15">
      <c r="A177" s="92" t="s">
        <v>1016</v>
      </c>
      <c r="B177" s="92" t="s">
        <v>1017</v>
      </c>
      <c r="C177" s="92">
        <v>2</v>
      </c>
      <c r="D177" s="128">
        <v>0</v>
      </c>
      <c r="E177" s="128">
        <v>1.414973347970818</v>
      </c>
      <c r="F177" s="92" t="s">
        <v>915</v>
      </c>
      <c r="G177" s="92" t="b">
        <v>0</v>
      </c>
      <c r="H177" s="92" t="b">
        <v>0</v>
      </c>
      <c r="I177" s="92" t="b">
        <v>0</v>
      </c>
      <c r="J177" s="92" t="b">
        <v>0</v>
      </c>
      <c r="K177" s="92" t="b">
        <v>0</v>
      </c>
      <c r="L177" s="92" t="b">
        <v>0</v>
      </c>
    </row>
    <row r="178" spans="1:12" ht="15">
      <c r="A178" s="92" t="s">
        <v>1017</v>
      </c>
      <c r="B178" s="92" t="s">
        <v>1018</v>
      </c>
      <c r="C178" s="92">
        <v>2</v>
      </c>
      <c r="D178" s="128">
        <v>0</v>
      </c>
      <c r="E178" s="128">
        <v>1.414973347970818</v>
      </c>
      <c r="F178" s="92" t="s">
        <v>915</v>
      </c>
      <c r="G178" s="92" t="b">
        <v>0</v>
      </c>
      <c r="H178" s="92" t="b">
        <v>0</v>
      </c>
      <c r="I178" s="92" t="b">
        <v>0</v>
      </c>
      <c r="J178" s="92" t="b">
        <v>0</v>
      </c>
      <c r="K178" s="92" t="b">
        <v>0</v>
      </c>
      <c r="L178" s="92" t="b">
        <v>0</v>
      </c>
    </row>
    <row r="179" spans="1:12" ht="15">
      <c r="A179" s="92" t="s">
        <v>1018</v>
      </c>
      <c r="B179" s="92" t="s">
        <v>1019</v>
      </c>
      <c r="C179" s="92">
        <v>2</v>
      </c>
      <c r="D179" s="128">
        <v>0</v>
      </c>
      <c r="E179" s="128">
        <v>1.414973347970818</v>
      </c>
      <c r="F179" s="92" t="s">
        <v>915</v>
      </c>
      <c r="G179" s="92" t="b">
        <v>0</v>
      </c>
      <c r="H179" s="92" t="b">
        <v>0</v>
      </c>
      <c r="I179" s="92" t="b">
        <v>0</v>
      </c>
      <c r="J179" s="92" t="b">
        <v>0</v>
      </c>
      <c r="K179" s="92" t="b">
        <v>0</v>
      </c>
      <c r="L179" s="92" t="b">
        <v>0</v>
      </c>
    </row>
    <row r="180" spans="1:12" ht="15">
      <c r="A180" s="92" t="s">
        <v>1019</v>
      </c>
      <c r="B180" s="92" t="s">
        <v>1020</v>
      </c>
      <c r="C180" s="92">
        <v>2</v>
      </c>
      <c r="D180" s="128">
        <v>0</v>
      </c>
      <c r="E180" s="128">
        <v>1.414973347970818</v>
      </c>
      <c r="F180" s="92" t="s">
        <v>915</v>
      </c>
      <c r="G180" s="92" t="b">
        <v>0</v>
      </c>
      <c r="H180" s="92" t="b">
        <v>0</v>
      </c>
      <c r="I180" s="92" t="b">
        <v>0</v>
      </c>
      <c r="J180" s="92" t="b">
        <v>0</v>
      </c>
      <c r="K180" s="92" t="b">
        <v>0</v>
      </c>
      <c r="L180" s="92" t="b">
        <v>0</v>
      </c>
    </row>
    <row r="181" spans="1:12" ht="15">
      <c r="A181" s="92" t="s">
        <v>1020</v>
      </c>
      <c r="B181" s="92" t="s">
        <v>1021</v>
      </c>
      <c r="C181" s="92">
        <v>2</v>
      </c>
      <c r="D181" s="128">
        <v>0</v>
      </c>
      <c r="E181" s="128">
        <v>1.414973347970818</v>
      </c>
      <c r="F181" s="92" t="s">
        <v>915</v>
      </c>
      <c r="G181" s="92" t="b">
        <v>0</v>
      </c>
      <c r="H181" s="92" t="b">
        <v>0</v>
      </c>
      <c r="I181" s="92" t="b">
        <v>0</v>
      </c>
      <c r="J181" s="92" t="b">
        <v>0</v>
      </c>
      <c r="K181" s="92" t="b">
        <v>0</v>
      </c>
      <c r="L181" s="92" t="b">
        <v>0</v>
      </c>
    </row>
    <row r="182" spans="1:12" ht="15">
      <c r="A182" s="92" t="s">
        <v>1021</v>
      </c>
      <c r="B182" s="92" t="s">
        <v>1022</v>
      </c>
      <c r="C182" s="92">
        <v>2</v>
      </c>
      <c r="D182" s="128">
        <v>0</v>
      </c>
      <c r="E182" s="128">
        <v>1.414973347970818</v>
      </c>
      <c r="F182" s="92" t="s">
        <v>915</v>
      </c>
      <c r="G182" s="92" t="b">
        <v>0</v>
      </c>
      <c r="H182" s="92" t="b">
        <v>0</v>
      </c>
      <c r="I182" s="92" t="b">
        <v>0</v>
      </c>
      <c r="J182" s="92" t="b">
        <v>0</v>
      </c>
      <c r="K182" s="92" t="b">
        <v>0</v>
      </c>
      <c r="L182" s="92" t="b">
        <v>0</v>
      </c>
    </row>
    <row r="183" spans="1:12" ht="15">
      <c r="A183" s="92" t="s">
        <v>1022</v>
      </c>
      <c r="B183" s="92" t="s">
        <v>1023</v>
      </c>
      <c r="C183" s="92">
        <v>2</v>
      </c>
      <c r="D183" s="128">
        <v>0</v>
      </c>
      <c r="E183" s="128">
        <v>1.414973347970818</v>
      </c>
      <c r="F183" s="92" t="s">
        <v>915</v>
      </c>
      <c r="G183" s="92" t="b">
        <v>0</v>
      </c>
      <c r="H183" s="92" t="b">
        <v>0</v>
      </c>
      <c r="I183" s="92" t="b">
        <v>0</v>
      </c>
      <c r="J183" s="92" t="b">
        <v>0</v>
      </c>
      <c r="K183" s="92" t="b">
        <v>0</v>
      </c>
      <c r="L183" s="92" t="b">
        <v>0</v>
      </c>
    </row>
    <row r="184" spans="1:12" ht="15">
      <c r="A184" s="92" t="s">
        <v>1023</v>
      </c>
      <c r="B184" s="92" t="s">
        <v>1221</v>
      </c>
      <c r="C184" s="92">
        <v>2</v>
      </c>
      <c r="D184" s="128">
        <v>0</v>
      </c>
      <c r="E184" s="128">
        <v>1.414973347970818</v>
      </c>
      <c r="F184" s="92" t="s">
        <v>915</v>
      </c>
      <c r="G184" s="92" t="b">
        <v>0</v>
      </c>
      <c r="H184" s="92" t="b">
        <v>0</v>
      </c>
      <c r="I184" s="92" t="b">
        <v>0</v>
      </c>
      <c r="J184" s="92" t="b">
        <v>0</v>
      </c>
      <c r="K184" s="92" t="b">
        <v>0</v>
      </c>
      <c r="L184" s="92" t="b">
        <v>0</v>
      </c>
    </row>
    <row r="185" spans="1:12" ht="15">
      <c r="A185" s="92" t="s">
        <v>1221</v>
      </c>
      <c r="B185" s="92" t="s">
        <v>1238</v>
      </c>
      <c r="C185" s="92">
        <v>2</v>
      </c>
      <c r="D185" s="128">
        <v>0</v>
      </c>
      <c r="E185" s="128">
        <v>1.414973347970818</v>
      </c>
      <c r="F185" s="92" t="s">
        <v>915</v>
      </c>
      <c r="G185" s="92" t="b">
        <v>0</v>
      </c>
      <c r="H185" s="92" t="b">
        <v>0</v>
      </c>
      <c r="I185" s="92" t="b">
        <v>0</v>
      </c>
      <c r="J185" s="92" t="b">
        <v>0</v>
      </c>
      <c r="K185" s="92" t="b">
        <v>0</v>
      </c>
      <c r="L185" s="92" t="b">
        <v>0</v>
      </c>
    </row>
    <row r="186" spans="1:12" ht="15">
      <c r="A186" s="92" t="s">
        <v>1238</v>
      </c>
      <c r="B186" s="92" t="s">
        <v>1239</v>
      </c>
      <c r="C186" s="92">
        <v>2</v>
      </c>
      <c r="D186" s="128">
        <v>0</v>
      </c>
      <c r="E186" s="128">
        <v>1.414973347970818</v>
      </c>
      <c r="F186" s="92" t="s">
        <v>915</v>
      </c>
      <c r="G186" s="92" t="b">
        <v>0</v>
      </c>
      <c r="H186" s="92" t="b">
        <v>0</v>
      </c>
      <c r="I186" s="92" t="b">
        <v>0</v>
      </c>
      <c r="J186" s="92" t="b">
        <v>0</v>
      </c>
      <c r="K186" s="92" t="b">
        <v>0</v>
      </c>
      <c r="L186" s="92" t="b">
        <v>0</v>
      </c>
    </row>
    <row r="187" spans="1:12" ht="15">
      <c r="A187" s="92" t="s">
        <v>1239</v>
      </c>
      <c r="B187" s="92" t="s">
        <v>998</v>
      </c>
      <c r="C187" s="92">
        <v>2</v>
      </c>
      <c r="D187" s="128">
        <v>0</v>
      </c>
      <c r="E187" s="128">
        <v>1.414973347970818</v>
      </c>
      <c r="F187" s="92" t="s">
        <v>915</v>
      </c>
      <c r="G187" s="92" t="b">
        <v>0</v>
      </c>
      <c r="H187" s="92" t="b">
        <v>0</v>
      </c>
      <c r="I187" s="92" t="b">
        <v>0</v>
      </c>
      <c r="J187" s="92" t="b">
        <v>0</v>
      </c>
      <c r="K187" s="92" t="b">
        <v>0</v>
      </c>
      <c r="L187" s="92" t="b">
        <v>0</v>
      </c>
    </row>
    <row r="188" spans="1:12" ht="15">
      <c r="A188" s="92" t="s">
        <v>998</v>
      </c>
      <c r="B188" s="92" t="s">
        <v>1240</v>
      </c>
      <c r="C188" s="92">
        <v>2</v>
      </c>
      <c r="D188" s="128">
        <v>0</v>
      </c>
      <c r="E188" s="128">
        <v>1.414973347970818</v>
      </c>
      <c r="F188" s="92" t="s">
        <v>915</v>
      </c>
      <c r="G188" s="92" t="b">
        <v>0</v>
      </c>
      <c r="H188" s="92" t="b">
        <v>0</v>
      </c>
      <c r="I188" s="92" t="b">
        <v>0</v>
      </c>
      <c r="J188" s="92" t="b">
        <v>0</v>
      </c>
      <c r="K188" s="92" t="b">
        <v>1</v>
      </c>
      <c r="L188" s="92" t="b">
        <v>0</v>
      </c>
    </row>
    <row r="189" spans="1:12" ht="15">
      <c r="A189" s="92" t="s">
        <v>1240</v>
      </c>
      <c r="B189" s="92" t="s">
        <v>1241</v>
      </c>
      <c r="C189" s="92">
        <v>2</v>
      </c>
      <c r="D189" s="128">
        <v>0</v>
      </c>
      <c r="E189" s="128">
        <v>1.414973347970818</v>
      </c>
      <c r="F189" s="92" t="s">
        <v>915</v>
      </c>
      <c r="G189" s="92" t="b">
        <v>0</v>
      </c>
      <c r="H189" s="92" t="b">
        <v>1</v>
      </c>
      <c r="I189" s="92" t="b">
        <v>0</v>
      </c>
      <c r="J189" s="92" t="b">
        <v>1</v>
      </c>
      <c r="K189" s="92" t="b">
        <v>0</v>
      </c>
      <c r="L189" s="92" t="b">
        <v>0</v>
      </c>
    </row>
    <row r="190" spans="1:12" ht="15">
      <c r="A190" s="92" t="s">
        <v>1241</v>
      </c>
      <c r="B190" s="92" t="s">
        <v>1242</v>
      </c>
      <c r="C190" s="92">
        <v>2</v>
      </c>
      <c r="D190" s="128">
        <v>0</v>
      </c>
      <c r="E190" s="128">
        <v>1.414973347970818</v>
      </c>
      <c r="F190" s="92" t="s">
        <v>915</v>
      </c>
      <c r="G190" s="92" t="b">
        <v>1</v>
      </c>
      <c r="H190" s="92" t="b">
        <v>0</v>
      </c>
      <c r="I190" s="92" t="b">
        <v>0</v>
      </c>
      <c r="J190" s="92" t="b">
        <v>0</v>
      </c>
      <c r="K190" s="92" t="b">
        <v>0</v>
      </c>
      <c r="L190" s="92" t="b">
        <v>0</v>
      </c>
    </row>
    <row r="191" spans="1:12" ht="15">
      <c r="A191" s="92" t="s">
        <v>1242</v>
      </c>
      <c r="B191" s="92" t="s">
        <v>1243</v>
      </c>
      <c r="C191" s="92">
        <v>2</v>
      </c>
      <c r="D191" s="128">
        <v>0</v>
      </c>
      <c r="E191" s="128">
        <v>1.414973347970818</v>
      </c>
      <c r="F191" s="92" t="s">
        <v>915</v>
      </c>
      <c r="G191" s="92" t="b">
        <v>0</v>
      </c>
      <c r="H191" s="92" t="b">
        <v>0</v>
      </c>
      <c r="I191" s="92" t="b">
        <v>0</v>
      </c>
      <c r="J191" s="92" t="b">
        <v>0</v>
      </c>
      <c r="K191" s="92" t="b">
        <v>0</v>
      </c>
      <c r="L191" s="92" t="b">
        <v>0</v>
      </c>
    </row>
    <row r="192" spans="1:12" ht="15">
      <c r="A192" s="92" t="s">
        <v>1243</v>
      </c>
      <c r="B192" s="92" t="s">
        <v>1034</v>
      </c>
      <c r="C192" s="92">
        <v>2</v>
      </c>
      <c r="D192" s="128">
        <v>0</v>
      </c>
      <c r="E192" s="128">
        <v>1.414973347970818</v>
      </c>
      <c r="F192" s="92" t="s">
        <v>915</v>
      </c>
      <c r="G192" s="92" t="b">
        <v>0</v>
      </c>
      <c r="H192" s="92" t="b">
        <v>0</v>
      </c>
      <c r="I192" s="92" t="b">
        <v>0</v>
      </c>
      <c r="J192" s="92" t="b">
        <v>1</v>
      </c>
      <c r="K192" s="92" t="b">
        <v>0</v>
      </c>
      <c r="L192" s="92" t="b">
        <v>0</v>
      </c>
    </row>
    <row r="193" spans="1:12" ht="15">
      <c r="A193" s="92" t="s">
        <v>1034</v>
      </c>
      <c r="B193" s="92" t="s">
        <v>1222</v>
      </c>
      <c r="C193" s="92">
        <v>2</v>
      </c>
      <c r="D193" s="128">
        <v>0</v>
      </c>
      <c r="E193" s="128">
        <v>1.414973347970818</v>
      </c>
      <c r="F193" s="92" t="s">
        <v>915</v>
      </c>
      <c r="G193" s="92" t="b">
        <v>1</v>
      </c>
      <c r="H193" s="92" t="b">
        <v>0</v>
      </c>
      <c r="I193" s="92" t="b">
        <v>0</v>
      </c>
      <c r="J193" s="92" t="b">
        <v>0</v>
      </c>
      <c r="K193" s="92" t="b">
        <v>0</v>
      </c>
      <c r="L193" s="92" t="b">
        <v>0</v>
      </c>
    </row>
    <row r="194" spans="1:12" ht="15">
      <c r="A194" s="92" t="s">
        <v>1222</v>
      </c>
      <c r="B194" s="92" t="s">
        <v>995</v>
      </c>
      <c r="C194" s="92">
        <v>2</v>
      </c>
      <c r="D194" s="128">
        <v>0</v>
      </c>
      <c r="E194" s="128">
        <v>1.414973347970818</v>
      </c>
      <c r="F194" s="92" t="s">
        <v>915</v>
      </c>
      <c r="G194" s="92" t="b">
        <v>0</v>
      </c>
      <c r="H194" s="92" t="b">
        <v>0</v>
      </c>
      <c r="I194" s="92" t="b">
        <v>0</v>
      </c>
      <c r="J194" s="92" t="b">
        <v>0</v>
      </c>
      <c r="K194" s="92" t="b">
        <v>0</v>
      </c>
      <c r="L194" s="92" t="b">
        <v>0</v>
      </c>
    </row>
    <row r="195" spans="1:12" ht="15">
      <c r="A195" s="92" t="s">
        <v>995</v>
      </c>
      <c r="B195" s="92" t="s">
        <v>1211</v>
      </c>
      <c r="C195" s="92">
        <v>2</v>
      </c>
      <c r="D195" s="128">
        <v>0</v>
      </c>
      <c r="E195" s="128">
        <v>1.414973347970818</v>
      </c>
      <c r="F195" s="92" t="s">
        <v>915</v>
      </c>
      <c r="G195" s="92" t="b">
        <v>0</v>
      </c>
      <c r="H195" s="92" t="b">
        <v>0</v>
      </c>
      <c r="I195" s="92" t="b">
        <v>0</v>
      </c>
      <c r="J195" s="92" t="b">
        <v>0</v>
      </c>
      <c r="K195" s="92" t="b">
        <v>0</v>
      </c>
      <c r="L195" s="92" t="b">
        <v>0</v>
      </c>
    </row>
    <row r="196" spans="1:12" ht="15">
      <c r="A196" s="92" t="s">
        <v>1211</v>
      </c>
      <c r="B196" s="92" t="s">
        <v>1244</v>
      </c>
      <c r="C196" s="92">
        <v>2</v>
      </c>
      <c r="D196" s="128">
        <v>0</v>
      </c>
      <c r="E196" s="128">
        <v>1.414973347970818</v>
      </c>
      <c r="F196" s="92" t="s">
        <v>915</v>
      </c>
      <c r="G196" s="92" t="b">
        <v>0</v>
      </c>
      <c r="H196" s="92" t="b">
        <v>0</v>
      </c>
      <c r="I196" s="92" t="b">
        <v>0</v>
      </c>
      <c r="J196" s="92" t="b">
        <v>0</v>
      </c>
      <c r="K196" s="92" t="b">
        <v>0</v>
      </c>
      <c r="L196" s="92" t="b">
        <v>0</v>
      </c>
    </row>
    <row r="197" spans="1:12" ht="15">
      <c r="A197" s="92" t="s">
        <v>1244</v>
      </c>
      <c r="B197" s="92" t="s">
        <v>1245</v>
      </c>
      <c r="C197" s="92">
        <v>2</v>
      </c>
      <c r="D197" s="128">
        <v>0</v>
      </c>
      <c r="E197" s="128">
        <v>1.414973347970818</v>
      </c>
      <c r="F197" s="92" t="s">
        <v>915</v>
      </c>
      <c r="G197" s="92" t="b">
        <v>0</v>
      </c>
      <c r="H197" s="92" t="b">
        <v>0</v>
      </c>
      <c r="I197" s="92" t="b">
        <v>0</v>
      </c>
      <c r="J197" s="92" t="b">
        <v>0</v>
      </c>
      <c r="K197" s="92" t="b">
        <v>0</v>
      </c>
      <c r="L197" s="92" t="b">
        <v>0</v>
      </c>
    </row>
    <row r="198" spans="1:12" ht="15">
      <c r="A198" s="92" t="s">
        <v>1245</v>
      </c>
      <c r="B198" s="92" t="s">
        <v>1246</v>
      </c>
      <c r="C198" s="92">
        <v>2</v>
      </c>
      <c r="D198" s="128">
        <v>0</v>
      </c>
      <c r="E198" s="128">
        <v>1.414973347970818</v>
      </c>
      <c r="F198" s="92" t="s">
        <v>915</v>
      </c>
      <c r="G198" s="92" t="b">
        <v>0</v>
      </c>
      <c r="H198" s="92" t="b">
        <v>0</v>
      </c>
      <c r="I198" s="92" t="b">
        <v>0</v>
      </c>
      <c r="J198" s="92" t="b">
        <v>0</v>
      </c>
      <c r="K198" s="92" t="b">
        <v>0</v>
      </c>
      <c r="L198" s="92" t="b">
        <v>0</v>
      </c>
    </row>
    <row r="199" spans="1:12" ht="15">
      <c r="A199" s="92" t="s">
        <v>1246</v>
      </c>
      <c r="B199" s="92" t="s">
        <v>1223</v>
      </c>
      <c r="C199" s="92">
        <v>2</v>
      </c>
      <c r="D199" s="128">
        <v>0</v>
      </c>
      <c r="E199" s="128">
        <v>1.414973347970818</v>
      </c>
      <c r="F199" s="92" t="s">
        <v>915</v>
      </c>
      <c r="G199" s="92" t="b">
        <v>0</v>
      </c>
      <c r="H199" s="92" t="b">
        <v>0</v>
      </c>
      <c r="I199" s="92" t="b">
        <v>0</v>
      </c>
      <c r="J199" s="92" t="b">
        <v>0</v>
      </c>
      <c r="K199" s="92" t="b">
        <v>0</v>
      </c>
      <c r="L199" s="92" t="b">
        <v>0</v>
      </c>
    </row>
    <row r="200" spans="1:12" ht="15">
      <c r="A200" s="92" t="s">
        <v>1223</v>
      </c>
      <c r="B200" s="92" t="s">
        <v>992</v>
      </c>
      <c r="C200" s="92">
        <v>2</v>
      </c>
      <c r="D200" s="128">
        <v>0</v>
      </c>
      <c r="E200" s="128">
        <v>1.414973347970818</v>
      </c>
      <c r="F200" s="92" t="s">
        <v>915</v>
      </c>
      <c r="G200" s="92" t="b">
        <v>0</v>
      </c>
      <c r="H200" s="92" t="b">
        <v>0</v>
      </c>
      <c r="I200" s="92" t="b">
        <v>0</v>
      </c>
      <c r="J200" s="92" t="b">
        <v>0</v>
      </c>
      <c r="K200" s="92" t="b">
        <v>0</v>
      </c>
      <c r="L200" s="92" t="b">
        <v>0</v>
      </c>
    </row>
    <row r="201" spans="1:12" ht="15">
      <c r="A201" s="92" t="s">
        <v>994</v>
      </c>
      <c r="B201" s="92" t="s">
        <v>993</v>
      </c>
      <c r="C201" s="92">
        <v>4</v>
      </c>
      <c r="D201" s="128">
        <v>0</v>
      </c>
      <c r="E201" s="128">
        <v>1.0107238653917732</v>
      </c>
      <c r="F201" s="92" t="s">
        <v>916</v>
      </c>
      <c r="G201" s="92" t="b">
        <v>0</v>
      </c>
      <c r="H201" s="92" t="b">
        <v>0</v>
      </c>
      <c r="I201" s="92" t="b">
        <v>0</v>
      </c>
      <c r="J201" s="92" t="b">
        <v>0</v>
      </c>
      <c r="K201" s="92" t="b">
        <v>0</v>
      </c>
      <c r="L201" s="92" t="b">
        <v>0</v>
      </c>
    </row>
    <row r="202" spans="1:12" ht="15">
      <c r="A202" s="92" t="s">
        <v>1026</v>
      </c>
      <c r="B202" s="92" t="s">
        <v>992</v>
      </c>
      <c r="C202" s="92">
        <v>4</v>
      </c>
      <c r="D202" s="128">
        <v>0</v>
      </c>
      <c r="E202" s="128">
        <v>1.3117538610557542</v>
      </c>
      <c r="F202" s="92" t="s">
        <v>916</v>
      </c>
      <c r="G202" s="92" t="b">
        <v>0</v>
      </c>
      <c r="H202" s="92" t="b">
        <v>0</v>
      </c>
      <c r="I202" s="92" t="b">
        <v>0</v>
      </c>
      <c r="J202" s="92" t="b">
        <v>0</v>
      </c>
      <c r="K202" s="92" t="b">
        <v>0</v>
      </c>
      <c r="L202" s="92" t="b">
        <v>0</v>
      </c>
    </row>
    <row r="203" spans="1:12" ht="15">
      <c r="A203" s="92" t="s">
        <v>1028</v>
      </c>
      <c r="B203" s="92" t="s">
        <v>994</v>
      </c>
      <c r="C203" s="92">
        <v>2</v>
      </c>
      <c r="D203" s="128">
        <v>0.007000697573580958</v>
      </c>
      <c r="E203" s="128">
        <v>1.3117538610557542</v>
      </c>
      <c r="F203" s="92" t="s">
        <v>916</v>
      </c>
      <c r="G203" s="92" t="b">
        <v>1</v>
      </c>
      <c r="H203" s="92" t="b">
        <v>0</v>
      </c>
      <c r="I203" s="92" t="b">
        <v>0</v>
      </c>
      <c r="J203" s="92" t="b">
        <v>0</v>
      </c>
      <c r="K203" s="92" t="b">
        <v>0</v>
      </c>
      <c r="L203" s="92" t="b">
        <v>0</v>
      </c>
    </row>
    <row r="204" spans="1:12" ht="15">
      <c r="A204" s="92" t="s">
        <v>993</v>
      </c>
      <c r="B204" s="92" t="s">
        <v>993</v>
      </c>
      <c r="C204" s="92">
        <v>2</v>
      </c>
      <c r="D204" s="128">
        <v>0.007000697573580958</v>
      </c>
      <c r="E204" s="128">
        <v>0.5336026106721107</v>
      </c>
      <c r="F204" s="92" t="s">
        <v>916</v>
      </c>
      <c r="G204" s="92" t="b">
        <v>0</v>
      </c>
      <c r="H204" s="92" t="b">
        <v>0</v>
      </c>
      <c r="I204" s="92" t="b">
        <v>0</v>
      </c>
      <c r="J204" s="92" t="b">
        <v>0</v>
      </c>
      <c r="K204" s="92" t="b">
        <v>0</v>
      </c>
      <c r="L204" s="92" t="b">
        <v>0</v>
      </c>
    </row>
    <row r="205" spans="1:12" ht="15">
      <c r="A205" s="92" t="s">
        <v>993</v>
      </c>
      <c r="B205" s="92" t="s">
        <v>1025</v>
      </c>
      <c r="C205" s="92">
        <v>2</v>
      </c>
      <c r="D205" s="128">
        <v>0.007000697573580958</v>
      </c>
      <c r="E205" s="128">
        <v>0.8346326063360919</v>
      </c>
      <c r="F205" s="92" t="s">
        <v>916</v>
      </c>
      <c r="G205" s="92" t="b">
        <v>0</v>
      </c>
      <c r="H205" s="92" t="b">
        <v>0</v>
      </c>
      <c r="I205" s="92" t="b">
        <v>0</v>
      </c>
      <c r="J205" s="92" t="b">
        <v>0</v>
      </c>
      <c r="K205" s="92" t="b">
        <v>0</v>
      </c>
      <c r="L205" s="92" t="b">
        <v>0</v>
      </c>
    </row>
    <row r="206" spans="1:12" ht="15">
      <c r="A206" s="92" t="s">
        <v>1025</v>
      </c>
      <c r="B206" s="92" t="s">
        <v>1025</v>
      </c>
      <c r="C206" s="92">
        <v>2</v>
      </c>
      <c r="D206" s="128">
        <v>0.007000697573580958</v>
      </c>
      <c r="E206" s="128">
        <v>1.0107238653917732</v>
      </c>
      <c r="F206" s="92" t="s">
        <v>916</v>
      </c>
      <c r="G206" s="92" t="b">
        <v>0</v>
      </c>
      <c r="H206" s="92" t="b">
        <v>0</v>
      </c>
      <c r="I206" s="92" t="b">
        <v>0</v>
      </c>
      <c r="J206" s="92" t="b">
        <v>0</v>
      </c>
      <c r="K206" s="92" t="b">
        <v>0</v>
      </c>
      <c r="L206" s="92" t="b">
        <v>0</v>
      </c>
    </row>
    <row r="207" spans="1:12" ht="15">
      <c r="A207" s="92" t="s">
        <v>1025</v>
      </c>
      <c r="B207" s="92" t="s">
        <v>1029</v>
      </c>
      <c r="C207" s="92">
        <v>2</v>
      </c>
      <c r="D207" s="128">
        <v>0.007000697573580958</v>
      </c>
      <c r="E207" s="128">
        <v>1.3117538610557542</v>
      </c>
      <c r="F207" s="92" t="s">
        <v>916</v>
      </c>
      <c r="G207" s="92" t="b">
        <v>0</v>
      </c>
      <c r="H207" s="92" t="b">
        <v>0</v>
      </c>
      <c r="I207" s="92" t="b">
        <v>0</v>
      </c>
      <c r="J207" s="92" t="b">
        <v>0</v>
      </c>
      <c r="K207" s="92" t="b">
        <v>0</v>
      </c>
      <c r="L207" s="92" t="b">
        <v>0</v>
      </c>
    </row>
    <row r="208" spans="1:12" ht="15">
      <c r="A208" s="92" t="s">
        <v>1029</v>
      </c>
      <c r="B208" s="92" t="s">
        <v>1008</v>
      </c>
      <c r="C208" s="92">
        <v>2</v>
      </c>
      <c r="D208" s="128">
        <v>0.007000697573580958</v>
      </c>
      <c r="E208" s="128">
        <v>1.6127838567197355</v>
      </c>
      <c r="F208" s="92" t="s">
        <v>916</v>
      </c>
      <c r="G208" s="92" t="b">
        <v>0</v>
      </c>
      <c r="H208" s="92" t="b">
        <v>0</v>
      </c>
      <c r="I208" s="92" t="b">
        <v>0</v>
      </c>
      <c r="J208" s="92" t="b">
        <v>0</v>
      </c>
      <c r="K208" s="92" t="b">
        <v>0</v>
      </c>
      <c r="L208" s="92" t="b">
        <v>0</v>
      </c>
    </row>
    <row r="209" spans="1:12" ht="15">
      <c r="A209" s="92" t="s">
        <v>1008</v>
      </c>
      <c r="B209" s="92" t="s">
        <v>1030</v>
      </c>
      <c r="C209" s="92">
        <v>2</v>
      </c>
      <c r="D209" s="128">
        <v>0.007000697573580958</v>
      </c>
      <c r="E209" s="128">
        <v>1.6127838567197355</v>
      </c>
      <c r="F209" s="92" t="s">
        <v>916</v>
      </c>
      <c r="G209" s="92" t="b">
        <v>0</v>
      </c>
      <c r="H209" s="92" t="b">
        <v>0</v>
      </c>
      <c r="I209" s="92" t="b">
        <v>0</v>
      </c>
      <c r="J209" s="92" t="b">
        <v>0</v>
      </c>
      <c r="K209" s="92" t="b">
        <v>0</v>
      </c>
      <c r="L209" s="92" t="b">
        <v>0</v>
      </c>
    </row>
    <row r="210" spans="1:12" ht="15">
      <c r="A210" s="92" t="s">
        <v>1030</v>
      </c>
      <c r="B210" s="92" t="s">
        <v>1247</v>
      </c>
      <c r="C210" s="92">
        <v>2</v>
      </c>
      <c r="D210" s="128">
        <v>0.007000697573580958</v>
      </c>
      <c r="E210" s="128">
        <v>1.6127838567197355</v>
      </c>
      <c r="F210" s="92" t="s">
        <v>916</v>
      </c>
      <c r="G210" s="92" t="b">
        <v>0</v>
      </c>
      <c r="H210" s="92" t="b">
        <v>0</v>
      </c>
      <c r="I210" s="92" t="b">
        <v>0</v>
      </c>
      <c r="J210" s="92" t="b">
        <v>0</v>
      </c>
      <c r="K210" s="92" t="b">
        <v>0</v>
      </c>
      <c r="L210" s="92" t="b">
        <v>0</v>
      </c>
    </row>
    <row r="211" spans="1:12" ht="15">
      <c r="A211" s="92" t="s">
        <v>1247</v>
      </c>
      <c r="B211" s="92" t="s">
        <v>1224</v>
      </c>
      <c r="C211" s="92">
        <v>2</v>
      </c>
      <c r="D211" s="128">
        <v>0.007000697573580958</v>
      </c>
      <c r="E211" s="128">
        <v>1.6127838567197355</v>
      </c>
      <c r="F211" s="92" t="s">
        <v>916</v>
      </c>
      <c r="G211" s="92" t="b">
        <v>0</v>
      </c>
      <c r="H211" s="92" t="b">
        <v>0</v>
      </c>
      <c r="I211" s="92" t="b">
        <v>0</v>
      </c>
      <c r="J211" s="92" t="b">
        <v>0</v>
      </c>
      <c r="K211" s="92" t="b">
        <v>0</v>
      </c>
      <c r="L211" s="92" t="b">
        <v>0</v>
      </c>
    </row>
    <row r="212" spans="1:12" ht="15">
      <c r="A212" s="92" t="s">
        <v>1224</v>
      </c>
      <c r="B212" s="92" t="s">
        <v>1225</v>
      </c>
      <c r="C212" s="92">
        <v>2</v>
      </c>
      <c r="D212" s="128">
        <v>0.007000697573580958</v>
      </c>
      <c r="E212" s="128">
        <v>1.6127838567197355</v>
      </c>
      <c r="F212" s="92" t="s">
        <v>916</v>
      </c>
      <c r="G212" s="92" t="b">
        <v>0</v>
      </c>
      <c r="H212" s="92" t="b">
        <v>0</v>
      </c>
      <c r="I212" s="92" t="b">
        <v>0</v>
      </c>
      <c r="J212" s="92" t="b">
        <v>0</v>
      </c>
      <c r="K212" s="92" t="b">
        <v>0</v>
      </c>
      <c r="L212" s="92" t="b">
        <v>0</v>
      </c>
    </row>
    <row r="213" spans="1:12" ht="15">
      <c r="A213" s="92" t="s">
        <v>1225</v>
      </c>
      <c r="B213" s="92" t="s">
        <v>1213</v>
      </c>
      <c r="C213" s="92">
        <v>2</v>
      </c>
      <c r="D213" s="128">
        <v>0.007000697573580958</v>
      </c>
      <c r="E213" s="128">
        <v>1.6127838567197355</v>
      </c>
      <c r="F213" s="92" t="s">
        <v>916</v>
      </c>
      <c r="G213" s="92" t="b">
        <v>0</v>
      </c>
      <c r="H213" s="92" t="b">
        <v>0</v>
      </c>
      <c r="I213" s="92" t="b">
        <v>0</v>
      </c>
      <c r="J213" s="92" t="b">
        <v>0</v>
      </c>
      <c r="K213" s="92" t="b">
        <v>0</v>
      </c>
      <c r="L213" s="92" t="b">
        <v>0</v>
      </c>
    </row>
    <row r="214" spans="1:12" ht="15">
      <c r="A214" s="92" t="s">
        <v>1213</v>
      </c>
      <c r="B214" s="92" t="s">
        <v>1226</v>
      </c>
      <c r="C214" s="92">
        <v>2</v>
      </c>
      <c r="D214" s="128">
        <v>0.007000697573580958</v>
      </c>
      <c r="E214" s="128">
        <v>1.6127838567197355</v>
      </c>
      <c r="F214" s="92" t="s">
        <v>916</v>
      </c>
      <c r="G214" s="92" t="b">
        <v>0</v>
      </c>
      <c r="H214" s="92" t="b">
        <v>0</v>
      </c>
      <c r="I214" s="92" t="b">
        <v>0</v>
      </c>
      <c r="J214" s="92" t="b">
        <v>1</v>
      </c>
      <c r="K214" s="92" t="b">
        <v>0</v>
      </c>
      <c r="L214" s="92" t="b">
        <v>0</v>
      </c>
    </row>
    <row r="215" spans="1:12" ht="15">
      <c r="A215" s="92" t="s">
        <v>1226</v>
      </c>
      <c r="B215" s="92" t="s">
        <v>1214</v>
      </c>
      <c r="C215" s="92">
        <v>2</v>
      </c>
      <c r="D215" s="128">
        <v>0.007000697573580958</v>
      </c>
      <c r="E215" s="128">
        <v>1.6127838567197355</v>
      </c>
      <c r="F215" s="92" t="s">
        <v>916</v>
      </c>
      <c r="G215" s="92" t="b">
        <v>1</v>
      </c>
      <c r="H215" s="92" t="b">
        <v>0</v>
      </c>
      <c r="I215" s="92" t="b">
        <v>0</v>
      </c>
      <c r="J215" s="92" t="b">
        <v>0</v>
      </c>
      <c r="K215" s="92" t="b">
        <v>0</v>
      </c>
      <c r="L215" s="92" t="b">
        <v>0</v>
      </c>
    </row>
    <row r="216" spans="1:12" ht="15">
      <c r="A216" s="92" t="s">
        <v>1214</v>
      </c>
      <c r="B216" s="92" t="s">
        <v>993</v>
      </c>
      <c r="C216" s="92">
        <v>2</v>
      </c>
      <c r="D216" s="128">
        <v>0.007000697573580958</v>
      </c>
      <c r="E216" s="128">
        <v>1.0107238653917732</v>
      </c>
      <c r="F216" s="92" t="s">
        <v>916</v>
      </c>
      <c r="G216" s="92" t="b">
        <v>0</v>
      </c>
      <c r="H216" s="92" t="b">
        <v>0</v>
      </c>
      <c r="I216" s="92" t="b">
        <v>0</v>
      </c>
      <c r="J216" s="92" t="b">
        <v>0</v>
      </c>
      <c r="K216" s="92" t="b">
        <v>0</v>
      </c>
      <c r="L216" s="92" t="b">
        <v>0</v>
      </c>
    </row>
    <row r="217" spans="1:12" ht="15">
      <c r="A217" s="92" t="s">
        <v>993</v>
      </c>
      <c r="B217" s="92" t="s">
        <v>1248</v>
      </c>
      <c r="C217" s="92">
        <v>2</v>
      </c>
      <c r="D217" s="128">
        <v>0.007000697573580958</v>
      </c>
      <c r="E217" s="128">
        <v>1.135662602000073</v>
      </c>
      <c r="F217" s="92" t="s">
        <v>916</v>
      </c>
      <c r="G217" s="92" t="b">
        <v>0</v>
      </c>
      <c r="H217" s="92" t="b">
        <v>0</v>
      </c>
      <c r="I217" s="92" t="b">
        <v>0</v>
      </c>
      <c r="J217" s="92" t="b">
        <v>0</v>
      </c>
      <c r="K217" s="92" t="b">
        <v>0</v>
      </c>
      <c r="L217" s="92" t="b">
        <v>0</v>
      </c>
    </row>
    <row r="218" spans="1:12" ht="15">
      <c r="A218" s="92" t="s">
        <v>1248</v>
      </c>
      <c r="B218" s="92" t="s">
        <v>1249</v>
      </c>
      <c r="C218" s="92">
        <v>2</v>
      </c>
      <c r="D218" s="128">
        <v>0.007000697573580958</v>
      </c>
      <c r="E218" s="128">
        <v>1.6127838567197355</v>
      </c>
      <c r="F218" s="92" t="s">
        <v>916</v>
      </c>
      <c r="G218" s="92" t="b">
        <v>0</v>
      </c>
      <c r="H218" s="92" t="b">
        <v>0</v>
      </c>
      <c r="I218" s="92" t="b">
        <v>0</v>
      </c>
      <c r="J218" s="92" t="b">
        <v>0</v>
      </c>
      <c r="K218" s="92" t="b">
        <v>0</v>
      </c>
      <c r="L218" s="92" t="b">
        <v>0</v>
      </c>
    </row>
    <row r="219" spans="1:12" ht="15">
      <c r="A219" s="92" t="s">
        <v>1249</v>
      </c>
      <c r="B219" s="92" t="s">
        <v>1250</v>
      </c>
      <c r="C219" s="92">
        <v>2</v>
      </c>
      <c r="D219" s="128">
        <v>0.007000697573580958</v>
      </c>
      <c r="E219" s="128">
        <v>1.6127838567197355</v>
      </c>
      <c r="F219" s="92" t="s">
        <v>916</v>
      </c>
      <c r="G219" s="92" t="b">
        <v>0</v>
      </c>
      <c r="H219" s="92" t="b">
        <v>0</v>
      </c>
      <c r="I219" s="92" t="b">
        <v>0</v>
      </c>
      <c r="J219" s="92" t="b">
        <v>0</v>
      </c>
      <c r="K219" s="92" t="b">
        <v>0</v>
      </c>
      <c r="L219" s="92" t="b">
        <v>0</v>
      </c>
    </row>
    <row r="220" spans="1:12" ht="15">
      <c r="A220" s="92" t="s">
        <v>1250</v>
      </c>
      <c r="B220" s="92" t="s">
        <v>1026</v>
      </c>
      <c r="C220" s="92">
        <v>2</v>
      </c>
      <c r="D220" s="128">
        <v>0.007000697573580958</v>
      </c>
      <c r="E220" s="128">
        <v>1.3117538610557542</v>
      </c>
      <c r="F220" s="92" t="s">
        <v>916</v>
      </c>
      <c r="G220" s="92" t="b">
        <v>0</v>
      </c>
      <c r="H220" s="92" t="b">
        <v>0</v>
      </c>
      <c r="I220" s="92" t="b">
        <v>0</v>
      </c>
      <c r="J220" s="92" t="b">
        <v>0</v>
      </c>
      <c r="K220" s="92" t="b">
        <v>0</v>
      </c>
      <c r="L220" s="92" t="b">
        <v>0</v>
      </c>
    </row>
    <row r="221" spans="1:12" ht="15">
      <c r="A221" s="92" t="s">
        <v>992</v>
      </c>
      <c r="B221" s="92" t="s">
        <v>1251</v>
      </c>
      <c r="C221" s="92">
        <v>2</v>
      </c>
      <c r="D221" s="128">
        <v>0.007000697573580958</v>
      </c>
      <c r="E221" s="128">
        <v>1.3117538610557542</v>
      </c>
      <c r="F221" s="92" t="s">
        <v>916</v>
      </c>
      <c r="G221" s="92" t="b">
        <v>0</v>
      </c>
      <c r="H221" s="92" t="b">
        <v>0</v>
      </c>
      <c r="I221" s="92" t="b">
        <v>0</v>
      </c>
      <c r="J221" s="92" t="b">
        <v>0</v>
      </c>
      <c r="K221" s="92" t="b">
        <v>0</v>
      </c>
      <c r="L221" s="92" t="b">
        <v>0</v>
      </c>
    </row>
    <row r="222" spans="1:12" ht="15">
      <c r="A222" s="92" t="s">
        <v>1227</v>
      </c>
      <c r="B222" s="92" t="s">
        <v>1027</v>
      </c>
      <c r="C222" s="92">
        <v>2</v>
      </c>
      <c r="D222" s="128">
        <v>0.007000697573580958</v>
      </c>
      <c r="E222" s="128">
        <v>1.3117538610557542</v>
      </c>
      <c r="F222" s="92" t="s">
        <v>916</v>
      </c>
      <c r="G222" s="92" t="b">
        <v>0</v>
      </c>
      <c r="H222" s="92" t="b">
        <v>0</v>
      </c>
      <c r="I222" s="92" t="b">
        <v>0</v>
      </c>
      <c r="J222" s="92" t="b">
        <v>0</v>
      </c>
      <c r="K222" s="92" t="b">
        <v>0</v>
      </c>
      <c r="L222" s="92" t="b">
        <v>0</v>
      </c>
    </row>
    <row r="223" spans="1:12" ht="15">
      <c r="A223" s="92" t="s">
        <v>1027</v>
      </c>
      <c r="B223" s="92" t="s">
        <v>1027</v>
      </c>
      <c r="C223" s="92">
        <v>2</v>
      </c>
      <c r="D223" s="128">
        <v>0.007000697573580958</v>
      </c>
      <c r="E223" s="128">
        <v>1.0107238653917732</v>
      </c>
      <c r="F223" s="92" t="s">
        <v>916</v>
      </c>
      <c r="G223" s="92" t="b">
        <v>0</v>
      </c>
      <c r="H223" s="92" t="b">
        <v>0</v>
      </c>
      <c r="I223" s="92" t="b">
        <v>0</v>
      </c>
      <c r="J223" s="92" t="b">
        <v>0</v>
      </c>
      <c r="K223" s="92" t="b">
        <v>0</v>
      </c>
      <c r="L223" s="92" t="b">
        <v>0</v>
      </c>
    </row>
    <row r="224" spans="1:12" ht="15">
      <c r="A224" s="92" t="s">
        <v>1027</v>
      </c>
      <c r="B224" s="92" t="s">
        <v>1252</v>
      </c>
      <c r="C224" s="92">
        <v>2</v>
      </c>
      <c r="D224" s="128">
        <v>0.007000697573580958</v>
      </c>
      <c r="E224" s="128">
        <v>1.3117538610557542</v>
      </c>
      <c r="F224" s="92" t="s">
        <v>916</v>
      </c>
      <c r="G224" s="92" t="b">
        <v>0</v>
      </c>
      <c r="H224" s="92" t="b">
        <v>0</v>
      </c>
      <c r="I224" s="92" t="b">
        <v>0</v>
      </c>
      <c r="J224" s="92" t="b">
        <v>0</v>
      </c>
      <c r="K224" s="92" t="b">
        <v>0</v>
      </c>
      <c r="L224" s="92" t="b">
        <v>0</v>
      </c>
    </row>
    <row r="225" spans="1:12" ht="15">
      <c r="A225" s="92" t="s">
        <v>1252</v>
      </c>
      <c r="B225" s="92" t="s">
        <v>1228</v>
      </c>
      <c r="C225" s="92">
        <v>2</v>
      </c>
      <c r="D225" s="128">
        <v>0.007000697573580958</v>
      </c>
      <c r="E225" s="128">
        <v>1.6127838567197355</v>
      </c>
      <c r="F225" s="92" t="s">
        <v>916</v>
      </c>
      <c r="G225" s="92" t="b">
        <v>0</v>
      </c>
      <c r="H225" s="92" t="b">
        <v>0</v>
      </c>
      <c r="I225" s="92" t="b">
        <v>0</v>
      </c>
      <c r="J225" s="92" t="b">
        <v>0</v>
      </c>
      <c r="K225" s="92" t="b">
        <v>0</v>
      </c>
      <c r="L225" s="92" t="b">
        <v>0</v>
      </c>
    </row>
    <row r="226" spans="1:12" ht="15">
      <c r="A226" s="92" t="s">
        <v>1228</v>
      </c>
      <c r="B226" s="92" t="s">
        <v>1253</v>
      </c>
      <c r="C226" s="92">
        <v>2</v>
      </c>
      <c r="D226" s="128">
        <v>0.007000697573580958</v>
      </c>
      <c r="E226" s="128">
        <v>1.6127838567197355</v>
      </c>
      <c r="F226" s="92" t="s">
        <v>916</v>
      </c>
      <c r="G226" s="92" t="b">
        <v>0</v>
      </c>
      <c r="H226" s="92" t="b">
        <v>0</v>
      </c>
      <c r="I226" s="92" t="b">
        <v>0</v>
      </c>
      <c r="J226" s="92" t="b">
        <v>1</v>
      </c>
      <c r="K226" s="92" t="b">
        <v>0</v>
      </c>
      <c r="L226" s="92" t="b">
        <v>0</v>
      </c>
    </row>
    <row r="227" spans="1:12" ht="15">
      <c r="A227" s="92" t="s">
        <v>1253</v>
      </c>
      <c r="B227" s="92" t="s">
        <v>1254</v>
      </c>
      <c r="C227" s="92">
        <v>2</v>
      </c>
      <c r="D227" s="128">
        <v>0.007000697573580958</v>
      </c>
      <c r="E227" s="128">
        <v>1.6127838567197355</v>
      </c>
      <c r="F227" s="92" t="s">
        <v>916</v>
      </c>
      <c r="G227" s="92" t="b">
        <v>1</v>
      </c>
      <c r="H227" s="92" t="b">
        <v>0</v>
      </c>
      <c r="I227" s="92" t="b">
        <v>0</v>
      </c>
      <c r="J227" s="92" t="b">
        <v>0</v>
      </c>
      <c r="K227" s="92" t="b">
        <v>0</v>
      </c>
      <c r="L227" s="92" t="b">
        <v>0</v>
      </c>
    </row>
    <row r="228" spans="1:12" ht="15">
      <c r="A228" s="92" t="s">
        <v>1254</v>
      </c>
      <c r="B228" s="92" t="s">
        <v>1255</v>
      </c>
      <c r="C228" s="92">
        <v>2</v>
      </c>
      <c r="D228" s="128">
        <v>0.007000697573580958</v>
      </c>
      <c r="E228" s="128">
        <v>1.6127838567197355</v>
      </c>
      <c r="F228" s="92" t="s">
        <v>916</v>
      </c>
      <c r="G228" s="92" t="b">
        <v>0</v>
      </c>
      <c r="H228" s="92" t="b">
        <v>0</v>
      </c>
      <c r="I228" s="92" t="b">
        <v>0</v>
      </c>
      <c r="J228" s="92" t="b">
        <v>0</v>
      </c>
      <c r="K228" s="92" t="b">
        <v>0</v>
      </c>
      <c r="L228" s="92" t="b">
        <v>0</v>
      </c>
    </row>
    <row r="229" spans="1:12" ht="15">
      <c r="A229" s="92" t="s">
        <v>1255</v>
      </c>
      <c r="B229" s="92" t="s">
        <v>1026</v>
      </c>
      <c r="C229" s="92">
        <v>2</v>
      </c>
      <c r="D229" s="128">
        <v>0.007000697573580958</v>
      </c>
      <c r="E229" s="128">
        <v>1.3117538610557542</v>
      </c>
      <c r="F229" s="92" t="s">
        <v>916</v>
      </c>
      <c r="G229" s="92" t="b">
        <v>0</v>
      </c>
      <c r="H229" s="92" t="b">
        <v>0</v>
      </c>
      <c r="I229" s="92" t="b">
        <v>0</v>
      </c>
      <c r="J229" s="92" t="b">
        <v>0</v>
      </c>
      <c r="K229" s="92" t="b">
        <v>0</v>
      </c>
      <c r="L229" s="92" t="b">
        <v>0</v>
      </c>
    </row>
    <row r="230" spans="1:12" ht="15">
      <c r="A230" s="92" t="s">
        <v>992</v>
      </c>
      <c r="B230" s="92" t="s">
        <v>1256</v>
      </c>
      <c r="C230" s="92">
        <v>2</v>
      </c>
      <c r="D230" s="128">
        <v>0.007000697573580958</v>
      </c>
      <c r="E230" s="128">
        <v>1.3117538610557542</v>
      </c>
      <c r="F230" s="92" t="s">
        <v>916</v>
      </c>
      <c r="G230" s="92" t="b">
        <v>0</v>
      </c>
      <c r="H230" s="92" t="b">
        <v>0</v>
      </c>
      <c r="I230" s="92" t="b">
        <v>0</v>
      </c>
      <c r="J230" s="92" t="b">
        <v>0</v>
      </c>
      <c r="K230" s="92" t="b">
        <v>0</v>
      </c>
      <c r="L230" s="92" t="b">
        <v>0</v>
      </c>
    </row>
    <row r="231" spans="1:12" ht="15">
      <c r="A231" s="92" t="s">
        <v>1256</v>
      </c>
      <c r="B231" s="92" t="s">
        <v>1257</v>
      </c>
      <c r="C231" s="92">
        <v>2</v>
      </c>
      <c r="D231" s="128">
        <v>0.007000697573580958</v>
      </c>
      <c r="E231" s="128">
        <v>1.6127838567197355</v>
      </c>
      <c r="F231" s="92" t="s">
        <v>916</v>
      </c>
      <c r="G231" s="92" t="b">
        <v>0</v>
      </c>
      <c r="H231" s="92" t="b">
        <v>0</v>
      </c>
      <c r="I231" s="92" t="b">
        <v>0</v>
      </c>
      <c r="J231" s="92" t="b">
        <v>0</v>
      </c>
      <c r="K231" s="92" t="b">
        <v>0</v>
      </c>
      <c r="L231" s="92" t="b">
        <v>0</v>
      </c>
    </row>
    <row r="232" spans="1:12" ht="15">
      <c r="A232" s="92" t="s">
        <v>1257</v>
      </c>
      <c r="B232" s="92" t="s">
        <v>1258</v>
      </c>
      <c r="C232" s="92">
        <v>2</v>
      </c>
      <c r="D232" s="128">
        <v>0.007000697573580958</v>
      </c>
      <c r="E232" s="128">
        <v>1.6127838567197355</v>
      </c>
      <c r="F232" s="92" t="s">
        <v>916</v>
      </c>
      <c r="G232" s="92" t="b">
        <v>0</v>
      </c>
      <c r="H232" s="92" t="b">
        <v>0</v>
      </c>
      <c r="I232" s="92" t="b">
        <v>0</v>
      </c>
      <c r="J232" s="92" t="b">
        <v>0</v>
      </c>
      <c r="K232" s="92" t="b">
        <v>0</v>
      </c>
      <c r="L232" s="92" t="b">
        <v>0</v>
      </c>
    </row>
    <row r="233" spans="1:12" ht="15">
      <c r="A233" s="92" t="s">
        <v>1258</v>
      </c>
      <c r="B233" s="92" t="s">
        <v>1259</v>
      </c>
      <c r="C233" s="92">
        <v>2</v>
      </c>
      <c r="D233" s="128">
        <v>0.007000697573580958</v>
      </c>
      <c r="E233" s="128">
        <v>1.6127838567197355</v>
      </c>
      <c r="F233" s="92" t="s">
        <v>916</v>
      </c>
      <c r="G233" s="92" t="b">
        <v>0</v>
      </c>
      <c r="H233" s="92" t="b">
        <v>0</v>
      </c>
      <c r="I233" s="92" t="b">
        <v>0</v>
      </c>
      <c r="J233" s="92" t="b">
        <v>0</v>
      </c>
      <c r="K233" s="92" t="b">
        <v>0</v>
      </c>
      <c r="L233" s="92" t="b">
        <v>0</v>
      </c>
    </row>
    <row r="234" spans="1:12" ht="15">
      <c r="A234" s="92" t="s">
        <v>1259</v>
      </c>
      <c r="B234" s="92" t="s">
        <v>1260</v>
      </c>
      <c r="C234" s="92">
        <v>2</v>
      </c>
      <c r="D234" s="128">
        <v>0.007000697573580958</v>
      </c>
      <c r="E234" s="128">
        <v>1.6127838567197355</v>
      </c>
      <c r="F234" s="92" t="s">
        <v>916</v>
      </c>
      <c r="G234" s="92" t="b">
        <v>0</v>
      </c>
      <c r="H234" s="92" t="b">
        <v>0</v>
      </c>
      <c r="I234" s="92" t="b">
        <v>0</v>
      </c>
      <c r="J234" s="92" t="b">
        <v>0</v>
      </c>
      <c r="K234" s="92" t="b">
        <v>0</v>
      </c>
      <c r="L234" s="92" t="b">
        <v>0</v>
      </c>
    </row>
    <row r="235" spans="1:12" ht="15">
      <c r="A235" s="92" t="s">
        <v>1260</v>
      </c>
      <c r="B235" s="92" t="s">
        <v>1212</v>
      </c>
      <c r="C235" s="92">
        <v>2</v>
      </c>
      <c r="D235" s="128">
        <v>0.007000697573580958</v>
      </c>
      <c r="E235" s="128">
        <v>1.6127838567197355</v>
      </c>
      <c r="F235" s="92" t="s">
        <v>916</v>
      </c>
      <c r="G235" s="92" t="b">
        <v>0</v>
      </c>
      <c r="H235" s="92" t="b">
        <v>0</v>
      </c>
      <c r="I235" s="92" t="b">
        <v>0</v>
      </c>
      <c r="J235" s="92" t="b">
        <v>0</v>
      </c>
      <c r="K235" s="92" t="b">
        <v>0</v>
      </c>
      <c r="L235" s="92" t="b">
        <v>0</v>
      </c>
    </row>
    <row r="236" spans="1:12" ht="15">
      <c r="A236" s="92" t="s">
        <v>1212</v>
      </c>
      <c r="B236" s="92" t="s">
        <v>1261</v>
      </c>
      <c r="C236" s="92">
        <v>2</v>
      </c>
      <c r="D236" s="128">
        <v>0.007000697573580958</v>
      </c>
      <c r="E236" s="128">
        <v>1.6127838567197355</v>
      </c>
      <c r="F236" s="92" t="s">
        <v>916</v>
      </c>
      <c r="G236" s="92" t="b">
        <v>0</v>
      </c>
      <c r="H236" s="92" t="b">
        <v>0</v>
      </c>
      <c r="I236" s="92" t="b">
        <v>0</v>
      </c>
      <c r="J236" s="92" t="b">
        <v>0</v>
      </c>
      <c r="K236" s="92" t="b">
        <v>0</v>
      </c>
      <c r="L236" s="92" t="b">
        <v>0</v>
      </c>
    </row>
    <row r="237" spans="1:12" ht="15">
      <c r="A237" s="92" t="s">
        <v>1261</v>
      </c>
      <c r="B237" s="92" t="s">
        <v>1262</v>
      </c>
      <c r="C237" s="92">
        <v>2</v>
      </c>
      <c r="D237" s="128">
        <v>0.007000697573580958</v>
      </c>
      <c r="E237" s="128">
        <v>1.6127838567197355</v>
      </c>
      <c r="F237" s="92" t="s">
        <v>916</v>
      </c>
      <c r="G237" s="92" t="b">
        <v>0</v>
      </c>
      <c r="H237" s="92" t="b">
        <v>0</v>
      </c>
      <c r="I237" s="92" t="b">
        <v>0</v>
      </c>
      <c r="J237" s="92" t="b">
        <v>0</v>
      </c>
      <c r="K237" s="92" t="b">
        <v>0</v>
      </c>
      <c r="L237" s="92" t="b">
        <v>0</v>
      </c>
    </row>
    <row r="238" spans="1:12" ht="15">
      <c r="A238" s="92" t="s">
        <v>1262</v>
      </c>
      <c r="B238" s="92" t="s">
        <v>1229</v>
      </c>
      <c r="C238" s="92">
        <v>2</v>
      </c>
      <c r="D238" s="128">
        <v>0.007000697573580958</v>
      </c>
      <c r="E238" s="128">
        <v>1.6127838567197355</v>
      </c>
      <c r="F238" s="92" t="s">
        <v>916</v>
      </c>
      <c r="G238" s="92" t="b">
        <v>0</v>
      </c>
      <c r="H238" s="92" t="b">
        <v>0</v>
      </c>
      <c r="I238" s="92" t="b">
        <v>0</v>
      </c>
      <c r="J238" s="92" t="b">
        <v>0</v>
      </c>
      <c r="K238" s="92" t="b">
        <v>0</v>
      </c>
      <c r="L238" s="92" t="b">
        <v>0</v>
      </c>
    </row>
    <row r="239" spans="1:12" ht="15">
      <c r="A239" s="92" t="s">
        <v>1229</v>
      </c>
      <c r="B239" s="92" t="s">
        <v>994</v>
      </c>
      <c r="C239" s="92">
        <v>2</v>
      </c>
      <c r="D239" s="128">
        <v>0.007000697573580958</v>
      </c>
      <c r="E239" s="128">
        <v>1.3117538610557542</v>
      </c>
      <c r="F239" s="92" t="s">
        <v>916</v>
      </c>
      <c r="G239" s="92" t="b">
        <v>0</v>
      </c>
      <c r="H239" s="92" t="b">
        <v>0</v>
      </c>
      <c r="I239" s="92" t="b">
        <v>0</v>
      </c>
      <c r="J239" s="92" t="b">
        <v>0</v>
      </c>
      <c r="K239" s="92" t="b">
        <v>0</v>
      </c>
      <c r="L239" s="92" t="b">
        <v>0</v>
      </c>
    </row>
    <row r="240" spans="1:12" ht="15">
      <c r="A240" s="92" t="s">
        <v>1033</v>
      </c>
      <c r="B240" s="92" t="s">
        <v>1034</v>
      </c>
      <c r="C240" s="92">
        <v>2</v>
      </c>
      <c r="D240" s="128">
        <v>0</v>
      </c>
      <c r="E240" s="128">
        <v>0.8450980400142568</v>
      </c>
      <c r="F240" s="92" t="s">
        <v>918</v>
      </c>
      <c r="G240" s="92" t="b">
        <v>0</v>
      </c>
      <c r="H240" s="92" t="b">
        <v>0</v>
      </c>
      <c r="I240" s="92" t="b">
        <v>0</v>
      </c>
      <c r="J240" s="92" t="b">
        <v>1</v>
      </c>
      <c r="K240" s="92" t="b">
        <v>0</v>
      </c>
      <c r="L240" s="92" t="b">
        <v>0</v>
      </c>
    </row>
    <row r="241" spans="1:12" ht="15">
      <c r="A241" s="92" t="s">
        <v>1034</v>
      </c>
      <c r="B241" s="92" t="s">
        <v>1035</v>
      </c>
      <c r="C241" s="92">
        <v>2</v>
      </c>
      <c r="D241" s="128">
        <v>0</v>
      </c>
      <c r="E241" s="128">
        <v>0.8450980400142568</v>
      </c>
      <c r="F241" s="92" t="s">
        <v>918</v>
      </c>
      <c r="G241" s="92" t="b">
        <v>1</v>
      </c>
      <c r="H241" s="92" t="b">
        <v>0</v>
      </c>
      <c r="I241" s="92" t="b">
        <v>0</v>
      </c>
      <c r="J241" s="92" t="b">
        <v>0</v>
      </c>
      <c r="K241" s="92" t="b">
        <v>0</v>
      </c>
      <c r="L241" s="92" t="b">
        <v>0</v>
      </c>
    </row>
    <row r="242" spans="1:12" ht="15">
      <c r="A242" s="92" t="s">
        <v>1035</v>
      </c>
      <c r="B242" s="92" t="s">
        <v>1036</v>
      </c>
      <c r="C242" s="92">
        <v>2</v>
      </c>
      <c r="D242" s="128">
        <v>0</v>
      </c>
      <c r="E242" s="128">
        <v>0.8450980400142568</v>
      </c>
      <c r="F242" s="92" t="s">
        <v>918</v>
      </c>
      <c r="G242" s="92" t="b">
        <v>0</v>
      </c>
      <c r="H242" s="92" t="b">
        <v>0</v>
      </c>
      <c r="I242" s="92" t="b">
        <v>0</v>
      </c>
      <c r="J242" s="92" t="b">
        <v>0</v>
      </c>
      <c r="K242" s="92" t="b">
        <v>0</v>
      </c>
      <c r="L242" s="92" t="b">
        <v>0</v>
      </c>
    </row>
    <row r="243" spans="1:12" ht="15">
      <c r="A243" s="92" t="s">
        <v>1036</v>
      </c>
      <c r="B243" s="92" t="s">
        <v>1037</v>
      </c>
      <c r="C243" s="92">
        <v>2</v>
      </c>
      <c r="D243" s="128">
        <v>0</v>
      </c>
      <c r="E243" s="128">
        <v>0.8450980400142568</v>
      </c>
      <c r="F243" s="92" t="s">
        <v>918</v>
      </c>
      <c r="G243" s="92" t="b">
        <v>0</v>
      </c>
      <c r="H243" s="92" t="b">
        <v>0</v>
      </c>
      <c r="I243" s="92" t="b">
        <v>0</v>
      </c>
      <c r="J243" s="92" t="b">
        <v>0</v>
      </c>
      <c r="K243" s="92" t="b">
        <v>0</v>
      </c>
      <c r="L243" s="92" t="b">
        <v>0</v>
      </c>
    </row>
    <row r="244" spans="1:12" ht="15">
      <c r="A244" s="92" t="s">
        <v>1037</v>
      </c>
      <c r="B244" s="92" t="s">
        <v>1038</v>
      </c>
      <c r="C244" s="92">
        <v>2</v>
      </c>
      <c r="D244" s="128">
        <v>0</v>
      </c>
      <c r="E244" s="128">
        <v>0.8450980400142568</v>
      </c>
      <c r="F244" s="92" t="s">
        <v>918</v>
      </c>
      <c r="G244" s="92" t="b">
        <v>0</v>
      </c>
      <c r="H244" s="92" t="b">
        <v>0</v>
      </c>
      <c r="I244" s="92" t="b">
        <v>0</v>
      </c>
      <c r="J244" s="92" t="b">
        <v>0</v>
      </c>
      <c r="K244" s="92" t="b">
        <v>0</v>
      </c>
      <c r="L244" s="92" t="b">
        <v>0</v>
      </c>
    </row>
    <row r="245" spans="1:12" ht="15">
      <c r="A245" s="92" t="s">
        <v>1038</v>
      </c>
      <c r="B245" s="92" t="s">
        <v>992</v>
      </c>
      <c r="C245" s="92">
        <v>2</v>
      </c>
      <c r="D245" s="128">
        <v>0</v>
      </c>
      <c r="E245" s="128">
        <v>0.8450980400142568</v>
      </c>
      <c r="F245" s="92" t="s">
        <v>918</v>
      </c>
      <c r="G245" s="92" t="b">
        <v>0</v>
      </c>
      <c r="H245" s="92" t="b">
        <v>0</v>
      </c>
      <c r="I245" s="92" t="b">
        <v>0</v>
      </c>
      <c r="J245" s="92" t="b">
        <v>0</v>
      </c>
      <c r="K245" s="92" t="b">
        <v>0</v>
      </c>
      <c r="L245" s="92" t="b">
        <v>0</v>
      </c>
    </row>
    <row r="246" spans="1:12" ht="15">
      <c r="A246" s="92" t="s">
        <v>992</v>
      </c>
      <c r="B246" s="92" t="s">
        <v>1039</v>
      </c>
      <c r="C246" s="92">
        <v>2</v>
      </c>
      <c r="D246" s="128">
        <v>0</v>
      </c>
      <c r="E246" s="128">
        <v>0.8450980400142568</v>
      </c>
      <c r="F246" s="92" t="s">
        <v>918</v>
      </c>
      <c r="G246" s="92" t="b">
        <v>0</v>
      </c>
      <c r="H246" s="92" t="b">
        <v>0</v>
      </c>
      <c r="I246" s="92" t="b">
        <v>0</v>
      </c>
      <c r="J246" s="92" t="b">
        <v>0</v>
      </c>
      <c r="K246" s="92" t="b">
        <v>0</v>
      </c>
      <c r="L24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E640-C126-4437-90BE-03ED7997ADDB}">
  <dimension ref="A1:C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1329</v>
      </c>
      <c r="B2" s="131" t="s">
        <v>1330</v>
      </c>
      <c r="C2" s="67" t="s">
        <v>1331</v>
      </c>
    </row>
    <row r="3" spans="1:3" ht="15">
      <c r="A3" s="130" t="s">
        <v>913</v>
      </c>
      <c r="B3" s="130" t="s">
        <v>913</v>
      </c>
      <c r="C3" s="36">
        <v>30</v>
      </c>
    </row>
    <row r="4" spans="1:3" ht="15">
      <c r="A4" s="130" t="s">
        <v>914</v>
      </c>
      <c r="B4" s="130" t="s">
        <v>914</v>
      </c>
      <c r="C4" s="36">
        <v>14</v>
      </c>
    </row>
    <row r="5" spans="1:3" ht="15">
      <c r="A5" s="130" t="s">
        <v>915</v>
      </c>
      <c r="B5" s="130" t="s">
        <v>915</v>
      </c>
      <c r="C5" s="36">
        <v>2</v>
      </c>
    </row>
    <row r="6" spans="1:3" ht="15">
      <c r="A6" s="130" t="s">
        <v>916</v>
      </c>
      <c r="B6" s="130" t="s">
        <v>916</v>
      </c>
      <c r="C6" s="36">
        <v>4</v>
      </c>
    </row>
    <row r="7" spans="1:3" ht="15">
      <c r="A7" s="130" t="s">
        <v>917</v>
      </c>
      <c r="B7" s="130" t="s">
        <v>917</v>
      </c>
      <c r="C7" s="36">
        <v>1</v>
      </c>
    </row>
    <row r="8" spans="1:3" ht="15">
      <c r="A8" s="130" t="s">
        <v>918</v>
      </c>
      <c r="B8" s="130" t="s">
        <v>918</v>
      </c>
      <c r="C8"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77DD9-61EF-4B44-8986-FF3FEC55728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1350</v>
      </c>
      <c r="B1" s="13" t="s">
        <v>17</v>
      </c>
    </row>
    <row r="2" spans="1:2" ht="15">
      <c r="A2" s="84" t="s">
        <v>1351</v>
      </c>
      <c r="B2" s="84" t="s">
        <v>1357</v>
      </c>
    </row>
    <row r="3" spans="1:2" ht="15">
      <c r="A3" s="84" t="s">
        <v>1352</v>
      </c>
      <c r="B3" s="84" t="s">
        <v>1358</v>
      </c>
    </row>
    <row r="4" spans="1:2" ht="15">
      <c r="A4" s="84" t="s">
        <v>1353</v>
      </c>
      <c r="B4" s="84" t="s">
        <v>1359</v>
      </c>
    </row>
    <row r="5" spans="1:2" ht="15">
      <c r="A5" s="84" t="s">
        <v>1354</v>
      </c>
      <c r="B5" s="84" t="s">
        <v>1360</v>
      </c>
    </row>
    <row r="6" spans="1:2" ht="15">
      <c r="A6" s="84" t="s">
        <v>1355</v>
      </c>
      <c r="B6" s="84" t="s">
        <v>1361</v>
      </c>
    </row>
    <row r="7" spans="1:2" ht="15">
      <c r="A7" s="84" t="s">
        <v>1356</v>
      </c>
      <c r="B7" s="84"/>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5EE25-5581-4176-80F3-A4C8BD2D14EB}">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912</v>
      </c>
      <c r="BD2" s="13" t="s">
        <v>926</v>
      </c>
      <c r="BE2" s="13" t="s">
        <v>927</v>
      </c>
      <c r="BF2" s="67" t="s">
        <v>1318</v>
      </c>
      <c r="BG2" s="67" t="s">
        <v>1319</v>
      </c>
      <c r="BH2" s="67" t="s">
        <v>1320</v>
      </c>
      <c r="BI2" s="67" t="s">
        <v>1321</v>
      </c>
      <c r="BJ2" s="67" t="s">
        <v>1322</v>
      </c>
      <c r="BK2" s="67" t="s">
        <v>1323</v>
      </c>
      <c r="BL2" s="67" t="s">
        <v>1324</v>
      </c>
      <c r="BM2" s="67" t="s">
        <v>1325</v>
      </c>
      <c r="BN2" s="67" t="s">
        <v>1326</v>
      </c>
    </row>
    <row r="3" spans="1:66" ht="15" customHeight="1">
      <c r="A3" s="83" t="s">
        <v>234</v>
      </c>
      <c r="B3" s="83" t="s">
        <v>234</v>
      </c>
      <c r="C3" s="53"/>
      <c r="D3" s="54"/>
      <c r="E3" s="65"/>
      <c r="F3" s="55"/>
      <c r="G3" s="53"/>
      <c r="H3" s="57"/>
      <c r="I3" s="56"/>
      <c r="J3" s="56"/>
      <c r="K3" s="36" t="s">
        <v>65</v>
      </c>
      <c r="L3" s="62">
        <v>3</v>
      </c>
      <c r="M3" s="62"/>
      <c r="N3" s="63"/>
      <c r="O3" s="84" t="s">
        <v>196</v>
      </c>
      <c r="P3" s="86">
        <v>43828.5278125</v>
      </c>
      <c r="Q3" s="84" t="s">
        <v>281</v>
      </c>
      <c r="R3" s="84"/>
      <c r="S3" s="84"/>
      <c r="T3" s="84" t="s">
        <v>357</v>
      </c>
      <c r="U3" s="89" t="s">
        <v>377</v>
      </c>
      <c r="V3" s="89" t="s">
        <v>377</v>
      </c>
      <c r="W3" s="86">
        <v>43828.5278125</v>
      </c>
      <c r="X3" s="90">
        <v>43828</v>
      </c>
      <c r="Y3" s="92" t="s">
        <v>413</v>
      </c>
      <c r="Z3" s="89" t="s">
        <v>454</v>
      </c>
      <c r="AA3" s="84"/>
      <c r="AB3" s="84"/>
      <c r="AC3" s="92" t="s">
        <v>495</v>
      </c>
      <c r="AD3" s="84"/>
      <c r="AE3" s="84" t="b">
        <v>0</v>
      </c>
      <c r="AF3" s="84">
        <v>32</v>
      </c>
      <c r="AG3" s="92" t="s">
        <v>536</v>
      </c>
      <c r="AH3" s="84" t="b">
        <v>0</v>
      </c>
      <c r="AI3" s="84" t="s">
        <v>537</v>
      </c>
      <c r="AJ3" s="84"/>
      <c r="AK3" s="92" t="s">
        <v>536</v>
      </c>
      <c r="AL3" s="84" t="b">
        <v>0</v>
      </c>
      <c r="AM3" s="84">
        <v>19</v>
      </c>
      <c r="AN3" s="92" t="s">
        <v>536</v>
      </c>
      <c r="AO3" s="84" t="s">
        <v>540</v>
      </c>
      <c r="AP3" s="84" t="b">
        <v>0</v>
      </c>
      <c r="AQ3" s="92" t="s">
        <v>495</v>
      </c>
      <c r="AR3" s="84" t="s">
        <v>278</v>
      </c>
      <c r="AS3" s="84">
        <v>0</v>
      </c>
      <c r="AT3" s="84">
        <v>0</v>
      </c>
      <c r="AU3" s="84"/>
      <c r="AV3" s="84"/>
      <c r="AW3" s="84"/>
      <c r="AX3" s="84"/>
      <c r="AY3" s="84"/>
      <c r="AZ3" s="84"/>
      <c r="BA3" s="84"/>
      <c r="BB3" s="84"/>
      <c r="BC3">
        <v>1</v>
      </c>
      <c r="BD3" s="84" t="str">
        <f>REPLACE(INDEX(GroupVertices[Group],MATCH(Edges25[[#This Row],[Vertex 1]],GroupVertices[Vertex],0)),1,1,"")</f>
        <v>6</v>
      </c>
      <c r="BE3" s="84" t="str">
        <f>REPLACE(INDEX(GroupVertices[Group],MATCH(Edges25[[#This Row],[Vertex 2]],GroupVertices[Vertex],0)),1,1,"")</f>
        <v>6</v>
      </c>
      <c r="BF3" s="51">
        <v>1</v>
      </c>
      <c r="BG3" s="52">
        <v>10</v>
      </c>
      <c r="BH3" s="51">
        <v>1</v>
      </c>
      <c r="BI3" s="52">
        <v>10</v>
      </c>
      <c r="BJ3" s="51">
        <v>0</v>
      </c>
      <c r="BK3" s="52">
        <v>0</v>
      </c>
      <c r="BL3" s="51">
        <v>8</v>
      </c>
      <c r="BM3" s="52">
        <v>80</v>
      </c>
      <c r="BN3" s="51">
        <v>10</v>
      </c>
    </row>
    <row r="4" spans="1:66" ht="15" customHeight="1">
      <c r="A4" s="83" t="s">
        <v>235</v>
      </c>
      <c r="B4" s="83" t="s">
        <v>234</v>
      </c>
      <c r="C4" s="53"/>
      <c r="D4" s="54"/>
      <c r="E4" s="53"/>
      <c r="F4" s="55"/>
      <c r="G4" s="53"/>
      <c r="H4" s="57"/>
      <c r="I4" s="56"/>
      <c r="J4" s="56"/>
      <c r="K4" s="36" t="s">
        <v>65</v>
      </c>
      <c r="L4" s="62">
        <v>4</v>
      </c>
      <c r="M4" s="62"/>
      <c r="N4" s="63"/>
      <c r="O4" s="85" t="s">
        <v>278</v>
      </c>
      <c r="P4" s="87">
        <v>43830.7309375</v>
      </c>
      <c r="Q4" s="85" t="s">
        <v>281</v>
      </c>
      <c r="R4" s="85"/>
      <c r="S4" s="85"/>
      <c r="T4" s="85" t="s">
        <v>357</v>
      </c>
      <c r="U4" s="85"/>
      <c r="V4" s="88" t="s">
        <v>397</v>
      </c>
      <c r="W4" s="87">
        <v>43830.7309375</v>
      </c>
      <c r="X4" s="91">
        <v>43830</v>
      </c>
      <c r="Y4" s="93" t="s">
        <v>414</v>
      </c>
      <c r="Z4" s="88" t="s">
        <v>455</v>
      </c>
      <c r="AA4" s="85"/>
      <c r="AB4" s="85"/>
      <c r="AC4" s="93" t="s">
        <v>496</v>
      </c>
      <c r="AD4" s="85"/>
      <c r="AE4" s="85" t="b">
        <v>0</v>
      </c>
      <c r="AF4" s="85">
        <v>0</v>
      </c>
      <c r="AG4" s="93" t="s">
        <v>536</v>
      </c>
      <c r="AH4" s="85" t="b">
        <v>0</v>
      </c>
      <c r="AI4" s="85" t="s">
        <v>537</v>
      </c>
      <c r="AJ4" s="85"/>
      <c r="AK4" s="93" t="s">
        <v>536</v>
      </c>
      <c r="AL4" s="85" t="b">
        <v>0</v>
      </c>
      <c r="AM4" s="85">
        <v>19</v>
      </c>
      <c r="AN4" s="93" t="s">
        <v>495</v>
      </c>
      <c r="AO4" s="85" t="s">
        <v>541</v>
      </c>
      <c r="AP4" s="85" t="b">
        <v>0</v>
      </c>
      <c r="AQ4" s="93" t="s">
        <v>495</v>
      </c>
      <c r="AR4" s="85" t="s">
        <v>196</v>
      </c>
      <c r="AS4" s="85">
        <v>0</v>
      </c>
      <c r="AT4" s="85">
        <v>0</v>
      </c>
      <c r="AU4" s="85"/>
      <c r="AV4" s="85"/>
      <c r="AW4" s="85"/>
      <c r="AX4" s="85"/>
      <c r="AY4" s="85"/>
      <c r="AZ4" s="85"/>
      <c r="BA4" s="85"/>
      <c r="BB4" s="85"/>
      <c r="BC4">
        <v>1</v>
      </c>
      <c r="BD4" s="84" t="str">
        <f>REPLACE(INDEX(GroupVertices[Group],MATCH(Edges25[[#This Row],[Vertex 1]],GroupVertices[Vertex],0)),1,1,"")</f>
        <v>6</v>
      </c>
      <c r="BE4" s="84" t="str">
        <f>REPLACE(INDEX(GroupVertices[Group],MATCH(Edges25[[#This Row],[Vertex 2]],GroupVertices[Vertex],0)),1,1,"")</f>
        <v>6</v>
      </c>
      <c r="BF4" s="51">
        <v>1</v>
      </c>
      <c r="BG4" s="52">
        <v>10</v>
      </c>
      <c r="BH4" s="51">
        <v>1</v>
      </c>
      <c r="BI4" s="52">
        <v>10</v>
      </c>
      <c r="BJ4" s="51">
        <v>0</v>
      </c>
      <c r="BK4" s="52">
        <v>0</v>
      </c>
      <c r="BL4" s="51">
        <v>8</v>
      </c>
      <c r="BM4" s="52">
        <v>80</v>
      </c>
      <c r="BN4" s="51">
        <v>10</v>
      </c>
    </row>
    <row r="5" spans="1:66" ht="15">
      <c r="A5" s="83" t="s">
        <v>236</v>
      </c>
      <c r="B5" s="83" t="s">
        <v>236</v>
      </c>
      <c r="C5" s="53"/>
      <c r="D5" s="54"/>
      <c r="E5" s="53"/>
      <c r="F5" s="55"/>
      <c r="G5" s="53"/>
      <c r="H5" s="57"/>
      <c r="I5" s="56"/>
      <c r="J5" s="56"/>
      <c r="K5" s="36" t="s">
        <v>65</v>
      </c>
      <c r="L5" s="62">
        <v>5</v>
      </c>
      <c r="M5" s="62"/>
      <c r="N5" s="63"/>
      <c r="O5" s="85" t="s">
        <v>196</v>
      </c>
      <c r="P5" s="87">
        <v>43832.890393518515</v>
      </c>
      <c r="Q5" s="85" t="s">
        <v>282</v>
      </c>
      <c r="R5" s="85"/>
      <c r="S5" s="85"/>
      <c r="T5" s="85" t="s">
        <v>358</v>
      </c>
      <c r="U5" s="88" t="s">
        <v>378</v>
      </c>
      <c r="V5" s="88" t="s">
        <v>378</v>
      </c>
      <c r="W5" s="87">
        <v>43832.890393518515</v>
      </c>
      <c r="X5" s="91">
        <v>43832</v>
      </c>
      <c r="Y5" s="93" t="s">
        <v>415</v>
      </c>
      <c r="Z5" s="88" t="s">
        <v>456</v>
      </c>
      <c r="AA5" s="85"/>
      <c r="AB5" s="85"/>
      <c r="AC5" s="93" t="s">
        <v>497</v>
      </c>
      <c r="AD5" s="85"/>
      <c r="AE5" s="85" t="b">
        <v>0</v>
      </c>
      <c r="AF5" s="85">
        <v>0</v>
      </c>
      <c r="AG5" s="93" t="s">
        <v>536</v>
      </c>
      <c r="AH5" s="85" t="b">
        <v>0</v>
      </c>
      <c r="AI5" s="85" t="s">
        <v>537</v>
      </c>
      <c r="AJ5" s="85"/>
      <c r="AK5" s="93" t="s">
        <v>536</v>
      </c>
      <c r="AL5" s="85" t="b">
        <v>0</v>
      </c>
      <c r="AM5" s="85">
        <v>0</v>
      </c>
      <c r="AN5" s="93" t="s">
        <v>536</v>
      </c>
      <c r="AO5" s="85" t="s">
        <v>542</v>
      </c>
      <c r="AP5" s="85" t="b">
        <v>0</v>
      </c>
      <c r="AQ5" s="93" t="s">
        <v>497</v>
      </c>
      <c r="AR5" s="85" t="s">
        <v>196</v>
      </c>
      <c r="AS5" s="85">
        <v>0</v>
      </c>
      <c r="AT5" s="85">
        <v>0</v>
      </c>
      <c r="AU5" s="85"/>
      <c r="AV5" s="85"/>
      <c r="AW5" s="85"/>
      <c r="AX5" s="85"/>
      <c r="AY5" s="85"/>
      <c r="AZ5" s="85"/>
      <c r="BA5" s="85"/>
      <c r="BB5" s="85"/>
      <c r="BC5">
        <v>1</v>
      </c>
      <c r="BD5" s="84" t="str">
        <f>REPLACE(INDEX(GroupVertices[Group],MATCH(Edges25[[#This Row],[Vertex 1]],GroupVertices[Vertex],0)),1,1,"")</f>
        <v>1</v>
      </c>
      <c r="BE5" s="84" t="str">
        <f>REPLACE(INDEX(GroupVertices[Group],MATCH(Edges25[[#This Row],[Vertex 2]],GroupVertices[Vertex],0)),1,1,"")</f>
        <v>1</v>
      </c>
      <c r="BF5" s="51">
        <v>1</v>
      </c>
      <c r="BG5" s="52">
        <v>2.4390243902439024</v>
      </c>
      <c r="BH5" s="51">
        <v>2</v>
      </c>
      <c r="BI5" s="52">
        <v>4.878048780487805</v>
      </c>
      <c r="BJ5" s="51">
        <v>0</v>
      </c>
      <c r="BK5" s="52">
        <v>0</v>
      </c>
      <c r="BL5" s="51">
        <v>38</v>
      </c>
      <c r="BM5" s="52">
        <v>92.6829268292683</v>
      </c>
      <c r="BN5" s="51">
        <v>41</v>
      </c>
    </row>
    <row r="6" spans="1:66" ht="15">
      <c r="A6" s="83" t="s">
        <v>237</v>
      </c>
      <c r="B6" s="83" t="s">
        <v>237</v>
      </c>
      <c r="C6" s="53"/>
      <c r="D6" s="54"/>
      <c r="E6" s="53"/>
      <c r="F6" s="55"/>
      <c r="G6" s="53"/>
      <c r="H6" s="57"/>
      <c r="I6" s="56"/>
      <c r="J6" s="56"/>
      <c r="K6" s="36" t="s">
        <v>65</v>
      </c>
      <c r="L6" s="62">
        <v>6</v>
      </c>
      <c r="M6" s="62"/>
      <c r="N6" s="63"/>
      <c r="O6" s="85" t="s">
        <v>196</v>
      </c>
      <c r="P6" s="87">
        <v>43833.15017361111</v>
      </c>
      <c r="Q6" s="85" t="s">
        <v>283</v>
      </c>
      <c r="R6" s="85"/>
      <c r="S6" s="85"/>
      <c r="T6" s="85" t="s">
        <v>359</v>
      </c>
      <c r="U6" s="88" t="s">
        <v>379</v>
      </c>
      <c r="V6" s="88" t="s">
        <v>379</v>
      </c>
      <c r="W6" s="87">
        <v>43833.15017361111</v>
      </c>
      <c r="X6" s="91">
        <v>43833</v>
      </c>
      <c r="Y6" s="93" t="s">
        <v>416</v>
      </c>
      <c r="Z6" s="88" t="s">
        <v>457</v>
      </c>
      <c r="AA6" s="85"/>
      <c r="AB6" s="85"/>
      <c r="AC6" s="93" t="s">
        <v>498</v>
      </c>
      <c r="AD6" s="85"/>
      <c r="AE6" s="85" t="b">
        <v>0</v>
      </c>
      <c r="AF6" s="85">
        <v>0</v>
      </c>
      <c r="AG6" s="93" t="s">
        <v>536</v>
      </c>
      <c r="AH6" s="85" t="b">
        <v>0</v>
      </c>
      <c r="AI6" s="85" t="s">
        <v>537</v>
      </c>
      <c r="AJ6" s="85"/>
      <c r="AK6" s="93" t="s">
        <v>536</v>
      </c>
      <c r="AL6" s="85" t="b">
        <v>0</v>
      </c>
      <c r="AM6" s="85">
        <v>0</v>
      </c>
      <c r="AN6" s="93" t="s">
        <v>536</v>
      </c>
      <c r="AO6" s="85" t="s">
        <v>543</v>
      </c>
      <c r="AP6" s="85" t="b">
        <v>0</v>
      </c>
      <c r="AQ6" s="93" t="s">
        <v>498</v>
      </c>
      <c r="AR6" s="85" t="s">
        <v>196</v>
      </c>
      <c r="AS6" s="85">
        <v>0</v>
      </c>
      <c r="AT6" s="85">
        <v>0</v>
      </c>
      <c r="AU6" s="85"/>
      <c r="AV6" s="85"/>
      <c r="AW6" s="85"/>
      <c r="AX6" s="85"/>
      <c r="AY6" s="85"/>
      <c r="AZ6" s="85"/>
      <c r="BA6" s="85"/>
      <c r="BB6" s="85"/>
      <c r="BC6">
        <v>1</v>
      </c>
      <c r="BD6" s="84" t="str">
        <f>REPLACE(INDEX(GroupVertices[Group],MATCH(Edges25[[#This Row],[Vertex 1]],GroupVertices[Vertex],0)),1,1,"")</f>
        <v>1</v>
      </c>
      <c r="BE6" s="84" t="str">
        <f>REPLACE(INDEX(GroupVertices[Group],MATCH(Edges25[[#This Row],[Vertex 2]],GroupVertices[Vertex],0)),1,1,"")</f>
        <v>1</v>
      </c>
      <c r="BF6" s="51">
        <v>3</v>
      </c>
      <c r="BG6" s="52">
        <v>13.636363636363637</v>
      </c>
      <c r="BH6" s="51">
        <v>0</v>
      </c>
      <c r="BI6" s="52">
        <v>0</v>
      </c>
      <c r="BJ6" s="51">
        <v>0</v>
      </c>
      <c r="BK6" s="52">
        <v>0</v>
      </c>
      <c r="BL6" s="51">
        <v>19</v>
      </c>
      <c r="BM6" s="52">
        <v>86.36363636363636</v>
      </c>
      <c r="BN6" s="51">
        <v>22</v>
      </c>
    </row>
    <row r="7" spans="1:66" ht="15">
      <c r="A7" s="83" t="s">
        <v>238</v>
      </c>
      <c r="B7" s="83" t="s">
        <v>238</v>
      </c>
      <c r="C7" s="53"/>
      <c r="D7" s="54"/>
      <c r="E7" s="53"/>
      <c r="F7" s="55"/>
      <c r="G7" s="53"/>
      <c r="H7" s="57"/>
      <c r="I7" s="56"/>
      <c r="J7" s="56"/>
      <c r="K7" s="36" t="s">
        <v>65</v>
      </c>
      <c r="L7" s="62">
        <v>7</v>
      </c>
      <c r="M7" s="62"/>
      <c r="N7" s="63"/>
      <c r="O7" s="85" t="s">
        <v>196</v>
      </c>
      <c r="P7" s="87">
        <v>43833.61195601852</v>
      </c>
      <c r="Q7" s="85" t="s">
        <v>284</v>
      </c>
      <c r="R7" s="85"/>
      <c r="S7" s="85"/>
      <c r="T7" s="85" t="s">
        <v>360</v>
      </c>
      <c r="U7" s="88" t="s">
        <v>380</v>
      </c>
      <c r="V7" s="88" t="s">
        <v>380</v>
      </c>
      <c r="W7" s="87">
        <v>43833.61195601852</v>
      </c>
      <c r="X7" s="91">
        <v>43833</v>
      </c>
      <c r="Y7" s="93" t="s">
        <v>417</v>
      </c>
      <c r="Z7" s="88" t="s">
        <v>458</v>
      </c>
      <c r="AA7" s="85"/>
      <c r="AB7" s="85"/>
      <c r="AC7" s="93" t="s">
        <v>499</v>
      </c>
      <c r="AD7" s="85"/>
      <c r="AE7" s="85" t="b">
        <v>0</v>
      </c>
      <c r="AF7" s="85">
        <v>0</v>
      </c>
      <c r="AG7" s="93" t="s">
        <v>536</v>
      </c>
      <c r="AH7" s="85" t="b">
        <v>0</v>
      </c>
      <c r="AI7" s="85" t="s">
        <v>537</v>
      </c>
      <c r="AJ7" s="85"/>
      <c r="AK7" s="93" t="s">
        <v>536</v>
      </c>
      <c r="AL7" s="85" t="b">
        <v>0</v>
      </c>
      <c r="AM7" s="85">
        <v>0</v>
      </c>
      <c r="AN7" s="93" t="s">
        <v>536</v>
      </c>
      <c r="AO7" s="85" t="s">
        <v>540</v>
      </c>
      <c r="AP7" s="85" t="b">
        <v>0</v>
      </c>
      <c r="AQ7" s="93" t="s">
        <v>499</v>
      </c>
      <c r="AR7" s="85" t="s">
        <v>196</v>
      </c>
      <c r="AS7" s="85">
        <v>0</v>
      </c>
      <c r="AT7" s="85">
        <v>0</v>
      </c>
      <c r="AU7" s="85"/>
      <c r="AV7" s="85"/>
      <c r="AW7" s="85"/>
      <c r="AX7" s="85"/>
      <c r="AY7" s="85"/>
      <c r="AZ7" s="85"/>
      <c r="BA7" s="85"/>
      <c r="BB7" s="85"/>
      <c r="BC7">
        <v>1</v>
      </c>
      <c r="BD7" s="84" t="str">
        <f>REPLACE(INDEX(GroupVertices[Group],MATCH(Edges25[[#This Row],[Vertex 1]],GroupVertices[Vertex],0)),1,1,"")</f>
        <v>1</v>
      </c>
      <c r="BE7" s="84" t="str">
        <f>REPLACE(INDEX(GroupVertices[Group],MATCH(Edges25[[#This Row],[Vertex 2]],GroupVertices[Vertex],0)),1,1,"")</f>
        <v>1</v>
      </c>
      <c r="BF7" s="51">
        <v>2</v>
      </c>
      <c r="BG7" s="52">
        <v>5.405405405405405</v>
      </c>
      <c r="BH7" s="51">
        <v>4</v>
      </c>
      <c r="BI7" s="52">
        <v>10.81081081081081</v>
      </c>
      <c r="BJ7" s="51">
        <v>0</v>
      </c>
      <c r="BK7" s="52">
        <v>0</v>
      </c>
      <c r="BL7" s="51">
        <v>31</v>
      </c>
      <c r="BM7" s="52">
        <v>83.78378378378379</v>
      </c>
      <c r="BN7" s="51">
        <v>37</v>
      </c>
    </row>
    <row r="8" spans="1:66" ht="15">
      <c r="A8" s="83" t="s">
        <v>239</v>
      </c>
      <c r="B8" s="83" t="s">
        <v>239</v>
      </c>
      <c r="C8" s="53"/>
      <c r="D8" s="54"/>
      <c r="E8" s="53"/>
      <c r="F8" s="55"/>
      <c r="G8" s="53"/>
      <c r="H8" s="57"/>
      <c r="I8" s="56"/>
      <c r="J8" s="56"/>
      <c r="K8" s="36" t="s">
        <v>65</v>
      </c>
      <c r="L8" s="62">
        <v>8</v>
      </c>
      <c r="M8" s="62"/>
      <c r="N8" s="63"/>
      <c r="O8" s="85" t="s">
        <v>196</v>
      </c>
      <c r="P8" s="87">
        <v>43833.62447916667</v>
      </c>
      <c r="Q8" s="85" t="s">
        <v>285</v>
      </c>
      <c r="R8" s="88" t="s">
        <v>317</v>
      </c>
      <c r="S8" s="85" t="s">
        <v>339</v>
      </c>
      <c r="T8" s="85" t="s">
        <v>361</v>
      </c>
      <c r="U8" s="88" t="s">
        <v>381</v>
      </c>
      <c r="V8" s="88" t="s">
        <v>381</v>
      </c>
      <c r="W8" s="87">
        <v>43833.62447916667</v>
      </c>
      <c r="X8" s="91">
        <v>43833</v>
      </c>
      <c r="Y8" s="93" t="s">
        <v>418</v>
      </c>
      <c r="Z8" s="88" t="s">
        <v>459</v>
      </c>
      <c r="AA8" s="85"/>
      <c r="AB8" s="85"/>
      <c r="AC8" s="93" t="s">
        <v>500</v>
      </c>
      <c r="AD8" s="85"/>
      <c r="AE8" s="85" t="b">
        <v>0</v>
      </c>
      <c r="AF8" s="85">
        <v>0</v>
      </c>
      <c r="AG8" s="93" t="s">
        <v>536</v>
      </c>
      <c r="AH8" s="85" t="b">
        <v>0</v>
      </c>
      <c r="AI8" s="85" t="s">
        <v>537</v>
      </c>
      <c r="AJ8" s="85"/>
      <c r="AK8" s="93" t="s">
        <v>536</v>
      </c>
      <c r="AL8" s="85" t="b">
        <v>0</v>
      </c>
      <c r="AM8" s="85">
        <v>0</v>
      </c>
      <c r="AN8" s="93" t="s">
        <v>536</v>
      </c>
      <c r="AO8" s="85" t="s">
        <v>544</v>
      </c>
      <c r="AP8" s="85" t="b">
        <v>0</v>
      </c>
      <c r="AQ8" s="93" t="s">
        <v>500</v>
      </c>
      <c r="AR8" s="85" t="s">
        <v>196</v>
      </c>
      <c r="AS8" s="85">
        <v>0</v>
      </c>
      <c r="AT8" s="85">
        <v>0</v>
      </c>
      <c r="AU8" s="85" t="s">
        <v>553</v>
      </c>
      <c r="AV8" s="85" t="s">
        <v>554</v>
      </c>
      <c r="AW8" s="85" t="s">
        <v>555</v>
      </c>
      <c r="AX8" s="85" t="s">
        <v>556</v>
      </c>
      <c r="AY8" s="85" t="s">
        <v>557</v>
      </c>
      <c r="AZ8" s="85" t="s">
        <v>558</v>
      </c>
      <c r="BA8" s="85" t="s">
        <v>559</v>
      </c>
      <c r="BB8" s="88" t="s">
        <v>560</v>
      </c>
      <c r="BC8">
        <v>1</v>
      </c>
      <c r="BD8" s="84" t="str">
        <f>REPLACE(INDEX(GroupVertices[Group],MATCH(Edges25[[#This Row],[Vertex 1]],GroupVertices[Vertex],0)),1,1,"")</f>
        <v>1</v>
      </c>
      <c r="BE8" s="84" t="str">
        <f>REPLACE(INDEX(GroupVertices[Group],MATCH(Edges25[[#This Row],[Vertex 2]],GroupVertices[Vertex],0)),1,1,"")</f>
        <v>1</v>
      </c>
      <c r="BF8" s="51">
        <v>1</v>
      </c>
      <c r="BG8" s="52">
        <v>2.9411764705882355</v>
      </c>
      <c r="BH8" s="51">
        <v>1</v>
      </c>
      <c r="BI8" s="52">
        <v>2.9411764705882355</v>
      </c>
      <c r="BJ8" s="51">
        <v>0</v>
      </c>
      <c r="BK8" s="52">
        <v>0</v>
      </c>
      <c r="BL8" s="51">
        <v>32</v>
      </c>
      <c r="BM8" s="52">
        <v>94.11764705882354</v>
      </c>
      <c r="BN8" s="51">
        <v>34</v>
      </c>
    </row>
    <row r="9" spans="1:66" ht="15">
      <c r="A9" s="83" t="s">
        <v>240</v>
      </c>
      <c r="B9" s="83" t="s">
        <v>240</v>
      </c>
      <c r="C9" s="53"/>
      <c r="D9" s="54"/>
      <c r="E9" s="53"/>
      <c r="F9" s="55"/>
      <c r="G9" s="53"/>
      <c r="H9" s="57"/>
      <c r="I9" s="56"/>
      <c r="J9" s="56"/>
      <c r="K9" s="36" t="s">
        <v>65</v>
      </c>
      <c r="L9" s="62">
        <v>9</v>
      </c>
      <c r="M9" s="62"/>
      <c r="N9" s="63"/>
      <c r="O9" s="85" t="s">
        <v>196</v>
      </c>
      <c r="P9" s="87">
        <v>43833.625810185185</v>
      </c>
      <c r="Q9" s="85" t="s">
        <v>286</v>
      </c>
      <c r="R9" s="88" t="s">
        <v>318</v>
      </c>
      <c r="S9" s="85" t="s">
        <v>340</v>
      </c>
      <c r="T9" s="85" t="s">
        <v>360</v>
      </c>
      <c r="U9" s="85"/>
      <c r="V9" s="88" t="s">
        <v>398</v>
      </c>
      <c r="W9" s="87">
        <v>43833.625810185185</v>
      </c>
      <c r="X9" s="91">
        <v>43833</v>
      </c>
      <c r="Y9" s="93" t="s">
        <v>419</v>
      </c>
      <c r="Z9" s="88" t="s">
        <v>460</v>
      </c>
      <c r="AA9" s="85"/>
      <c r="AB9" s="85"/>
      <c r="AC9" s="93" t="s">
        <v>501</v>
      </c>
      <c r="AD9" s="85"/>
      <c r="AE9" s="85" t="b">
        <v>0</v>
      </c>
      <c r="AF9" s="85">
        <v>0</v>
      </c>
      <c r="AG9" s="93" t="s">
        <v>536</v>
      </c>
      <c r="AH9" s="85" t="b">
        <v>0</v>
      </c>
      <c r="AI9" s="85" t="s">
        <v>537</v>
      </c>
      <c r="AJ9" s="85"/>
      <c r="AK9" s="93" t="s">
        <v>536</v>
      </c>
      <c r="AL9" s="85" t="b">
        <v>0</v>
      </c>
      <c r="AM9" s="85">
        <v>0</v>
      </c>
      <c r="AN9" s="93" t="s">
        <v>536</v>
      </c>
      <c r="AO9" s="85" t="s">
        <v>540</v>
      </c>
      <c r="AP9" s="85" t="b">
        <v>0</v>
      </c>
      <c r="AQ9" s="93" t="s">
        <v>501</v>
      </c>
      <c r="AR9" s="85" t="s">
        <v>196</v>
      </c>
      <c r="AS9" s="85">
        <v>0</v>
      </c>
      <c r="AT9" s="85">
        <v>0</v>
      </c>
      <c r="AU9" s="85"/>
      <c r="AV9" s="85"/>
      <c r="AW9" s="85"/>
      <c r="AX9" s="85"/>
      <c r="AY9" s="85"/>
      <c r="AZ9" s="85"/>
      <c r="BA9" s="85"/>
      <c r="BB9" s="85"/>
      <c r="BC9">
        <v>1</v>
      </c>
      <c r="BD9" s="84" t="str">
        <f>REPLACE(INDEX(GroupVertices[Group],MATCH(Edges25[[#This Row],[Vertex 1]],GroupVertices[Vertex],0)),1,1,"")</f>
        <v>1</v>
      </c>
      <c r="BE9" s="84" t="str">
        <f>REPLACE(INDEX(GroupVertices[Group],MATCH(Edges25[[#This Row],[Vertex 2]],GroupVertices[Vertex],0)),1,1,"")</f>
        <v>1</v>
      </c>
      <c r="BF9" s="51">
        <v>0</v>
      </c>
      <c r="BG9" s="52">
        <v>0</v>
      </c>
      <c r="BH9" s="51">
        <v>0</v>
      </c>
      <c r="BI9" s="52">
        <v>0</v>
      </c>
      <c r="BJ9" s="51">
        <v>0</v>
      </c>
      <c r="BK9" s="52">
        <v>0</v>
      </c>
      <c r="BL9" s="51">
        <v>36</v>
      </c>
      <c r="BM9" s="52">
        <v>100</v>
      </c>
      <c r="BN9" s="51">
        <v>36</v>
      </c>
    </row>
    <row r="10" spans="1:66" ht="15">
      <c r="A10" s="83" t="s">
        <v>241</v>
      </c>
      <c r="B10" s="83" t="s">
        <v>241</v>
      </c>
      <c r="C10" s="53"/>
      <c r="D10" s="54"/>
      <c r="E10" s="53"/>
      <c r="F10" s="55"/>
      <c r="G10" s="53"/>
      <c r="H10" s="57"/>
      <c r="I10" s="56"/>
      <c r="J10" s="56"/>
      <c r="K10" s="36" t="s">
        <v>65</v>
      </c>
      <c r="L10" s="62">
        <v>10</v>
      </c>
      <c r="M10" s="62"/>
      <c r="N10" s="63"/>
      <c r="O10" s="85" t="s">
        <v>196</v>
      </c>
      <c r="P10" s="87">
        <v>43833.626493055555</v>
      </c>
      <c r="Q10" s="85" t="s">
        <v>287</v>
      </c>
      <c r="R10" s="85"/>
      <c r="S10" s="85"/>
      <c r="T10" s="85" t="s">
        <v>362</v>
      </c>
      <c r="U10" s="88" t="s">
        <v>382</v>
      </c>
      <c r="V10" s="88" t="s">
        <v>382</v>
      </c>
      <c r="W10" s="87">
        <v>43833.626493055555</v>
      </c>
      <c r="X10" s="91">
        <v>43833</v>
      </c>
      <c r="Y10" s="93" t="s">
        <v>420</v>
      </c>
      <c r="Z10" s="88" t="s">
        <v>461</v>
      </c>
      <c r="AA10" s="85"/>
      <c r="AB10" s="85"/>
      <c r="AC10" s="93" t="s">
        <v>502</v>
      </c>
      <c r="AD10" s="85"/>
      <c r="AE10" s="85" t="b">
        <v>0</v>
      </c>
      <c r="AF10" s="85">
        <v>1</v>
      </c>
      <c r="AG10" s="93" t="s">
        <v>536</v>
      </c>
      <c r="AH10" s="85" t="b">
        <v>0</v>
      </c>
      <c r="AI10" s="85" t="s">
        <v>537</v>
      </c>
      <c r="AJ10" s="85"/>
      <c r="AK10" s="93" t="s">
        <v>536</v>
      </c>
      <c r="AL10" s="85" t="b">
        <v>0</v>
      </c>
      <c r="AM10" s="85">
        <v>0</v>
      </c>
      <c r="AN10" s="93" t="s">
        <v>536</v>
      </c>
      <c r="AO10" s="85" t="s">
        <v>540</v>
      </c>
      <c r="AP10" s="85" t="b">
        <v>0</v>
      </c>
      <c r="AQ10" s="93" t="s">
        <v>502</v>
      </c>
      <c r="AR10" s="85" t="s">
        <v>196</v>
      </c>
      <c r="AS10" s="85">
        <v>0</v>
      </c>
      <c r="AT10" s="85">
        <v>0</v>
      </c>
      <c r="AU10" s="85"/>
      <c r="AV10" s="85"/>
      <c r="AW10" s="85"/>
      <c r="AX10" s="85"/>
      <c r="AY10" s="85"/>
      <c r="AZ10" s="85"/>
      <c r="BA10" s="85"/>
      <c r="BB10" s="85"/>
      <c r="BC10">
        <v>1</v>
      </c>
      <c r="BD10" s="84" t="str">
        <f>REPLACE(INDEX(GroupVertices[Group],MATCH(Edges25[[#This Row],[Vertex 1]],GroupVertices[Vertex],0)),1,1,"")</f>
        <v>1</v>
      </c>
      <c r="BE10" s="84" t="str">
        <f>REPLACE(INDEX(GroupVertices[Group],MATCH(Edges25[[#This Row],[Vertex 2]],GroupVertices[Vertex],0)),1,1,"")</f>
        <v>1</v>
      </c>
      <c r="BF10" s="51">
        <v>0</v>
      </c>
      <c r="BG10" s="52">
        <v>0</v>
      </c>
      <c r="BH10" s="51">
        <v>1</v>
      </c>
      <c r="BI10" s="52">
        <v>2.5641025641025643</v>
      </c>
      <c r="BJ10" s="51">
        <v>0</v>
      </c>
      <c r="BK10" s="52">
        <v>0</v>
      </c>
      <c r="BL10" s="51">
        <v>38</v>
      </c>
      <c r="BM10" s="52">
        <v>97.43589743589743</v>
      </c>
      <c r="BN10" s="51">
        <v>39</v>
      </c>
    </row>
    <row r="11" spans="1:66" ht="15">
      <c r="A11" s="83" t="s">
        <v>242</v>
      </c>
      <c r="B11" s="83" t="s">
        <v>242</v>
      </c>
      <c r="C11" s="53"/>
      <c r="D11" s="54"/>
      <c r="E11" s="53"/>
      <c r="F11" s="55"/>
      <c r="G11" s="53"/>
      <c r="H11" s="57"/>
      <c r="I11" s="56"/>
      <c r="J11" s="56"/>
      <c r="K11" s="36" t="s">
        <v>65</v>
      </c>
      <c r="L11" s="62">
        <v>11</v>
      </c>
      <c r="M11" s="62"/>
      <c r="N11" s="63"/>
      <c r="O11" s="85" t="s">
        <v>196</v>
      </c>
      <c r="P11" s="87">
        <v>43833.62650462963</v>
      </c>
      <c r="Q11" s="85" t="s">
        <v>288</v>
      </c>
      <c r="R11" s="85"/>
      <c r="S11" s="85"/>
      <c r="T11" s="85" t="s">
        <v>362</v>
      </c>
      <c r="U11" s="88" t="s">
        <v>383</v>
      </c>
      <c r="V11" s="88" t="s">
        <v>383</v>
      </c>
      <c r="W11" s="87">
        <v>43833.62650462963</v>
      </c>
      <c r="X11" s="91">
        <v>43833</v>
      </c>
      <c r="Y11" s="93" t="s">
        <v>421</v>
      </c>
      <c r="Z11" s="88" t="s">
        <v>462</v>
      </c>
      <c r="AA11" s="85"/>
      <c r="AB11" s="85"/>
      <c r="AC11" s="93" t="s">
        <v>503</v>
      </c>
      <c r="AD11" s="85"/>
      <c r="AE11" s="85" t="b">
        <v>0</v>
      </c>
      <c r="AF11" s="85">
        <v>0</v>
      </c>
      <c r="AG11" s="93" t="s">
        <v>536</v>
      </c>
      <c r="AH11" s="85" t="b">
        <v>0</v>
      </c>
      <c r="AI11" s="85" t="s">
        <v>537</v>
      </c>
      <c r="AJ11" s="85"/>
      <c r="AK11" s="93" t="s">
        <v>536</v>
      </c>
      <c r="AL11" s="85" t="b">
        <v>0</v>
      </c>
      <c r="AM11" s="85">
        <v>0</v>
      </c>
      <c r="AN11" s="93" t="s">
        <v>536</v>
      </c>
      <c r="AO11" s="85" t="s">
        <v>540</v>
      </c>
      <c r="AP11" s="85" t="b">
        <v>0</v>
      </c>
      <c r="AQ11" s="93" t="s">
        <v>503</v>
      </c>
      <c r="AR11" s="85" t="s">
        <v>196</v>
      </c>
      <c r="AS11" s="85">
        <v>0</v>
      </c>
      <c r="AT11" s="85">
        <v>0</v>
      </c>
      <c r="AU11" s="85"/>
      <c r="AV11" s="85"/>
      <c r="AW11" s="85"/>
      <c r="AX11" s="85"/>
      <c r="AY11" s="85"/>
      <c r="AZ11" s="85"/>
      <c r="BA11" s="85"/>
      <c r="BB11" s="85"/>
      <c r="BC11">
        <v>1</v>
      </c>
      <c r="BD11" s="84" t="str">
        <f>REPLACE(INDEX(GroupVertices[Group],MATCH(Edges25[[#This Row],[Vertex 1]],GroupVertices[Vertex],0)),1,1,"")</f>
        <v>1</v>
      </c>
      <c r="BE11" s="84" t="str">
        <f>REPLACE(INDEX(GroupVertices[Group],MATCH(Edges25[[#This Row],[Vertex 2]],GroupVertices[Vertex],0)),1,1,"")</f>
        <v>1</v>
      </c>
      <c r="BF11" s="51">
        <v>0</v>
      </c>
      <c r="BG11" s="52">
        <v>0</v>
      </c>
      <c r="BH11" s="51">
        <v>1</v>
      </c>
      <c r="BI11" s="52">
        <v>2.5641025641025643</v>
      </c>
      <c r="BJ11" s="51">
        <v>0</v>
      </c>
      <c r="BK11" s="52">
        <v>0</v>
      </c>
      <c r="BL11" s="51">
        <v>38</v>
      </c>
      <c r="BM11" s="52">
        <v>97.43589743589743</v>
      </c>
      <c r="BN11" s="51">
        <v>39</v>
      </c>
    </row>
    <row r="12" spans="1:66" ht="15">
      <c r="A12" s="83" t="s">
        <v>243</v>
      </c>
      <c r="B12" s="83" t="s">
        <v>243</v>
      </c>
      <c r="C12" s="53"/>
      <c r="D12" s="54"/>
      <c r="E12" s="53"/>
      <c r="F12" s="55"/>
      <c r="G12" s="53"/>
      <c r="H12" s="57"/>
      <c r="I12" s="56"/>
      <c r="J12" s="56"/>
      <c r="K12" s="36" t="s">
        <v>65</v>
      </c>
      <c r="L12" s="62">
        <v>12</v>
      </c>
      <c r="M12" s="62"/>
      <c r="N12" s="63"/>
      <c r="O12" s="85" t="s">
        <v>196</v>
      </c>
      <c r="P12" s="87">
        <v>43833.63894675926</v>
      </c>
      <c r="Q12" s="85" t="s">
        <v>289</v>
      </c>
      <c r="R12" s="85"/>
      <c r="S12" s="85"/>
      <c r="T12" s="85" t="s">
        <v>360</v>
      </c>
      <c r="U12" s="88" t="s">
        <v>384</v>
      </c>
      <c r="V12" s="88" t="s">
        <v>384</v>
      </c>
      <c r="W12" s="87">
        <v>43833.63894675926</v>
      </c>
      <c r="X12" s="91">
        <v>43833</v>
      </c>
      <c r="Y12" s="93" t="s">
        <v>422</v>
      </c>
      <c r="Z12" s="88" t="s">
        <v>463</v>
      </c>
      <c r="AA12" s="85"/>
      <c r="AB12" s="85"/>
      <c r="AC12" s="93" t="s">
        <v>504</v>
      </c>
      <c r="AD12" s="85"/>
      <c r="AE12" s="85" t="b">
        <v>0</v>
      </c>
      <c r="AF12" s="85">
        <v>1</v>
      </c>
      <c r="AG12" s="93" t="s">
        <v>536</v>
      </c>
      <c r="AH12" s="85" t="b">
        <v>0</v>
      </c>
      <c r="AI12" s="85" t="s">
        <v>537</v>
      </c>
      <c r="AJ12" s="85"/>
      <c r="AK12" s="93" t="s">
        <v>536</v>
      </c>
      <c r="AL12" s="85" t="b">
        <v>0</v>
      </c>
      <c r="AM12" s="85">
        <v>0</v>
      </c>
      <c r="AN12" s="93" t="s">
        <v>536</v>
      </c>
      <c r="AO12" s="85" t="s">
        <v>540</v>
      </c>
      <c r="AP12" s="85" t="b">
        <v>0</v>
      </c>
      <c r="AQ12" s="93" t="s">
        <v>504</v>
      </c>
      <c r="AR12" s="85" t="s">
        <v>196</v>
      </c>
      <c r="AS12" s="85">
        <v>0</v>
      </c>
      <c r="AT12" s="85">
        <v>0</v>
      </c>
      <c r="AU12" s="85"/>
      <c r="AV12" s="85"/>
      <c r="AW12" s="85"/>
      <c r="AX12" s="85"/>
      <c r="AY12" s="85"/>
      <c r="AZ12" s="85"/>
      <c r="BA12" s="85"/>
      <c r="BB12" s="85"/>
      <c r="BC12">
        <v>1</v>
      </c>
      <c r="BD12" s="84" t="str">
        <f>REPLACE(INDEX(GroupVertices[Group],MATCH(Edges25[[#This Row],[Vertex 1]],GroupVertices[Vertex],0)),1,1,"")</f>
        <v>1</v>
      </c>
      <c r="BE12" s="84" t="str">
        <f>REPLACE(INDEX(GroupVertices[Group],MATCH(Edges25[[#This Row],[Vertex 2]],GroupVertices[Vertex],0)),1,1,"")</f>
        <v>1</v>
      </c>
      <c r="BF12" s="51">
        <v>0</v>
      </c>
      <c r="BG12" s="52">
        <v>0</v>
      </c>
      <c r="BH12" s="51">
        <v>0</v>
      </c>
      <c r="BI12" s="52">
        <v>0</v>
      </c>
      <c r="BJ12" s="51">
        <v>0</v>
      </c>
      <c r="BK12" s="52">
        <v>0</v>
      </c>
      <c r="BL12" s="51">
        <v>10</v>
      </c>
      <c r="BM12" s="52">
        <v>100</v>
      </c>
      <c r="BN12" s="51">
        <v>10</v>
      </c>
    </row>
    <row r="13" spans="1:66" ht="15">
      <c r="A13" s="83" t="s">
        <v>244</v>
      </c>
      <c r="B13" s="83" t="s">
        <v>244</v>
      </c>
      <c r="C13" s="53"/>
      <c r="D13" s="54"/>
      <c r="E13" s="53"/>
      <c r="F13" s="55"/>
      <c r="G13" s="53"/>
      <c r="H13" s="57"/>
      <c r="I13" s="56"/>
      <c r="J13" s="56"/>
      <c r="K13" s="36" t="s">
        <v>65</v>
      </c>
      <c r="L13" s="62">
        <v>13</v>
      </c>
      <c r="M13" s="62"/>
      <c r="N13" s="63"/>
      <c r="O13" s="85" t="s">
        <v>196</v>
      </c>
      <c r="P13" s="87">
        <v>43833.65047453704</v>
      </c>
      <c r="Q13" s="85" t="s">
        <v>290</v>
      </c>
      <c r="R13" s="88" t="s">
        <v>319</v>
      </c>
      <c r="S13" s="85" t="s">
        <v>341</v>
      </c>
      <c r="T13" s="85" t="s">
        <v>360</v>
      </c>
      <c r="U13" s="85"/>
      <c r="V13" s="88" t="s">
        <v>399</v>
      </c>
      <c r="W13" s="87">
        <v>43833.65047453704</v>
      </c>
      <c r="X13" s="91">
        <v>43833</v>
      </c>
      <c r="Y13" s="93" t="s">
        <v>423</v>
      </c>
      <c r="Z13" s="88" t="s">
        <v>464</v>
      </c>
      <c r="AA13" s="85"/>
      <c r="AB13" s="85"/>
      <c r="AC13" s="93" t="s">
        <v>505</v>
      </c>
      <c r="AD13" s="85"/>
      <c r="AE13" s="85" t="b">
        <v>0</v>
      </c>
      <c r="AF13" s="85">
        <v>0</v>
      </c>
      <c r="AG13" s="93" t="s">
        <v>536</v>
      </c>
      <c r="AH13" s="85" t="b">
        <v>1</v>
      </c>
      <c r="AI13" s="85" t="s">
        <v>538</v>
      </c>
      <c r="AJ13" s="85"/>
      <c r="AK13" s="93" t="s">
        <v>539</v>
      </c>
      <c r="AL13" s="85" t="b">
        <v>0</v>
      </c>
      <c r="AM13" s="85">
        <v>0</v>
      </c>
      <c r="AN13" s="93" t="s">
        <v>536</v>
      </c>
      <c r="AO13" s="85" t="s">
        <v>541</v>
      </c>
      <c r="AP13" s="85" t="b">
        <v>0</v>
      </c>
      <c r="AQ13" s="93" t="s">
        <v>505</v>
      </c>
      <c r="AR13" s="85" t="s">
        <v>196</v>
      </c>
      <c r="AS13" s="85">
        <v>0</v>
      </c>
      <c r="AT13" s="85">
        <v>0</v>
      </c>
      <c r="AU13" s="85"/>
      <c r="AV13" s="85"/>
      <c r="AW13" s="85"/>
      <c r="AX13" s="85"/>
      <c r="AY13" s="85"/>
      <c r="AZ13" s="85"/>
      <c r="BA13" s="85"/>
      <c r="BB13" s="85"/>
      <c r="BC13">
        <v>1</v>
      </c>
      <c r="BD13" s="84" t="str">
        <f>REPLACE(INDEX(GroupVertices[Group],MATCH(Edges25[[#This Row],[Vertex 1]],GroupVertices[Vertex],0)),1,1,"")</f>
        <v>1</v>
      </c>
      <c r="BE13" s="84" t="str">
        <f>REPLACE(INDEX(GroupVertices[Group],MATCH(Edges25[[#This Row],[Vertex 2]],GroupVertices[Vertex],0)),1,1,"")</f>
        <v>1</v>
      </c>
      <c r="BF13" s="51">
        <v>0</v>
      </c>
      <c r="BG13" s="52">
        <v>0</v>
      </c>
      <c r="BH13" s="51">
        <v>0</v>
      </c>
      <c r="BI13" s="52">
        <v>0</v>
      </c>
      <c r="BJ13" s="51">
        <v>0</v>
      </c>
      <c r="BK13" s="52">
        <v>0</v>
      </c>
      <c r="BL13" s="51">
        <v>1</v>
      </c>
      <c r="BM13" s="52">
        <v>100</v>
      </c>
      <c r="BN13" s="51">
        <v>1</v>
      </c>
    </row>
    <row r="14" spans="1:66" ht="15">
      <c r="A14" s="83" t="s">
        <v>245</v>
      </c>
      <c r="B14" s="83" t="s">
        <v>245</v>
      </c>
      <c r="C14" s="53"/>
      <c r="D14" s="54"/>
      <c r="E14" s="53"/>
      <c r="F14" s="55"/>
      <c r="G14" s="53"/>
      <c r="H14" s="57"/>
      <c r="I14" s="56"/>
      <c r="J14" s="56"/>
      <c r="K14" s="36" t="s">
        <v>65</v>
      </c>
      <c r="L14" s="62">
        <v>14</v>
      </c>
      <c r="M14" s="62"/>
      <c r="N14" s="63"/>
      <c r="O14" s="85" t="s">
        <v>196</v>
      </c>
      <c r="P14" s="87">
        <v>43833.710127314815</v>
      </c>
      <c r="Q14" s="85" t="s">
        <v>291</v>
      </c>
      <c r="R14" s="85"/>
      <c r="S14" s="85"/>
      <c r="T14" s="85" t="s">
        <v>360</v>
      </c>
      <c r="U14" s="88" t="s">
        <v>385</v>
      </c>
      <c r="V14" s="88" t="s">
        <v>385</v>
      </c>
      <c r="W14" s="87">
        <v>43833.710127314815</v>
      </c>
      <c r="X14" s="91">
        <v>43833</v>
      </c>
      <c r="Y14" s="93" t="s">
        <v>424</v>
      </c>
      <c r="Z14" s="88" t="s">
        <v>465</v>
      </c>
      <c r="AA14" s="85"/>
      <c r="AB14" s="85"/>
      <c r="AC14" s="93" t="s">
        <v>506</v>
      </c>
      <c r="AD14" s="85"/>
      <c r="AE14" s="85" t="b">
        <v>0</v>
      </c>
      <c r="AF14" s="85">
        <v>0</v>
      </c>
      <c r="AG14" s="93" t="s">
        <v>536</v>
      </c>
      <c r="AH14" s="85" t="b">
        <v>0</v>
      </c>
      <c r="AI14" s="85" t="s">
        <v>538</v>
      </c>
      <c r="AJ14" s="85"/>
      <c r="AK14" s="93" t="s">
        <v>536</v>
      </c>
      <c r="AL14" s="85" t="b">
        <v>0</v>
      </c>
      <c r="AM14" s="85">
        <v>0</v>
      </c>
      <c r="AN14" s="93" t="s">
        <v>536</v>
      </c>
      <c r="AO14" s="85" t="s">
        <v>540</v>
      </c>
      <c r="AP14" s="85" t="b">
        <v>0</v>
      </c>
      <c r="AQ14" s="93" t="s">
        <v>506</v>
      </c>
      <c r="AR14" s="85" t="s">
        <v>196</v>
      </c>
      <c r="AS14" s="85">
        <v>0</v>
      </c>
      <c r="AT14" s="85">
        <v>0</v>
      </c>
      <c r="AU14" s="85"/>
      <c r="AV14" s="85"/>
      <c r="AW14" s="85"/>
      <c r="AX14" s="85"/>
      <c r="AY14" s="85"/>
      <c r="AZ14" s="85"/>
      <c r="BA14" s="85"/>
      <c r="BB14" s="85"/>
      <c r="BC14">
        <v>1</v>
      </c>
      <c r="BD14" s="84" t="str">
        <f>REPLACE(INDEX(GroupVertices[Group],MATCH(Edges25[[#This Row],[Vertex 1]],GroupVertices[Vertex],0)),1,1,"")</f>
        <v>1</v>
      </c>
      <c r="BE14" s="84" t="str">
        <f>REPLACE(INDEX(GroupVertices[Group],MATCH(Edges25[[#This Row],[Vertex 2]],GroupVertices[Vertex],0)),1,1,"")</f>
        <v>1</v>
      </c>
      <c r="BF14" s="51">
        <v>0</v>
      </c>
      <c r="BG14" s="52">
        <v>0</v>
      </c>
      <c r="BH14" s="51">
        <v>0</v>
      </c>
      <c r="BI14" s="52">
        <v>0</v>
      </c>
      <c r="BJ14" s="51">
        <v>0</v>
      </c>
      <c r="BK14" s="52">
        <v>0</v>
      </c>
      <c r="BL14" s="51">
        <v>1</v>
      </c>
      <c r="BM14" s="52">
        <v>100</v>
      </c>
      <c r="BN14" s="51">
        <v>1</v>
      </c>
    </row>
    <row r="15" spans="1:66" ht="15">
      <c r="A15" s="83" t="s">
        <v>246</v>
      </c>
      <c r="B15" s="83" t="s">
        <v>246</v>
      </c>
      <c r="C15" s="53"/>
      <c r="D15" s="54"/>
      <c r="E15" s="53"/>
      <c r="F15" s="55"/>
      <c r="G15" s="53"/>
      <c r="H15" s="57"/>
      <c r="I15" s="56"/>
      <c r="J15" s="56"/>
      <c r="K15" s="36" t="s">
        <v>65</v>
      </c>
      <c r="L15" s="62">
        <v>15</v>
      </c>
      <c r="M15" s="62"/>
      <c r="N15" s="63"/>
      <c r="O15" s="85" t="s">
        <v>196</v>
      </c>
      <c r="P15" s="87">
        <v>43833.72251157407</v>
      </c>
      <c r="Q15" s="85" t="s">
        <v>292</v>
      </c>
      <c r="R15" s="85"/>
      <c r="S15" s="85"/>
      <c r="T15" s="85" t="s">
        <v>363</v>
      </c>
      <c r="U15" s="88" t="s">
        <v>386</v>
      </c>
      <c r="V15" s="88" t="s">
        <v>386</v>
      </c>
      <c r="W15" s="87">
        <v>43833.72251157407</v>
      </c>
      <c r="X15" s="91">
        <v>43833</v>
      </c>
      <c r="Y15" s="93" t="s">
        <v>425</v>
      </c>
      <c r="Z15" s="88" t="s">
        <v>466</v>
      </c>
      <c r="AA15" s="85"/>
      <c r="AB15" s="85"/>
      <c r="AC15" s="93" t="s">
        <v>507</v>
      </c>
      <c r="AD15" s="85"/>
      <c r="AE15" s="85" t="b">
        <v>0</v>
      </c>
      <c r="AF15" s="85">
        <v>0</v>
      </c>
      <c r="AG15" s="93" t="s">
        <v>536</v>
      </c>
      <c r="AH15" s="85" t="b">
        <v>0</v>
      </c>
      <c r="AI15" s="85" t="s">
        <v>537</v>
      </c>
      <c r="AJ15" s="85"/>
      <c r="AK15" s="93" t="s">
        <v>536</v>
      </c>
      <c r="AL15" s="85" t="b">
        <v>0</v>
      </c>
      <c r="AM15" s="85">
        <v>0</v>
      </c>
      <c r="AN15" s="93" t="s">
        <v>536</v>
      </c>
      <c r="AO15" s="85" t="s">
        <v>541</v>
      </c>
      <c r="AP15" s="85" t="b">
        <v>0</v>
      </c>
      <c r="AQ15" s="93" t="s">
        <v>507</v>
      </c>
      <c r="AR15" s="85" t="s">
        <v>196</v>
      </c>
      <c r="AS15" s="85">
        <v>0</v>
      </c>
      <c r="AT15" s="85">
        <v>0</v>
      </c>
      <c r="AU15" s="85"/>
      <c r="AV15" s="85"/>
      <c r="AW15" s="85"/>
      <c r="AX15" s="85"/>
      <c r="AY15" s="85"/>
      <c r="AZ15" s="85"/>
      <c r="BA15" s="85"/>
      <c r="BB15" s="85"/>
      <c r="BC15">
        <v>1</v>
      </c>
      <c r="BD15" s="84" t="str">
        <f>REPLACE(INDEX(GroupVertices[Group],MATCH(Edges25[[#This Row],[Vertex 1]],GroupVertices[Vertex],0)),1,1,"")</f>
        <v>1</v>
      </c>
      <c r="BE15" s="84" t="str">
        <f>REPLACE(INDEX(GroupVertices[Group],MATCH(Edges25[[#This Row],[Vertex 2]],GroupVertices[Vertex],0)),1,1,"")</f>
        <v>1</v>
      </c>
      <c r="BF15" s="51">
        <v>1</v>
      </c>
      <c r="BG15" s="52">
        <v>3.7037037037037037</v>
      </c>
      <c r="BH15" s="51">
        <v>0</v>
      </c>
      <c r="BI15" s="52">
        <v>0</v>
      </c>
      <c r="BJ15" s="51">
        <v>0</v>
      </c>
      <c r="BK15" s="52">
        <v>0</v>
      </c>
      <c r="BL15" s="51">
        <v>26</v>
      </c>
      <c r="BM15" s="52">
        <v>96.29629629629629</v>
      </c>
      <c r="BN15" s="51">
        <v>27</v>
      </c>
    </row>
    <row r="16" spans="1:66" ht="15">
      <c r="A16" s="83" t="s">
        <v>247</v>
      </c>
      <c r="B16" s="83" t="s">
        <v>247</v>
      </c>
      <c r="C16" s="53"/>
      <c r="D16" s="54"/>
      <c r="E16" s="53"/>
      <c r="F16" s="55"/>
      <c r="G16" s="53"/>
      <c r="H16" s="57"/>
      <c r="I16" s="56"/>
      <c r="J16" s="56"/>
      <c r="K16" s="36" t="s">
        <v>65</v>
      </c>
      <c r="L16" s="62">
        <v>16</v>
      </c>
      <c r="M16" s="62"/>
      <c r="N16" s="63"/>
      <c r="O16" s="85" t="s">
        <v>196</v>
      </c>
      <c r="P16" s="87">
        <v>43833.72922453703</v>
      </c>
      <c r="Q16" s="85" t="s">
        <v>293</v>
      </c>
      <c r="R16" s="85"/>
      <c r="S16" s="85"/>
      <c r="T16" s="85" t="s">
        <v>364</v>
      </c>
      <c r="U16" s="88" t="s">
        <v>387</v>
      </c>
      <c r="V16" s="88" t="s">
        <v>387</v>
      </c>
      <c r="W16" s="87">
        <v>43833.72922453703</v>
      </c>
      <c r="X16" s="91">
        <v>43833</v>
      </c>
      <c r="Y16" s="93" t="s">
        <v>426</v>
      </c>
      <c r="Z16" s="88" t="s">
        <v>467</v>
      </c>
      <c r="AA16" s="85"/>
      <c r="AB16" s="85"/>
      <c r="AC16" s="93" t="s">
        <v>508</v>
      </c>
      <c r="AD16" s="85"/>
      <c r="AE16" s="85" t="b">
        <v>0</v>
      </c>
      <c r="AF16" s="85">
        <v>1</v>
      </c>
      <c r="AG16" s="93" t="s">
        <v>536</v>
      </c>
      <c r="AH16" s="85" t="b">
        <v>0</v>
      </c>
      <c r="AI16" s="85" t="s">
        <v>537</v>
      </c>
      <c r="AJ16" s="85"/>
      <c r="AK16" s="93" t="s">
        <v>536</v>
      </c>
      <c r="AL16" s="85" t="b">
        <v>0</v>
      </c>
      <c r="AM16" s="85">
        <v>0</v>
      </c>
      <c r="AN16" s="93" t="s">
        <v>536</v>
      </c>
      <c r="AO16" s="85" t="s">
        <v>545</v>
      </c>
      <c r="AP16" s="85" t="b">
        <v>0</v>
      </c>
      <c r="AQ16" s="93" t="s">
        <v>508</v>
      </c>
      <c r="AR16" s="85" t="s">
        <v>196</v>
      </c>
      <c r="AS16" s="85">
        <v>0</v>
      </c>
      <c r="AT16" s="85">
        <v>0</v>
      </c>
      <c r="AU16" s="85"/>
      <c r="AV16" s="85"/>
      <c r="AW16" s="85"/>
      <c r="AX16" s="85"/>
      <c r="AY16" s="85"/>
      <c r="AZ16" s="85"/>
      <c r="BA16" s="85"/>
      <c r="BB16" s="85"/>
      <c r="BC16">
        <v>1</v>
      </c>
      <c r="BD16" s="84" t="str">
        <f>REPLACE(INDEX(GroupVertices[Group],MATCH(Edges25[[#This Row],[Vertex 1]],GroupVertices[Vertex],0)),1,1,"")</f>
        <v>1</v>
      </c>
      <c r="BE16" s="84" t="str">
        <f>REPLACE(INDEX(GroupVertices[Group],MATCH(Edges25[[#This Row],[Vertex 2]],GroupVertices[Vertex],0)),1,1,"")</f>
        <v>1</v>
      </c>
      <c r="BF16" s="51">
        <v>2</v>
      </c>
      <c r="BG16" s="52">
        <v>4.761904761904762</v>
      </c>
      <c r="BH16" s="51">
        <v>0</v>
      </c>
      <c r="BI16" s="52">
        <v>0</v>
      </c>
      <c r="BJ16" s="51">
        <v>0</v>
      </c>
      <c r="BK16" s="52">
        <v>0</v>
      </c>
      <c r="BL16" s="51">
        <v>40</v>
      </c>
      <c r="BM16" s="52">
        <v>95.23809523809524</v>
      </c>
      <c r="BN16" s="51">
        <v>42</v>
      </c>
    </row>
    <row r="17" spans="1:66" ht="15">
      <c r="A17" s="83" t="s">
        <v>248</v>
      </c>
      <c r="B17" s="83" t="s">
        <v>248</v>
      </c>
      <c r="C17" s="53"/>
      <c r="D17" s="54"/>
      <c r="E17" s="53"/>
      <c r="F17" s="55"/>
      <c r="G17" s="53"/>
      <c r="H17" s="57"/>
      <c r="I17" s="56"/>
      <c r="J17" s="56"/>
      <c r="K17" s="36" t="s">
        <v>65</v>
      </c>
      <c r="L17" s="62">
        <v>17</v>
      </c>
      <c r="M17" s="62"/>
      <c r="N17" s="63"/>
      <c r="O17" s="85" t="s">
        <v>196</v>
      </c>
      <c r="P17" s="87">
        <v>43833.72928240741</v>
      </c>
      <c r="Q17" s="85" t="s">
        <v>294</v>
      </c>
      <c r="R17" s="85"/>
      <c r="S17" s="85"/>
      <c r="T17" s="85" t="s">
        <v>360</v>
      </c>
      <c r="U17" s="88" t="s">
        <v>388</v>
      </c>
      <c r="V17" s="88" t="s">
        <v>388</v>
      </c>
      <c r="W17" s="87">
        <v>43833.72928240741</v>
      </c>
      <c r="X17" s="91">
        <v>43833</v>
      </c>
      <c r="Y17" s="93" t="s">
        <v>427</v>
      </c>
      <c r="Z17" s="88" t="s">
        <v>468</v>
      </c>
      <c r="AA17" s="85"/>
      <c r="AB17" s="85"/>
      <c r="AC17" s="93" t="s">
        <v>509</v>
      </c>
      <c r="AD17" s="85"/>
      <c r="AE17" s="85" t="b">
        <v>0</v>
      </c>
      <c r="AF17" s="85">
        <v>0</v>
      </c>
      <c r="AG17" s="93" t="s">
        <v>536</v>
      </c>
      <c r="AH17" s="85" t="b">
        <v>0</v>
      </c>
      <c r="AI17" s="85" t="s">
        <v>537</v>
      </c>
      <c r="AJ17" s="85"/>
      <c r="AK17" s="93" t="s">
        <v>536</v>
      </c>
      <c r="AL17" s="85" t="b">
        <v>0</v>
      </c>
      <c r="AM17" s="85">
        <v>0</v>
      </c>
      <c r="AN17" s="93" t="s">
        <v>536</v>
      </c>
      <c r="AO17" s="85" t="s">
        <v>540</v>
      </c>
      <c r="AP17" s="85" t="b">
        <v>0</v>
      </c>
      <c r="AQ17" s="93" t="s">
        <v>509</v>
      </c>
      <c r="AR17" s="85" t="s">
        <v>196</v>
      </c>
      <c r="AS17" s="85">
        <v>0</v>
      </c>
      <c r="AT17" s="85">
        <v>0</v>
      </c>
      <c r="AU17" s="85"/>
      <c r="AV17" s="85"/>
      <c r="AW17" s="85"/>
      <c r="AX17" s="85"/>
      <c r="AY17" s="85"/>
      <c r="AZ17" s="85"/>
      <c r="BA17" s="85"/>
      <c r="BB17" s="85"/>
      <c r="BC17">
        <v>1</v>
      </c>
      <c r="BD17" s="84" t="str">
        <f>REPLACE(INDEX(GroupVertices[Group],MATCH(Edges25[[#This Row],[Vertex 1]],GroupVertices[Vertex],0)),1,1,"")</f>
        <v>1</v>
      </c>
      <c r="BE17" s="84" t="str">
        <f>REPLACE(INDEX(GroupVertices[Group],MATCH(Edges25[[#This Row],[Vertex 2]],GroupVertices[Vertex],0)),1,1,"")</f>
        <v>1</v>
      </c>
      <c r="BF17" s="51">
        <v>2</v>
      </c>
      <c r="BG17" s="52">
        <v>4.878048780487805</v>
      </c>
      <c r="BH17" s="51">
        <v>0</v>
      </c>
      <c r="BI17" s="52">
        <v>0</v>
      </c>
      <c r="BJ17" s="51">
        <v>0</v>
      </c>
      <c r="BK17" s="52">
        <v>0</v>
      </c>
      <c r="BL17" s="51">
        <v>39</v>
      </c>
      <c r="BM17" s="52">
        <v>95.1219512195122</v>
      </c>
      <c r="BN17" s="51">
        <v>41</v>
      </c>
    </row>
    <row r="18" spans="1:66" ht="15">
      <c r="A18" s="83" t="s">
        <v>249</v>
      </c>
      <c r="B18" s="83" t="s">
        <v>249</v>
      </c>
      <c r="C18" s="53"/>
      <c r="D18" s="54"/>
      <c r="E18" s="53"/>
      <c r="F18" s="55"/>
      <c r="G18" s="53"/>
      <c r="H18" s="57"/>
      <c r="I18" s="56"/>
      <c r="J18" s="56"/>
      <c r="K18" s="36" t="s">
        <v>65</v>
      </c>
      <c r="L18" s="62">
        <v>18</v>
      </c>
      <c r="M18" s="62"/>
      <c r="N18" s="63"/>
      <c r="O18" s="85" t="s">
        <v>196</v>
      </c>
      <c r="P18" s="87">
        <v>43833.73189814815</v>
      </c>
      <c r="Q18" s="85" t="s">
        <v>295</v>
      </c>
      <c r="R18" s="88" t="s">
        <v>320</v>
      </c>
      <c r="S18" s="85" t="s">
        <v>342</v>
      </c>
      <c r="T18" s="85" t="s">
        <v>360</v>
      </c>
      <c r="U18" s="88" t="s">
        <v>389</v>
      </c>
      <c r="V18" s="88" t="s">
        <v>389</v>
      </c>
      <c r="W18" s="87">
        <v>43833.73189814815</v>
      </c>
      <c r="X18" s="91">
        <v>43833</v>
      </c>
      <c r="Y18" s="93" t="s">
        <v>428</v>
      </c>
      <c r="Z18" s="88" t="s">
        <v>469</v>
      </c>
      <c r="AA18" s="85"/>
      <c r="AB18" s="85"/>
      <c r="AC18" s="93" t="s">
        <v>510</v>
      </c>
      <c r="AD18" s="85"/>
      <c r="AE18" s="85" t="b">
        <v>0</v>
      </c>
      <c r="AF18" s="85">
        <v>0</v>
      </c>
      <c r="AG18" s="93" t="s">
        <v>536</v>
      </c>
      <c r="AH18" s="85" t="b">
        <v>0</v>
      </c>
      <c r="AI18" s="85" t="s">
        <v>537</v>
      </c>
      <c r="AJ18" s="85"/>
      <c r="AK18" s="93" t="s">
        <v>536</v>
      </c>
      <c r="AL18" s="85" t="b">
        <v>0</v>
      </c>
      <c r="AM18" s="85">
        <v>0</v>
      </c>
      <c r="AN18" s="93" t="s">
        <v>536</v>
      </c>
      <c r="AO18" s="85" t="s">
        <v>546</v>
      </c>
      <c r="AP18" s="85" t="b">
        <v>0</v>
      </c>
      <c r="AQ18" s="93" t="s">
        <v>510</v>
      </c>
      <c r="AR18" s="85" t="s">
        <v>196</v>
      </c>
      <c r="AS18" s="85">
        <v>0</v>
      </c>
      <c r="AT18" s="85">
        <v>0</v>
      </c>
      <c r="AU18" s="85"/>
      <c r="AV18" s="85"/>
      <c r="AW18" s="85"/>
      <c r="AX18" s="85"/>
      <c r="AY18" s="85"/>
      <c r="AZ18" s="85"/>
      <c r="BA18" s="85"/>
      <c r="BB18" s="85"/>
      <c r="BC18">
        <v>1</v>
      </c>
      <c r="BD18" s="84" t="str">
        <f>REPLACE(INDEX(GroupVertices[Group],MATCH(Edges25[[#This Row],[Vertex 1]],GroupVertices[Vertex],0)),1,1,"")</f>
        <v>1</v>
      </c>
      <c r="BE18" s="84" t="str">
        <f>REPLACE(INDEX(GroupVertices[Group],MATCH(Edges25[[#This Row],[Vertex 2]],GroupVertices[Vertex],0)),1,1,"")</f>
        <v>1</v>
      </c>
      <c r="BF18" s="51">
        <v>1</v>
      </c>
      <c r="BG18" s="52">
        <v>9.090909090909092</v>
      </c>
      <c r="BH18" s="51">
        <v>0</v>
      </c>
      <c r="BI18" s="52">
        <v>0</v>
      </c>
      <c r="BJ18" s="51">
        <v>0</v>
      </c>
      <c r="BK18" s="52">
        <v>0</v>
      </c>
      <c r="BL18" s="51">
        <v>10</v>
      </c>
      <c r="BM18" s="52">
        <v>90.9090909090909</v>
      </c>
      <c r="BN18" s="51">
        <v>11</v>
      </c>
    </row>
    <row r="19" spans="1:66" ht="15">
      <c r="A19" s="83" t="s">
        <v>250</v>
      </c>
      <c r="B19" s="83" t="s">
        <v>250</v>
      </c>
      <c r="C19" s="53"/>
      <c r="D19" s="54"/>
      <c r="E19" s="53"/>
      <c r="F19" s="55"/>
      <c r="G19" s="53"/>
      <c r="H19" s="57"/>
      <c r="I19" s="56"/>
      <c r="J19" s="56"/>
      <c r="K19" s="36" t="s">
        <v>65</v>
      </c>
      <c r="L19" s="62">
        <v>19</v>
      </c>
      <c r="M19" s="62"/>
      <c r="N19" s="63"/>
      <c r="O19" s="85" t="s">
        <v>196</v>
      </c>
      <c r="P19" s="87">
        <v>43833.759050925924</v>
      </c>
      <c r="Q19" s="85" t="s">
        <v>296</v>
      </c>
      <c r="R19" s="85"/>
      <c r="S19" s="85"/>
      <c r="T19" s="85" t="s">
        <v>365</v>
      </c>
      <c r="U19" s="88" t="s">
        <v>390</v>
      </c>
      <c r="V19" s="88" t="s">
        <v>390</v>
      </c>
      <c r="W19" s="87">
        <v>43833.759050925924</v>
      </c>
      <c r="X19" s="91">
        <v>43833</v>
      </c>
      <c r="Y19" s="93" t="s">
        <v>429</v>
      </c>
      <c r="Z19" s="88" t="s">
        <v>470</v>
      </c>
      <c r="AA19" s="85"/>
      <c r="AB19" s="85"/>
      <c r="AC19" s="93" t="s">
        <v>511</v>
      </c>
      <c r="AD19" s="85"/>
      <c r="AE19" s="85" t="b">
        <v>0</v>
      </c>
      <c r="AF19" s="85">
        <v>1</v>
      </c>
      <c r="AG19" s="93" t="s">
        <v>536</v>
      </c>
      <c r="AH19" s="85" t="b">
        <v>0</v>
      </c>
      <c r="AI19" s="85" t="s">
        <v>537</v>
      </c>
      <c r="AJ19" s="85"/>
      <c r="AK19" s="93" t="s">
        <v>536</v>
      </c>
      <c r="AL19" s="85" t="b">
        <v>0</v>
      </c>
      <c r="AM19" s="85">
        <v>0</v>
      </c>
      <c r="AN19" s="93" t="s">
        <v>536</v>
      </c>
      <c r="AO19" s="85" t="s">
        <v>547</v>
      </c>
      <c r="AP19" s="85" t="b">
        <v>0</v>
      </c>
      <c r="AQ19" s="93" t="s">
        <v>511</v>
      </c>
      <c r="AR19" s="85" t="s">
        <v>196</v>
      </c>
      <c r="AS19" s="85">
        <v>0</v>
      </c>
      <c r="AT19" s="85">
        <v>0</v>
      </c>
      <c r="AU19" s="85"/>
      <c r="AV19" s="85"/>
      <c r="AW19" s="85"/>
      <c r="AX19" s="85"/>
      <c r="AY19" s="85"/>
      <c r="AZ19" s="85"/>
      <c r="BA19" s="85"/>
      <c r="BB19" s="85"/>
      <c r="BC19">
        <v>1</v>
      </c>
      <c r="BD19" s="84" t="str">
        <f>REPLACE(INDEX(GroupVertices[Group],MATCH(Edges25[[#This Row],[Vertex 1]],GroupVertices[Vertex],0)),1,1,"")</f>
        <v>1</v>
      </c>
      <c r="BE19" s="84" t="str">
        <f>REPLACE(INDEX(GroupVertices[Group],MATCH(Edges25[[#This Row],[Vertex 2]],GroupVertices[Vertex],0)),1,1,"")</f>
        <v>1</v>
      </c>
      <c r="BF19" s="51">
        <v>1</v>
      </c>
      <c r="BG19" s="52">
        <v>3.4482758620689653</v>
      </c>
      <c r="BH19" s="51">
        <v>0</v>
      </c>
      <c r="BI19" s="52">
        <v>0</v>
      </c>
      <c r="BJ19" s="51">
        <v>0</v>
      </c>
      <c r="BK19" s="52">
        <v>0</v>
      </c>
      <c r="BL19" s="51">
        <v>28</v>
      </c>
      <c r="BM19" s="52">
        <v>96.55172413793103</v>
      </c>
      <c r="BN19" s="51">
        <v>29</v>
      </c>
    </row>
    <row r="20" spans="1:66" ht="15">
      <c r="A20" s="83" t="s">
        <v>251</v>
      </c>
      <c r="B20" s="83" t="s">
        <v>251</v>
      </c>
      <c r="C20" s="53"/>
      <c r="D20" s="54"/>
      <c r="E20" s="53"/>
      <c r="F20" s="55"/>
      <c r="G20" s="53"/>
      <c r="H20" s="57"/>
      <c r="I20" s="56"/>
      <c r="J20" s="56"/>
      <c r="K20" s="36" t="s">
        <v>65</v>
      </c>
      <c r="L20" s="62">
        <v>20</v>
      </c>
      <c r="M20" s="62"/>
      <c r="N20" s="63"/>
      <c r="O20" s="85" t="s">
        <v>196</v>
      </c>
      <c r="P20" s="87">
        <v>43833.786724537036</v>
      </c>
      <c r="Q20" s="85" t="s">
        <v>297</v>
      </c>
      <c r="R20" s="88" t="s">
        <v>321</v>
      </c>
      <c r="S20" s="85" t="s">
        <v>339</v>
      </c>
      <c r="T20" s="85" t="s">
        <v>360</v>
      </c>
      <c r="U20" s="85"/>
      <c r="V20" s="88" t="s">
        <v>400</v>
      </c>
      <c r="W20" s="87">
        <v>43833.786724537036</v>
      </c>
      <c r="X20" s="91">
        <v>43833</v>
      </c>
      <c r="Y20" s="93" t="s">
        <v>430</v>
      </c>
      <c r="Z20" s="88" t="s">
        <v>471</v>
      </c>
      <c r="AA20" s="85"/>
      <c r="AB20" s="85"/>
      <c r="AC20" s="93" t="s">
        <v>512</v>
      </c>
      <c r="AD20" s="85"/>
      <c r="AE20" s="85" t="b">
        <v>0</v>
      </c>
      <c r="AF20" s="85">
        <v>0</v>
      </c>
      <c r="AG20" s="93" t="s">
        <v>536</v>
      </c>
      <c r="AH20" s="85" t="b">
        <v>0</v>
      </c>
      <c r="AI20" s="85" t="s">
        <v>537</v>
      </c>
      <c r="AJ20" s="85"/>
      <c r="AK20" s="93" t="s">
        <v>536</v>
      </c>
      <c r="AL20" s="85" t="b">
        <v>0</v>
      </c>
      <c r="AM20" s="85">
        <v>0</v>
      </c>
      <c r="AN20" s="93" t="s">
        <v>536</v>
      </c>
      <c r="AO20" s="85" t="s">
        <v>548</v>
      </c>
      <c r="AP20" s="85" t="b">
        <v>0</v>
      </c>
      <c r="AQ20" s="93" t="s">
        <v>512</v>
      </c>
      <c r="AR20" s="85" t="s">
        <v>196</v>
      </c>
      <c r="AS20" s="85">
        <v>0</v>
      </c>
      <c r="AT20" s="85">
        <v>0</v>
      </c>
      <c r="AU20" s="85"/>
      <c r="AV20" s="85"/>
      <c r="AW20" s="85"/>
      <c r="AX20" s="85"/>
      <c r="AY20" s="85"/>
      <c r="AZ20" s="85"/>
      <c r="BA20" s="85"/>
      <c r="BB20" s="85"/>
      <c r="BC20">
        <v>1</v>
      </c>
      <c r="BD20" s="84" t="str">
        <f>REPLACE(INDEX(GroupVertices[Group],MATCH(Edges25[[#This Row],[Vertex 1]],GroupVertices[Vertex],0)),1,1,"")</f>
        <v>1</v>
      </c>
      <c r="BE20" s="84" t="str">
        <f>REPLACE(INDEX(GroupVertices[Group],MATCH(Edges25[[#This Row],[Vertex 2]],GroupVertices[Vertex],0)),1,1,"")</f>
        <v>1</v>
      </c>
      <c r="BF20" s="51">
        <v>2</v>
      </c>
      <c r="BG20" s="52">
        <v>6.0606060606060606</v>
      </c>
      <c r="BH20" s="51">
        <v>0</v>
      </c>
      <c r="BI20" s="52">
        <v>0</v>
      </c>
      <c r="BJ20" s="51">
        <v>0</v>
      </c>
      <c r="BK20" s="52">
        <v>0</v>
      </c>
      <c r="BL20" s="51">
        <v>31</v>
      </c>
      <c r="BM20" s="52">
        <v>93.93939393939394</v>
      </c>
      <c r="BN20" s="51">
        <v>33</v>
      </c>
    </row>
    <row r="21" spans="1:66" ht="15">
      <c r="A21" s="83" t="s">
        <v>252</v>
      </c>
      <c r="B21" s="83" t="s">
        <v>252</v>
      </c>
      <c r="C21" s="53"/>
      <c r="D21" s="54"/>
      <c r="E21" s="53"/>
      <c r="F21" s="55"/>
      <c r="G21" s="53"/>
      <c r="H21" s="57"/>
      <c r="I21" s="56"/>
      <c r="J21" s="56"/>
      <c r="K21" s="36" t="s">
        <v>65</v>
      </c>
      <c r="L21" s="62">
        <v>21</v>
      </c>
      <c r="M21" s="62"/>
      <c r="N21" s="63"/>
      <c r="O21" s="85" t="s">
        <v>196</v>
      </c>
      <c r="P21" s="87">
        <v>43833.790925925925</v>
      </c>
      <c r="Q21" s="85" t="s">
        <v>298</v>
      </c>
      <c r="R21" s="88" t="s">
        <v>322</v>
      </c>
      <c r="S21" s="85" t="s">
        <v>343</v>
      </c>
      <c r="T21" s="85" t="s">
        <v>360</v>
      </c>
      <c r="U21" s="85"/>
      <c r="V21" s="88" t="s">
        <v>401</v>
      </c>
      <c r="W21" s="87">
        <v>43833.790925925925</v>
      </c>
      <c r="X21" s="91">
        <v>43833</v>
      </c>
      <c r="Y21" s="93" t="s">
        <v>431</v>
      </c>
      <c r="Z21" s="88" t="s">
        <v>472</v>
      </c>
      <c r="AA21" s="85"/>
      <c r="AB21" s="85"/>
      <c r="AC21" s="93" t="s">
        <v>513</v>
      </c>
      <c r="AD21" s="85"/>
      <c r="AE21" s="85" t="b">
        <v>0</v>
      </c>
      <c r="AF21" s="85">
        <v>0</v>
      </c>
      <c r="AG21" s="93" t="s">
        <v>536</v>
      </c>
      <c r="AH21" s="85" t="b">
        <v>0</v>
      </c>
      <c r="AI21" s="85" t="s">
        <v>537</v>
      </c>
      <c r="AJ21" s="85"/>
      <c r="AK21" s="93" t="s">
        <v>536</v>
      </c>
      <c r="AL21" s="85" t="b">
        <v>0</v>
      </c>
      <c r="AM21" s="85">
        <v>0</v>
      </c>
      <c r="AN21" s="93" t="s">
        <v>536</v>
      </c>
      <c r="AO21" s="85" t="s">
        <v>549</v>
      </c>
      <c r="AP21" s="85" t="b">
        <v>0</v>
      </c>
      <c r="AQ21" s="93" t="s">
        <v>513</v>
      </c>
      <c r="AR21" s="85" t="s">
        <v>196</v>
      </c>
      <c r="AS21" s="85">
        <v>0</v>
      </c>
      <c r="AT21" s="85">
        <v>0</v>
      </c>
      <c r="AU21" s="85"/>
      <c r="AV21" s="85"/>
      <c r="AW21" s="85"/>
      <c r="AX21" s="85"/>
      <c r="AY21" s="85"/>
      <c r="AZ21" s="85"/>
      <c r="BA21" s="85"/>
      <c r="BB21" s="85"/>
      <c r="BC21">
        <v>1</v>
      </c>
      <c r="BD21" s="84" t="str">
        <f>REPLACE(INDEX(GroupVertices[Group],MATCH(Edges25[[#This Row],[Vertex 1]],GroupVertices[Vertex],0)),1,1,"")</f>
        <v>1</v>
      </c>
      <c r="BE21" s="84" t="str">
        <f>REPLACE(INDEX(GroupVertices[Group],MATCH(Edges25[[#This Row],[Vertex 2]],GroupVertices[Vertex],0)),1,1,"")</f>
        <v>1</v>
      </c>
      <c r="BF21" s="51">
        <v>1</v>
      </c>
      <c r="BG21" s="52">
        <v>2.5641025641025643</v>
      </c>
      <c r="BH21" s="51">
        <v>1</v>
      </c>
      <c r="BI21" s="52">
        <v>2.5641025641025643</v>
      </c>
      <c r="BJ21" s="51">
        <v>0</v>
      </c>
      <c r="BK21" s="52">
        <v>0</v>
      </c>
      <c r="BL21" s="51">
        <v>37</v>
      </c>
      <c r="BM21" s="52">
        <v>94.87179487179488</v>
      </c>
      <c r="BN21" s="51">
        <v>39</v>
      </c>
    </row>
    <row r="22" spans="1:66" ht="15">
      <c r="A22" s="83" t="s">
        <v>253</v>
      </c>
      <c r="B22" s="83" t="s">
        <v>253</v>
      </c>
      <c r="C22" s="53"/>
      <c r="D22" s="54"/>
      <c r="E22" s="53"/>
      <c r="F22" s="55"/>
      <c r="G22" s="53"/>
      <c r="H22" s="57"/>
      <c r="I22" s="56"/>
      <c r="J22" s="56"/>
      <c r="K22" s="36" t="s">
        <v>65</v>
      </c>
      <c r="L22" s="62">
        <v>22</v>
      </c>
      <c r="M22" s="62"/>
      <c r="N22" s="63"/>
      <c r="O22" s="85" t="s">
        <v>196</v>
      </c>
      <c r="P22" s="87">
        <v>43833.8253587963</v>
      </c>
      <c r="Q22" s="85" t="s">
        <v>299</v>
      </c>
      <c r="R22" s="88" t="s">
        <v>323</v>
      </c>
      <c r="S22" s="85" t="s">
        <v>344</v>
      </c>
      <c r="T22" s="85" t="s">
        <v>360</v>
      </c>
      <c r="U22" s="88" t="s">
        <v>391</v>
      </c>
      <c r="V22" s="88" t="s">
        <v>391</v>
      </c>
      <c r="W22" s="87">
        <v>43833.8253587963</v>
      </c>
      <c r="X22" s="91">
        <v>43833</v>
      </c>
      <c r="Y22" s="93" t="s">
        <v>432</v>
      </c>
      <c r="Z22" s="88" t="s">
        <v>473</v>
      </c>
      <c r="AA22" s="85"/>
      <c r="AB22" s="85"/>
      <c r="AC22" s="93" t="s">
        <v>514</v>
      </c>
      <c r="AD22" s="85"/>
      <c r="AE22" s="85" t="b">
        <v>0</v>
      </c>
      <c r="AF22" s="85">
        <v>2</v>
      </c>
      <c r="AG22" s="93" t="s">
        <v>536</v>
      </c>
      <c r="AH22" s="85" t="b">
        <v>0</v>
      </c>
      <c r="AI22" s="85" t="s">
        <v>537</v>
      </c>
      <c r="AJ22" s="85"/>
      <c r="AK22" s="93" t="s">
        <v>536</v>
      </c>
      <c r="AL22" s="85" t="b">
        <v>0</v>
      </c>
      <c r="AM22" s="85">
        <v>0</v>
      </c>
      <c r="AN22" s="93" t="s">
        <v>536</v>
      </c>
      <c r="AO22" s="85" t="s">
        <v>541</v>
      </c>
      <c r="AP22" s="85" t="b">
        <v>0</v>
      </c>
      <c r="AQ22" s="93" t="s">
        <v>514</v>
      </c>
      <c r="AR22" s="85" t="s">
        <v>196</v>
      </c>
      <c r="AS22" s="85">
        <v>0</v>
      </c>
      <c r="AT22" s="85">
        <v>0</v>
      </c>
      <c r="AU22" s="85"/>
      <c r="AV22" s="85"/>
      <c r="AW22" s="85"/>
      <c r="AX22" s="85"/>
      <c r="AY22" s="85"/>
      <c r="AZ22" s="85"/>
      <c r="BA22" s="85"/>
      <c r="BB22" s="85"/>
      <c r="BC22">
        <v>1</v>
      </c>
      <c r="BD22" s="84" t="str">
        <f>REPLACE(INDEX(GroupVertices[Group],MATCH(Edges25[[#This Row],[Vertex 1]],GroupVertices[Vertex],0)),1,1,"")</f>
        <v>1</v>
      </c>
      <c r="BE22" s="84" t="str">
        <f>REPLACE(INDEX(GroupVertices[Group],MATCH(Edges25[[#This Row],[Vertex 2]],GroupVertices[Vertex],0)),1,1,"")</f>
        <v>1</v>
      </c>
      <c r="BF22" s="51">
        <v>0</v>
      </c>
      <c r="BG22" s="52">
        <v>0</v>
      </c>
      <c r="BH22" s="51">
        <v>0</v>
      </c>
      <c r="BI22" s="52">
        <v>0</v>
      </c>
      <c r="BJ22" s="51">
        <v>0</v>
      </c>
      <c r="BK22" s="52">
        <v>0</v>
      </c>
      <c r="BL22" s="51">
        <v>42</v>
      </c>
      <c r="BM22" s="52">
        <v>100</v>
      </c>
      <c r="BN22" s="51">
        <v>42</v>
      </c>
    </row>
    <row r="23" spans="1:66" ht="15">
      <c r="A23" s="83" t="s">
        <v>254</v>
      </c>
      <c r="B23" s="83" t="s">
        <v>254</v>
      </c>
      <c r="C23" s="53"/>
      <c r="D23" s="54"/>
      <c r="E23" s="53"/>
      <c r="F23" s="55"/>
      <c r="G23" s="53"/>
      <c r="H23" s="57"/>
      <c r="I23" s="56"/>
      <c r="J23" s="56"/>
      <c r="K23" s="36" t="s">
        <v>65</v>
      </c>
      <c r="L23" s="62">
        <v>23</v>
      </c>
      <c r="M23" s="62"/>
      <c r="N23" s="63"/>
      <c r="O23" s="85" t="s">
        <v>196</v>
      </c>
      <c r="P23" s="87">
        <v>43833.83347222222</v>
      </c>
      <c r="Q23" s="85" t="s">
        <v>300</v>
      </c>
      <c r="R23" s="88" t="s">
        <v>324</v>
      </c>
      <c r="S23" s="85" t="s">
        <v>345</v>
      </c>
      <c r="T23" s="85" t="s">
        <v>360</v>
      </c>
      <c r="U23" s="88" t="s">
        <v>392</v>
      </c>
      <c r="V23" s="88" t="s">
        <v>392</v>
      </c>
      <c r="W23" s="87">
        <v>43833.83347222222</v>
      </c>
      <c r="X23" s="91">
        <v>43833</v>
      </c>
      <c r="Y23" s="93" t="s">
        <v>433</v>
      </c>
      <c r="Z23" s="88" t="s">
        <v>474</v>
      </c>
      <c r="AA23" s="85"/>
      <c r="AB23" s="85"/>
      <c r="AC23" s="93" t="s">
        <v>515</v>
      </c>
      <c r="AD23" s="85"/>
      <c r="AE23" s="85" t="b">
        <v>0</v>
      </c>
      <c r="AF23" s="85">
        <v>0</v>
      </c>
      <c r="AG23" s="93" t="s">
        <v>536</v>
      </c>
      <c r="AH23" s="85" t="b">
        <v>0</v>
      </c>
      <c r="AI23" s="85" t="s">
        <v>537</v>
      </c>
      <c r="AJ23" s="85"/>
      <c r="AK23" s="93" t="s">
        <v>536</v>
      </c>
      <c r="AL23" s="85" t="b">
        <v>0</v>
      </c>
      <c r="AM23" s="85">
        <v>0</v>
      </c>
      <c r="AN23" s="93" t="s">
        <v>536</v>
      </c>
      <c r="AO23" s="85" t="s">
        <v>545</v>
      </c>
      <c r="AP23" s="85" t="b">
        <v>0</v>
      </c>
      <c r="AQ23" s="93" t="s">
        <v>515</v>
      </c>
      <c r="AR23" s="85" t="s">
        <v>196</v>
      </c>
      <c r="AS23" s="85">
        <v>0</v>
      </c>
      <c r="AT23" s="85">
        <v>0</v>
      </c>
      <c r="AU23" s="85"/>
      <c r="AV23" s="85"/>
      <c r="AW23" s="85"/>
      <c r="AX23" s="85"/>
      <c r="AY23" s="85"/>
      <c r="AZ23" s="85"/>
      <c r="BA23" s="85"/>
      <c r="BB23" s="85"/>
      <c r="BC23">
        <v>1</v>
      </c>
      <c r="BD23" s="84" t="str">
        <f>REPLACE(INDEX(GroupVertices[Group],MATCH(Edges25[[#This Row],[Vertex 1]],GroupVertices[Vertex],0)),1,1,"")</f>
        <v>1</v>
      </c>
      <c r="BE23" s="84" t="str">
        <f>REPLACE(INDEX(GroupVertices[Group],MATCH(Edges25[[#This Row],[Vertex 2]],GroupVertices[Vertex],0)),1,1,"")</f>
        <v>1</v>
      </c>
      <c r="BF23" s="51">
        <v>0</v>
      </c>
      <c r="BG23" s="52">
        <v>0</v>
      </c>
      <c r="BH23" s="51">
        <v>0</v>
      </c>
      <c r="BI23" s="52">
        <v>0</v>
      </c>
      <c r="BJ23" s="51">
        <v>0</v>
      </c>
      <c r="BK23" s="52">
        <v>0</v>
      </c>
      <c r="BL23" s="51">
        <v>9</v>
      </c>
      <c r="BM23" s="52">
        <v>100</v>
      </c>
      <c r="BN23" s="51">
        <v>9</v>
      </c>
    </row>
    <row r="24" spans="1:66" ht="15">
      <c r="A24" s="83" t="s">
        <v>255</v>
      </c>
      <c r="B24" s="83" t="s">
        <v>255</v>
      </c>
      <c r="C24" s="53"/>
      <c r="D24" s="54"/>
      <c r="E24" s="53"/>
      <c r="F24" s="55"/>
      <c r="G24" s="53"/>
      <c r="H24" s="57"/>
      <c r="I24" s="56"/>
      <c r="J24" s="56"/>
      <c r="K24" s="36" t="s">
        <v>65</v>
      </c>
      <c r="L24" s="62">
        <v>24</v>
      </c>
      <c r="M24" s="62"/>
      <c r="N24" s="63"/>
      <c r="O24" s="85" t="s">
        <v>196</v>
      </c>
      <c r="P24" s="87">
        <v>43833.83384259259</v>
      </c>
      <c r="Q24" s="85" t="s">
        <v>301</v>
      </c>
      <c r="R24" s="88" t="s">
        <v>325</v>
      </c>
      <c r="S24" s="85" t="s">
        <v>346</v>
      </c>
      <c r="T24" s="85" t="s">
        <v>360</v>
      </c>
      <c r="U24" s="85"/>
      <c r="V24" s="88" t="s">
        <v>402</v>
      </c>
      <c r="W24" s="87">
        <v>43833.83384259259</v>
      </c>
      <c r="X24" s="91">
        <v>43833</v>
      </c>
      <c r="Y24" s="93" t="s">
        <v>434</v>
      </c>
      <c r="Z24" s="88" t="s">
        <v>475</v>
      </c>
      <c r="AA24" s="85"/>
      <c r="AB24" s="85"/>
      <c r="AC24" s="93" t="s">
        <v>516</v>
      </c>
      <c r="AD24" s="85"/>
      <c r="AE24" s="85" t="b">
        <v>0</v>
      </c>
      <c r="AF24" s="85">
        <v>0</v>
      </c>
      <c r="AG24" s="93" t="s">
        <v>536</v>
      </c>
      <c r="AH24" s="85" t="b">
        <v>0</v>
      </c>
      <c r="AI24" s="85" t="s">
        <v>537</v>
      </c>
      <c r="AJ24" s="85"/>
      <c r="AK24" s="93" t="s">
        <v>536</v>
      </c>
      <c r="AL24" s="85" t="b">
        <v>0</v>
      </c>
      <c r="AM24" s="85">
        <v>0</v>
      </c>
      <c r="AN24" s="93" t="s">
        <v>536</v>
      </c>
      <c r="AO24" s="85" t="s">
        <v>540</v>
      </c>
      <c r="AP24" s="85" t="b">
        <v>0</v>
      </c>
      <c r="AQ24" s="93" t="s">
        <v>516</v>
      </c>
      <c r="AR24" s="85" t="s">
        <v>196</v>
      </c>
      <c r="AS24" s="85">
        <v>0</v>
      </c>
      <c r="AT24" s="85">
        <v>0</v>
      </c>
      <c r="AU24" s="85"/>
      <c r="AV24" s="85"/>
      <c r="AW24" s="85"/>
      <c r="AX24" s="85"/>
      <c r="AY24" s="85"/>
      <c r="AZ24" s="85"/>
      <c r="BA24" s="85"/>
      <c r="BB24" s="85"/>
      <c r="BC24">
        <v>1</v>
      </c>
      <c r="BD24" s="84" t="str">
        <f>REPLACE(INDEX(GroupVertices[Group],MATCH(Edges25[[#This Row],[Vertex 1]],GroupVertices[Vertex],0)),1,1,"")</f>
        <v>1</v>
      </c>
      <c r="BE24" s="84" t="str">
        <f>REPLACE(INDEX(GroupVertices[Group],MATCH(Edges25[[#This Row],[Vertex 2]],GroupVertices[Vertex],0)),1,1,"")</f>
        <v>1</v>
      </c>
      <c r="BF24" s="51">
        <v>1</v>
      </c>
      <c r="BG24" s="52">
        <v>5.2631578947368425</v>
      </c>
      <c r="BH24" s="51">
        <v>1</v>
      </c>
      <c r="BI24" s="52">
        <v>5.2631578947368425</v>
      </c>
      <c r="BJ24" s="51">
        <v>0</v>
      </c>
      <c r="BK24" s="52">
        <v>0</v>
      </c>
      <c r="BL24" s="51">
        <v>17</v>
      </c>
      <c r="BM24" s="52">
        <v>89.47368421052632</v>
      </c>
      <c r="BN24" s="51">
        <v>19</v>
      </c>
    </row>
    <row r="25" spans="1:66" ht="15">
      <c r="A25" s="83" t="s">
        <v>256</v>
      </c>
      <c r="B25" s="83" t="s">
        <v>256</v>
      </c>
      <c r="C25" s="53"/>
      <c r="D25" s="54"/>
      <c r="E25" s="53"/>
      <c r="F25" s="55"/>
      <c r="G25" s="53"/>
      <c r="H25" s="57"/>
      <c r="I25" s="56"/>
      <c r="J25" s="56"/>
      <c r="K25" s="36" t="s">
        <v>65</v>
      </c>
      <c r="L25" s="62">
        <v>25</v>
      </c>
      <c r="M25" s="62"/>
      <c r="N25" s="63"/>
      <c r="O25" s="85" t="s">
        <v>196</v>
      </c>
      <c r="P25" s="87">
        <v>43833.921319444446</v>
      </c>
      <c r="Q25" s="85" t="s">
        <v>302</v>
      </c>
      <c r="R25" s="85"/>
      <c r="S25" s="85"/>
      <c r="T25" s="85" t="s">
        <v>366</v>
      </c>
      <c r="U25" s="88" t="s">
        <v>393</v>
      </c>
      <c r="V25" s="88" t="s">
        <v>393</v>
      </c>
      <c r="W25" s="87">
        <v>43833.921319444446</v>
      </c>
      <c r="X25" s="91">
        <v>43833</v>
      </c>
      <c r="Y25" s="93" t="s">
        <v>435</v>
      </c>
      <c r="Z25" s="88" t="s">
        <v>476</v>
      </c>
      <c r="AA25" s="85"/>
      <c r="AB25" s="85"/>
      <c r="AC25" s="93" t="s">
        <v>517</v>
      </c>
      <c r="AD25" s="85"/>
      <c r="AE25" s="85" t="b">
        <v>0</v>
      </c>
      <c r="AF25" s="85">
        <v>0</v>
      </c>
      <c r="AG25" s="93" t="s">
        <v>536</v>
      </c>
      <c r="AH25" s="85" t="b">
        <v>0</v>
      </c>
      <c r="AI25" s="85" t="s">
        <v>537</v>
      </c>
      <c r="AJ25" s="85"/>
      <c r="AK25" s="93" t="s">
        <v>536</v>
      </c>
      <c r="AL25" s="85" t="b">
        <v>0</v>
      </c>
      <c r="AM25" s="85">
        <v>0</v>
      </c>
      <c r="AN25" s="93" t="s">
        <v>536</v>
      </c>
      <c r="AO25" s="85" t="s">
        <v>543</v>
      </c>
      <c r="AP25" s="85" t="b">
        <v>0</v>
      </c>
      <c r="AQ25" s="93" t="s">
        <v>517</v>
      </c>
      <c r="AR25" s="85" t="s">
        <v>196</v>
      </c>
      <c r="AS25" s="85">
        <v>0</v>
      </c>
      <c r="AT25" s="85">
        <v>0</v>
      </c>
      <c r="AU25" s="85"/>
      <c r="AV25" s="85"/>
      <c r="AW25" s="85"/>
      <c r="AX25" s="85"/>
      <c r="AY25" s="85"/>
      <c r="AZ25" s="85"/>
      <c r="BA25" s="85"/>
      <c r="BB25" s="85"/>
      <c r="BC25">
        <v>1</v>
      </c>
      <c r="BD25" s="84" t="str">
        <f>REPLACE(INDEX(GroupVertices[Group],MATCH(Edges25[[#This Row],[Vertex 1]],GroupVertices[Vertex],0)),1,1,"")</f>
        <v>1</v>
      </c>
      <c r="BE25" s="84" t="str">
        <f>REPLACE(INDEX(GroupVertices[Group],MATCH(Edges25[[#This Row],[Vertex 2]],GroupVertices[Vertex],0)),1,1,"")</f>
        <v>1</v>
      </c>
      <c r="BF25" s="51">
        <v>2</v>
      </c>
      <c r="BG25" s="52">
        <v>8</v>
      </c>
      <c r="BH25" s="51">
        <v>0</v>
      </c>
      <c r="BI25" s="52">
        <v>0</v>
      </c>
      <c r="BJ25" s="51">
        <v>0</v>
      </c>
      <c r="BK25" s="52">
        <v>0</v>
      </c>
      <c r="BL25" s="51">
        <v>23</v>
      </c>
      <c r="BM25" s="52">
        <v>92</v>
      </c>
      <c r="BN25" s="51">
        <v>25</v>
      </c>
    </row>
    <row r="26" spans="1:66" ht="15">
      <c r="A26" s="83" t="s">
        <v>257</v>
      </c>
      <c r="B26" s="83" t="s">
        <v>257</v>
      </c>
      <c r="C26" s="53"/>
      <c r="D26" s="54"/>
      <c r="E26" s="53"/>
      <c r="F26" s="55"/>
      <c r="G26" s="53"/>
      <c r="H26" s="57"/>
      <c r="I26" s="56"/>
      <c r="J26" s="56"/>
      <c r="K26" s="36" t="s">
        <v>65</v>
      </c>
      <c r="L26" s="62">
        <v>26</v>
      </c>
      <c r="M26" s="62"/>
      <c r="N26" s="63"/>
      <c r="O26" s="85" t="s">
        <v>196</v>
      </c>
      <c r="P26" s="87">
        <v>43833.5840625</v>
      </c>
      <c r="Q26" s="85" t="s">
        <v>303</v>
      </c>
      <c r="R26" s="88" t="s">
        <v>326</v>
      </c>
      <c r="S26" s="85" t="s">
        <v>347</v>
      </c>
      <c r="T26" s="85" t="s">
        <v>367</v>
      </c>
      <c r="U26" s="85"/>
      <c r="V26" s="88" t="s">
        <v>403</v>
      </c>
      <c r="W26" s="87">
        <v>43833.5840625</v>
      </c>
      <c r="X26" s="91">
        <v>43833</v>
      </c>
      <c r="Y26" s="93" t="s">
        <v>436</v>
      </c>
      <c r="Z26" s="88" t="s">
        <v>477</v>
      </c>
      <c r="AA26" s="85"/>
      <c r="AB26" s="85"/>
      <c r="AC26" s="93" t="s">
        <v>518</v>
      </c>
      <c r="AD26" s="85"/>
      <c r="AE26" s="85" t="b">
        <v>0</v>
      </c>
      <c r="AF26" s="85">
        <v>0</v>
      </c>
      <c r="AG26" s="93" t="s">
        <v>536</v>
      </c>
      <c r="AH26" s="85" t="b">
        <v>0</v>
      </c>
      <c r="AI26" s="85" t="s">
        <v>537</v>
      </c>
      <c r="AJ26" s="85"/>
      <c r="AK26" s="93" t="s">
        <v>536</v>
      </c>
      <c r="AL26" s="85" t="b">
        <v>0</v>
      </c>
      <c r="AM26" s="85">
        <v>0</v>
      </c>
      <c r="AN26" s="93" t="s">
        <v>536</v>
      </c>
      <c r="AO26" s="85" t="s">
        <v>540</v>
      </c>
      <c r="AP26" s="85" t="b">
        <v>0</v>
      </c>
      <c r="AQ26" s="93" t="s">
        <v>518</v>
      </c>
      <c r="AR26" s="85" t="s">
        <v>196</v>
      </c>
      <c r="AS26" s="85">
        <v>0</v>
      </c>
      <c r="AT26" s="85">
        <v>0</v>
      </c>
      <c r="AU26" s="85"/>
      <c r="AV26" s="85"/>
      <c r="AW26" s="85"/>
      <c r="AX26" s="85"/>
      <c r="AY26" s="85"/>
      <c r="AZ26" s="85"/>
      <c r="BA26" s="85"/>
      <c r="BB26" s="85"/>
      <c r="BC26">
        <v>4</v>
      </c>
      <c r="BD26" s="84" t="str">
        <f>REPLACE(INDEX(GroupVertices[Group],MATCH(Edges25[[#This Row],[Vertex 1]],GroupVertices[Vertex],0)),1,1,"")</f>
        <v>1</v>
      </c>
      <c r="BE26" s="84" t="str">
        <f>REPLACE(INDEX(GroupVertices[Group],MATCH(Edges25[[#This Row],[Vertex 2]],GroupVertices[Vertex],0)),1,1,"")</f>
        <v>1</v>
      </c>
      <c r="BF26" s="51">
        <v>2</v>
      </c>
      <c r="BG26" s="52">
        <v>7.6923076923076925</v>
      </c>
      <c r="BH26" s="51">
        <v>0</v>
      </c>
      <c r="BI26" s="52">
        <v>0</v>
      </c>
      <c r="BJ26" s="51">
        <v>0</v>
      </c>
      <c r="BK26" s="52">
        <v>0</v>
      </c>
      <c r="BL26" s="51">
        <v>24</v>
      </c>
      <c r="BM26" s="52">
        <v>92.3076923076923</v>
      </c>
      <c r="BN26" s="51">
        <v>26</v>
      </c>
    </row>
    <row r="27" spans="1:66" ht="15">
      <c r="A27" s="83" t="s">
        <v>257</v>
      </c>
      <c r="B27" s="83" t="s">
        <v>257</v>
      </c>
      <c r="C27" s="53"/>
      <c r="D27" s="54"/>
      <c r="E27" s="53"/>
      <c r="F27" s="55"/>
      <c r="G27" s="53"/>
      <c r="H27" s="57"/>
      <c r="I27" s="56"/>
      <c r="J27" s="56"/>
      <c r="K27" s="36" t="s">
        <v>65</v>
      </c>
      <c r="L27" s="62">
        <v>27</v>
      </c>
      <c r="M27" s="62"/>
      <c r="N27" s="63"/>
      <c r="O27" s="85" t="s">
        <v>196</v>
      </c>
      <c r="P27" s="87">
        <v>43833.709282407406</v>
      </c>
      <c r="Q27" s="85" t="s">
        <v>304</v>
      </c>
      <c r="R27" s="88" t="s">
        <v>327</v>
      </c>
      <c r="S27" s="85" t="s">
        <v>348</v>
      </c>
      <c r="T27" s="85" t="s">
        <v>360</v>
      </c>
      <c r="U27" s="85"/>
      <c r="V27" s="88" t="s">
        <v>403</v>
      </c>
      <c r="W27" s="87">
        <v>43833.709282407406</v>
      </c>
      <c r="X27" s="91">
        <v>43833</v>
      </c>
      <c r="Y27" s="93" t="s">
        <v>437</v>
      </c>
      <c r="Z27" s="88" t="s">
        <v>478</v>
      </c>
      <c r="AA27" s="85"/>
      <c r="AB27" s="85"/>
      <c r="AC27" s="93" t="s">
        <v>519</v>
      </c>
      <c r="AD27" s="85"/>
      <c r="AE27" s="85" t="b">
        <v>0</v>
      </c>
      <c r="AF27" s="85">
        <v>0</v>
      </c>
      <c r="AG27" s="93" t="s">
        <v>536</v>
      </c>
      <c r="AH27" s="85" t="b">
        <v>0</v>
      </c>
      <c r="AI27" s="85" t="s">
        <v>537</v>
      </c>
      <c r="AJ27" s="85"/>
      <c r="AK27" s="93" t="s">
        <v>536</v>
      </c>
      <c r="AL27" s="85" t="b">
        <v>0</v>
      </c>
      <c r="AM27" s="85">
        <v>0</v>
      </c>
      <c r="AN27" s="93" t="s">
        <v>536</v>
      </c>
      <c r="AO27" s="85" t="s">
        <v>540</v>
      </c>
      <c r="AP27" s="85" t="b">
        <v>0</v>
      </c>
      <c r="AQ27" s="93" t="s">
        <v>519</v>
      </c>
      <c r="AR27" s="85" t="s">
        <v>196</v>
      </c>
      <c r="AS27" s="85">
        <v>0</v>
      </c>
      <c r="AT27" s="85">
        <v>0</v>
      </c>
      <c r="AU27" s="85"/>
      <c r="AV27" s="85"/>
      <c r="AW27" s="85"/>
      <c r="AX27" s="85"/>
      <c r="AY27" s="85"/>
      <c r="AZ27" s="85"/>
      <c r="BA27" s="85"/>
      <c r="BB27" s="85"/>
      <c r="BC27">
        <v>4</v>
      </c>
      <c r="BD27" s="84" t="str">
        <f>REPLACE(INDEX(GroupVertices[Group],MATCH(Edges25[[#This Row],[Vertex 1]],GroupVertices[Vertex],0)),1,1,"")</f>
        <v>1</v>
      </c>
      <c r="BE27" s="84" t="str">
        <f>REPLACE(INDEX(GroupVertices[Group],MATCH(Edges25[[#This Row],[Vertex 2]],GroupVertices[Vertex],0)),1,1,"")</f>
        <v>1</v>
      </c>
      <c r="BF27" s="51">
        <v>2</v>
      </c>
      <c r="BG27" s="52">
        <v>7.142857142857143</v>
      </c>
      <c r="BH27" s="51">
        <v>2</v>
      </c>
      <c r="BI27" s="52">
        <v>7.142857142857143</v>
      </c>
      <c r="BJ27" s="51">
        <v>0</v>
      </c>
      <c r="BK27" s="52">
        <v>0</v>
      </c>
      <c r="BL27" s="51">
        <v>24</v>
      </c>
      <c r="BM27" s="52">
        <v>85.71428571428571</v>
      </c>
      <c r="BN27" s="51">
        <v>28</v>
      </c>
    </row>
    <row r="28" spans="1:66" ht="15">
      <c r="A28" s="83" t="s">
        <v>257</v>
      </c>
      <c r="B28" s="83" t="s">
        <v>257</v>
      </c>
      <c r="C28" s="53"/>
      <c r="D28" s="54"/>
      <c r="E28" s="53"/>
      <c r="F28" s="55"/>
      <c r="G28" s="53"/>
      <c r="H28" s="57"/>
      <c r="I28" s="56"/>
      <c r="J28" s="56"/>
      <c r="K28" s="36" t="s">
        <v>65</v>
      </c>
      <c r="L28" s="62">
        <v>28</v>
      </c>
      <c r="M28" s="62"/>
      <c r="N28" s="63"/>
      <c r="O28" s="85" t="s">
        <v>196</v>
      </c>
      <c r="P28" s="87">
        <v>43833.91706018519</v>
      </c>
      <c r="Q28" s="85" t="s">
        <v>305</v>
      </c>
      <c r="R28" s="88" t="s">
        <v>328</v>
      </c>
      <c r="S28" s="85" t="s">
        <v>348</v>
      </c>
      <c r="T28" s="85" t="s">
        <v>360</v>
      </c>
      <c r="U28" s="85"/>
      <c r="V28" s="88" t="s">
        <v>403</v>
      </c>
      <c r="W28" s="87">
        <v>43833.91706018519</v>
      </c>
      <c r="X28" s="91">
        <v>43833</v>
      </c>
      <c r="Y28" s="93" t="s">
        <v>438</v>
      </c>
      <c r="Z28" s="88" t="s">
        <v>479</v>
      </c>
      <c r="AA28" s="85"/>
      <c r="AB28" s="85"/>
      <c r="AC28" s="93" t="s">
        <v>520</v>
      </c>
      <c r="AD28" s="85"/>
      <c r="AE28" s="85" t="b">
        <v>0</v>
      </c>
      <c r="AF28" s="85">
        <v>0</v>
      </c>
      <c r="AG28" s="93" t="s">
        <v>536</v>
      </c>
      <c r="AH28" s="85" t="b">
        <v>0</v>
      </c>
      <c r="AI28" s="85" t="s">
        <v>537</v>
      </c>
      <c r="AJ28" s="85"/>
      <c r="AK28" s="93" t="s">
        <v>536</v>
      </c>
      <c r="AL28" s="85" t="b">
        <v>0</v>
      </c>
      <c r="AM28" s="85">
        <v>0</v>
      </c>
      <c r="AN28" s="93" t="s">
        <v>536</v>
      </c>
      <c r="AO28" s="85" t="s">
        <v>540</v>
      </c>
      <c r="AP28" s="85" t="b">
        <v>0</v>
      </c>
      <c r="AQ28" s="93" t="s">
        <v>520</v>
      </c>
      <c r="AR28" s="85" t="s">
        <v>196</v>
      </c>
      <c r="AS28" s="85">
        <v>0</v>
      </c>
      <c r="AT28" s="85">
        <v>0</v>
      </c>
      <c r="AU28" s="85"/>
      <c r="AV28" s="85"/>
      <c r="AW28" s="85"/>
      <c r="AX28" s="85"/>
      <c r="AY28" s="85"/>
      <c r="AZ28" s="85"/>
      <c r="BA28" s="85"/>
      <c r="BB28" s="85"/>
      <c r="BC28">
        <v>4</v>
      </c>
      <c r="BD28" s="84" t="str">
        <f>REPLACE(INDEX(GroupVertices[Group],MATCH(Edges25[[#This Row],[Vertex 1]],GroupVertices[Vertex],0)),1,1,"")</f>
        <v>1</v>
      </c>
      <c r="BE28" s="84" t="str">
        <f>REPLACE(INDEX(GroupVertices[Group],MATCH(Edges25[[#This Row],[Vertex 2]],GroupVertices[Vertex],0)),1,1,"")</f>
        <v>1</v>
      </c>
      <c r="BF28" s="51">
        <v>0</v>
      </c>
      <c r="BG28" s="52">
        <v>0</v>
      </c>
      <c r="BH28" s="51">
        <v>1</v>
      </c>
      <c r="BI28" s="52">
        <v>4.545454545454546</v>
      </c>
      <c r="BJ28" s="51">
        <v>0</v>
      </c>
      <c r="BK28" s="52">
        <v>0</v>
      </c>
      <c r="BL28" s="51">
        <v>21</v>
      </c>
      <c r="BM28" s="52">
        <v>95.45454545454545</v>
      </c>
      <c r="BN28" s="51">
        <v>22</v>
      </c>
    </row>
    <row r="29" spans="1:66" ht="15">
      <c r="A29" s="83" t="s">
        <v>257</v>
      </c>
      <c r="B29" s="83" t="s">
        <v>257</v>
      </c>
      <c r="C29" s="53"/>
      <c r="D29" s="54"/>
      <c r="E29" s="53"/>
      <c r="F29" s="55"/>
      <c r="G29" s="53"/>
      <c r="H29" s="57"/>
      <c r="I29" s="56"/>
      <c r="J29" s="56"/>
      <c r="K29" s="36" t="s">
        <v>65</v>
      </c>
      <c r="L29" s="62">
        <v>29</v>
      </c>
      <c r="M29" s="62"/>
      <c r="N29" s="63"/>
      <c r="O29" s="85" t="s">
        <v>196</v>
      </c>
      <c r="P29" s="87">
        <v>43834.000289351854</v>
      </c>
      <c r="Q29" s="85" t="s">
        <v>306</v>
      </c>
      <c r="R29" s="88" t="s">
        <v>329</v>
      </c>
      <c r="S29" s="85" t="s">
        <v>348</v>
      </c>
      <c r="T29" s="85" t="s">
        <v>368</v>
      </c>
      <c r="U29" s="85"/>
      <c r="V29" s="88" t="s">
        <v>403</v>
      </c>
      <c r="W29" s="87">
        <v>43834.000289351854</v>
      </c>
      <c r="X29" s="91">
        <v>43834</v>
      </c>
      <c r="Y29" s="93" t="s">
        <v>439</v>
      </c>
      <c r="Z29" s="88" t="s">
        <v>480</v>
      </c>
      <c r="AA29" s="85"/>
      <c r="AB29" s="85"/>
      <c r="AC29" s="93" t="s">
        <v>521</v>
      </c>
      <c r="AD29" s="85"/>
      <c r="AE29" s="85" t="b">
        <v>0</v>
      </c>
      <c r="AF29" s="85">
        <v>0</v>
      </c>
      <c r="AG29" s="93" t="s">
        <v>536</v>
      </c>
      <c r="AH29" s="85" t="b">
        <v>0</v>
      </c>
      <c r="AI29" s="85" t="s">
        <v>537</v>
      </c>
      <c r="AJ29" s="85"/>
      <c r="AK29" s="93" t="s">
        <v>536</v>
      </c>
      <c r="AL29" s="85" t="b">
        <v>0</v>
      </c>
      <c r="AM29" s="85">
        <v>0</v>
      </c>
      <c r="AN29" s="93" t="s">
        <v>536</v>
      </c>
      <c r="AO29" s="85" t="s">
        <v>540</v>
      </c>
      <c r="AP29" s="85" t="b">
        <v>0</v>
      </c>
      <c r="AQ29" s="93" t="s">
        <v>521</v>
      </c>
      <c r="AR29" s="85" t="s">
        <v>196</v>
      </c>
      <c r="AS29" s="85">
        <v>0</v>
      </c>
      <c r="AT29" s="85">
        <v>0</v>
      </c>
      <c r="AU29" s="85"/>
      <c r="AV29" s="85"/>
      <c r="AW29" s="85"/>
      <c r="AX29" s="85"/>
      <c r="AY29" s="85"/>
      <c r="AZ29" s="85"/>
      <c r="BA29" s="85"/>
      <c r="BB29" s="85"/>
      <c r="BC29">
        <v>4</v>
      </c>
      <c r="BD29" s="84" t="str">
        <f>REPLACE(INDEX(GroupVertices[Group],MATCH(Edges25[[#This Row],[Vertex 1]],GroupVertices[Vertex],0)),1,1,"")</f>
        <v>1</v>
      </c>
      <c r="BE29" s="84" t="str">
        <f>REPLACE(INDEX(GroupVertices[Group],MATCH(Edges25[[#This Row],[Vertex 2]],GroupVertices[Vertex],0)),1,1,"")</f>
        <v>1</v>
      </c>
      <c r="BF29" s="51">
        <v>0</v>
      </c>
      <c r="BG29" s="52">
        <v>0</v>
      </c>
      <c r="BH29" s="51">
        <v>1</v>
      </c>
      <c r="BI29" s="52">
        <v>3.5714285714285716</v>
      </c>
      <c r="BJ29" s="51">
        <v>0</v>
      </c>
      <c r="BK29" s="52">
        <v>0</v>
      </c>
      <c r="BL29" s="51">
        <v>27</v>
      </c>
      <c r="BM29" s="52">
        <v>96.42857142857143</v>
      </c>
      <c r="BN29" s="51">
        <v>28</v>
      </c>
    </row>
    <row r="30" spans="1:66" ht="15">
      <c r="A30" s="83" t="s">
        <v>258</v>
      </c>
      <c r="B30" s="83" t="s">
        <v>258</v>
      </c>
      <c r="C30" s="53"/>
      <c r="D30" s="54"/>
      <c r="E30" s="53"/>
      <c r="F30" s="55"/>
      <c r="G30" s="53"/>
      <c r="H30" s="57"/>
      <c r="I30" s="56"/>
      <c r="J30" s="56"/>
      <c r="K30" s="36" t="s">
        <v>65</v>
      </c>
      <c r="L30" s="62">
        <v>30</v>
      </c>
      <c r="M30" s="62"/>
      <c r="N30" s="63"/>
      <c r="O30" s="85" t="s">
        <v>196</v>
      </c>
      <c r="P30" s="87">
        <v>43834.005578703705</v>
      </c>
      <c r="Q30" s="85" t="s">
        <v>307</v>
      </c>
      <c r="R30" s="88" t="s">
        <v>330</v>
      </c>
      <c r="S30" s="85" t="s">
        <v>349</v>
      </c>
      <c r="T30" s="85" t="s">
        <v>369</v>
      </c>
      <c r="U30" s="88" t="s">
        <v>394</v>
      </c>
      <c r="V30" s="88" t="s">
        <v>394</v>
      </c>
      <c r="W30" s="87">
        <v>43834.005578703705</v>
      </c>
      <c r="X30" s="91">
        <v>43834</v>
      </c>
      <c r="Y30" s="93" t="s">
        <v>440</v>
      </c>
      <c r="Z30" s="88" t="s">
        <v>481</v>
      </c>
      <c r="AA30" s="85"/>
      <c r="AB30" s="85"/>
      <c r="AC30" s="93" t="s">
        <v>522</v>
      </c>
      <c r="AD30" s="85"/>
      <c r="AE30" s="85" t="b">
        <v>0</v>
      </c>
      <c r="AF30" s="85">
        <v>0</v>
      </c>
      <c r="AG30" s="93" t="s">
        <v>536</v>
      </c>
      <c r="AH30" s="85" t="b">
        <v>0</v>
      </c>
      <c r="AI30" s="85" t="s">
        <v>537</v>
      </c>
      <c r="AJ30" s="85"/>
      <c r="AK30" s="93" t="s">
        <v>536</v>
      </c>
      <c r="AL30" s="85" t="b">
        <v>0</v>
      </c>
      <c r="AM30" s="85">
        <v>0</v>
      </c>
      <c r="AN30" s="93" t="s">
        <v>536</v>
      </c>
      <c r="AO30" s="85" t="s">
        <v>547</v>
      </c>
      <c r="AP30" s="85" t="b">
        <v>0</v>
      </c>
      <c r="AQ30" s="93" t="s">
        <v>522</v>
      </c>
      <c r="AR30" s="85" t="s">
        <v>196</v>
      </c>
      <c r="AS30" s="85">
        <v>0</v>
      </c>
      <c r="AT30" s="85">
        <v>0</v>
      </c>
      <c r="AU30" s="85"/>
      <c r="AV30" s="85"/>
      <c r="AW30" s="85"/>
      <c r="AX30" s="85"/>
      <c r="AY30" s="85"/>
      <c r="AZ30" s="85"/>
      <c r="BA30" s="85"/>
      <c r="BB30" s="85"/>
      <c r="BC30">
        <v>1</v>
      </c>
      <c r="BD30" s="84" t="str">
        <f>REPLACE(INDEX(GroupVertices[Group],MATCH(Edges25[[#This Row],[Vertex 1]],GroupVertices[Vertex],0)),1,1,"")</f>
        <v>1</v>
      </c>
      <c r="BE30" s="84" t="str">
        <f>REPLACE(INDEX(GroupVertices[Group],MATCH(Edges25[[#This Row],[Vertex 2]],GroupVertices[Vertex],0)),1,1,"")</f>
        <v>1</v>
      </c>
      <c r="BF30" s="51">
        <v>1</v>
      </c>
      <c r="BG30" s="52">
        <v>3.225806451612903</v>
      </c>
      <c r="BH30" s="51">
        <v>0</v>
      </c>
      <c r="BI30" s="52">
        <v>0</v>
      </c>
      <c r="BJ30" s="51">
        <v>0</v>
      </c>
      <c r="BK30" s="52">
        <v>0</v>
      </c>
      <c r="BL30" s="51">
        <v>30</v>
      </c>
      <c r="BM30" s="52">
        <v>96.7741935483871</v>
      </c>
      <c r="BN30" s="51">
        <v>31</v>
      </c>
    </row>
    <row r="31" spans="1:66" ht="15">
      <c r="A31" s="83" t="s">
        <v>259</v>
      </c>
      <c r="B31" s="83" t="s">
        <v>259</v>
      </c>
      <c r="C31" s="53"/>
      <c r="D31" s="54"/>
      <c r="E31" s="53"/>
      <c r="F31" s="55"/>
      <c r="G31" s="53"/>
      <c r="H31" s="57"/>
      <c r="I31" s="56"/>
      <c r="J31" s="56"/>
      <c r="K31" s="36" t="s">
        <v>65</v>
      </c>
      <c r="L31" s="62">
        <v>31</v>
      </c>
      <c r="M31" s="62"/>
      <c r="N31" s="63"/>
      <c r="O31" s="85" t="s">
        <v>196</v>
      </c>
      <c r="P31" s="87">
        <v>43834.020844907405</v>
      </c>
      <c r="Q31" s="85" t="s">
        <v>308</v>
      </c>
      <c r="R31" s="88" t="s">
        <v>331</v>
      </c>
      <c r="S31" s="85" t="s">
        <v>350</v>
      </c>
      <c r="T31" s="85" t="s">
        <v>360</v>
      </c>
      <c r="U31" s="85"/>
      <c r="V31" s="88" t="s">
        <v>404</v>
      </c>
      <c r="W31" s="87">
        <v>43834.020844907405</v>
      </c>
      <c r="X31" s="91">
        <v>43834</v>
      </c>
      <c r="Y31" s="93" t="s">
        <v>441</v>
      </c>
      <c r="Z31" s="88" t="s">
        <v>482</v>
      </c>
      <c r="AA31" s="85"/>
      <c r="AB31" s="85"/>
      <c r="AC31" s="93" t="s">
        <v>523</v>
      </c>
      <c r="AD31" s="85"/>
      <c r="AE31" s="85" t="b">
        <v>0</v>
      </c>
      <c r="AF31" s="85">
        <v>0</v>
      </c>
      <c r="AG31" s="93" t="s">
        <v>536</v>
      </c>
      <c r="AH31" s="85" t="b">
        <v>0</v>
      </c>
      <c r="AI31" s="85" t="s">
        <v>537</v>
      </c>
      <c r="AJ31" s="85"/>
      <c r="AK31" s="93" t="s">
        <v>536</v>
      </c>
      <c r="AL31" s="85" t="b">
        <v>0</v>
      </c>
      <c r="AM31" s="85">
        <v>0</v>
      </c>
      <c r="AN31" s="93" t="s">
        <v>536</v>
      </c>
      <c r="AO31" s="85" t="s">
        <v>550</v>
      </c>
      <c r="AP31" s="85" t="b">
        <v>0</v>
      </c>
      <c r="AQ31" s="93" t="s">
        <v>523</v>
      </c>
      <c r="AR31" s="85" t="s">
        <v>196</v>
      </c>
      <c r="AS31" s="85">
        <v>0</v>
      </c>
      <c r="AT31" s="85">
        <v>0</v>
      </c>
      <c r="AU31" s="85"/>
      <c r="AV31" s="85"/>
      <c r="AW31" s="85"/>
      <c r="AX31" s="85"/>
      <c r="AY31" s="85"/>
      <c r="AZ31" s="85"/>
      <c r="BA31" s="85"/>
      <c r="BB31" s="85"/>
      <c r="BC31">
        <v>1</v>
      </c>
      <c r="BD31" s="84" t="str">
        <f>REPLACE(INDEX(GroupVertices[Group],MATCH(Edges25[[#This Row],[Vertex 1]],GroupVertices[Vertex],0)),1,1,"")</f>
        <v>1</v>
      </c>
      <c r="BE31" s="84" t="str">
        <f>REPLACE(INDEX(GroupVertices[Group],MATCH(Edges25[[#This Row],[Vertex 2]],GroupVertices[Vertex],0)),1,1,"")</f>
        <v>1</v>
      </c>
      <c r="BF31" s="51">
        <v>0</v>
      </c>
      <c r="BG31" s="52">
        <v>0</v>
      </c>
      <c r="BH31" s="51">
        <v>0</v>
      </c>
      <c r="BI31" s="52">
        <v>0</v>
      </c>
      <c r="BJ31" s="51">
        <v>0</v>
      </c>
      <c r="BK31" s="52">
        <v>0</v>
      </c>
      <c r="BL31" s="51">
        <v>32</v>
      </c>
      <c r="BM31" s="52">
        <v>100</v>
      </c>
      <c r="BN31" s="51">
        <v>32</v>
      </c>
    </row>
    <row r="32" spans="1:66" ht="15">
      <c r="A32" s="83" t="s">
        <v>260</v>
      </c>
      <c r="B32" s="83" t="s">
        <v>260</v>
      </c>
      <c r="C32" s="53"/>
      <c r="D32" s="54"/>
      <c r="E32" s="53"/>
      <c r="F32" s="55"/>
      <c r="G32" s="53"/>
      <c r="H32" s="57"/>
      <c r="I32" s="56"/>
      <c r="J32" s="56"/>
      <c r="K32" s="36" t="s">
        <v>65</v>
      </c>
      <c r="L32" s="62">
        <v>32</v>
      </c>
      <c r="M32" s="62"/>
      <c r="N32" s="63"/>
      <c r="O32" s="85" t="s">
        <v>196</v>
      </c>
      <c r="P32" s="87">
        <v>43834.06182870371</v>
      </c>
      <c r="Q32" s="85" t="s">
        <v>309</v>
      </c>
      <c r="R32" s="88" t="s">
        <v>332</v>
      </c>
      <c r="S32" s="85" t="s">
        <v>351</v>
      </c>
      <c r="T32" s="85" t="s">
        <v>370</v>
      </c>
      <c r="U32" s="85"/>
      <c r="V32" s="88" t="s">
        <v>405</v>
      </c>
      <c r="W32" s="87">
        <v>43834.06182870371</v>
      </c>
      <c r="X32" s="91">
        <v>43834</v>
      </c>
      <c r="Y32" s="93" t="s">
        <v>442</v>
      </c>
      <c r="Z32" s="88" t="s">
        <v>483</v>
      </c>
      <c r="AA32" s="85"/>
      <c r="AB32" s="85"/>
      <c r="AC32" s="93" t="s">
        <v>524</v>
      </c>
      <c r="AD32" s="85"/>
      <c r="AE32" s="85" t="b">
        <v>0</v>
      </c>
      <c r="AF32" s="85">
        <v>0</v>
      </c>
      <c r="AG32" s="93" t="s">
        <v>536</v>
      </c>
      <c r="AH32" s="85" t="b">
        <v>0</v>
      </c>
      <c r="AI32" s="85" t="s">
        <v>537</v>
      </c>
      <c r="AJ32" s="85"/>
      <c r="AK32" s="93" t="s">
        <v>536</v>
      </c>
      <c r="AL32" s="85" t="b">
        <v>0</v>
      </c>
      <c r="AM32" s="85">
        <v>0</v>
      </c>
      <c r="AN32" s="93" t="s">
        <v>536</v>
      </c>
      <c r="AO32" s="85" t="s">
        <v>543</v>
      </c>
      <c r="AP32" s="85" t="b">
        <v>0</v>
      </c>
      <c r="AQ32" s="93" t="s">
        <v>524</v>
      </c>
      <c r="AR32" s="85" t="s">
        <v>196</v>
      </c>
      <c r="AS32" s="85">
        <v>0</v>
      </c>
      <c r="AT32" s="85">
        <v>0</v>
      </c>
      <c r="AU32" s="85"/>
      <c r="AV32" s="85"/>
      <c r="AW32" s="85"/>
      <c r="AX32" s="85"/>
      <c r="AY32" s="85"/>
      <c r="AZ32" s="85"/>
      <c r="BA32" s="85"/>
      <c r="BB32" s="85"/>
      <c r="BC32">
        <v>1</v>
      </c>
      <c r="BD32" s="84" t="str">
        <f>REPLACE(INDEX(GroupVertices[Group],MATCH(Edges25[[#This Row],[Vertex 1]],GroupVertices[Vertex],0)),1,1,"")</f>
        <v>1</v>
      </c>
      <c r="BE32" s="84" t="str">
        <f>REPLACE(INDEX(GroupVertices[Group],MATCH(Edges25[[#This Row],[Vertex 2]],GroupVertices[Vertex],0)),1,1,"")</f>
        <v>1</v>
      </c>
      <c r="BF32" s="51">
        <v>0</v>
      </c>
      <c r="BG32" s="52">
        <v>0</v>
      </c>
      <c r="BH32" s="51">
        <v>0</v>
      </c>
      <c r="BI32" s="52">
        <v>0</v>
      </c>
      <c r="BJ32" s="51">
        <v>0</v>
      </c>
      <c r="BK32" s="52">
        <v>0</v>
      </c>
      <c r="BL32" s="51">
        <v>12</v>
      </c>
      <c r="BM32" s="52">
        <v>100</v>
      </c>
      <c r="BN32" s="51">
        <v>12</v>
      </c>
    </row>
    <row r="33" spans="1:66" ht="15">
      <c r="A33" s="83" t="s">
        <v>261</v>
      </c>
      <c r="B33" s="83" t="s">
        <v>270</v>
      </c>
      <c r="C33" s="53"/>
      <c r="D33" s="54"/>
      <c r="E33" s="53"/>
      <c r="F33" s="55"/>
      <c r="G33" s="53"/>
      <c r="H33" s="57"/>
      <c r="I33" s="56"/>
      <c r="J33" s="56"/>
      <c r="K33" s="36" t="s">
        <v>65</v>
      </c>
      <c r="L33" s="62">
        <v>33</v>
      </c>
      <c r="M33" s="62"/>
      <c r="N33" s="63"/>
      <c r="O33" s="85" t="s">
        <v>279</v>
      </c>
      <c r="P33" s="87">
        <v>43834.0659375</v>
      </c>
      <c r="Q33" s="85" t="s">
        <v>310</v>
      </c>
      <c r="R33" s="85"/>
      <c r="S33" s="85"/>
      <c r="T33" s="85" t="s">
        <v>371</v>
      </c>
      <c r="U33" s="88" t="s">
        <v>395</v>
      </c>
      <c r="V33" s="88" t="s">
        <v>395</v>
      </c>
      <c r="W33" s="87">
        <v>43834.0659375</v>
      </c>
      <c r="X33" s="91">
        <v>43834</v>
      </c>
      <c r="Y33" s="93" t="s">
        <v>443</v>
      </c>
      <c r="Z33" s="88" t="s">
        <v>484</v>
      </c>
      <c r="AA33" s="85"/>
      <c r="AB33" s="85"/>
      <c r="AC33" s="93" t="s">
        <v>525</v>
      </c>
      <c r="AD33" s="85"/>
      <c r="AE33" s="85" t="b">
        <v>0</v>
      </c>
      <c r="AF33" s="85">
        <v>3</v>
      </c>
      <c r="AG33" s="93" t="s">
        <v>536</v>
      </c>
      <c r="AH33" s="85" t="b">
        <v>0</v>
      </c>
      <c r="AI33" s="85" t="s">
        <v>537</v>
      </c>
      <c r="AJ33" s="85"/>
      <c r="AK33" s="93" t="s">
        <v>536</v>
      </c>
      <c r="AL33" s="85" t="b">
        <v>0</v>
      </c>
      <c r="AM33" s="85">
        <v>1</v>
      </c>
      <c r="AN33" s="93" t="s">
        <v>536</v>
      </c>
      <c r="AO33" s="85" t="s">
        <v>541</v>
      </c>
      <c r="AP33" s="85" t="b">
        <v>0</v>
      </c>
      <c r="AQ33" s="93" t="s">
        <v>525</v>
      </c>
      <c r="AR33" s="85" t="s">
        <v>196</v>
      </c>
      <c r="AS33" s="85">
        <v>0</v>
      </c>
      <c r="AT33" s="85">
        <v>0</v>
      </c>
      <c r="AU33" s="85"/>
      <c r="AV33" s="85"/>
      <c r="AW33" s="85"/>
      <c r="AX33" s="85"/>
      <c r="AY33" s="85"/>
      <c r="AZ33" s="85"/>
      <c r="BA33" s="85"/>
      <c r="BB33" s="85"/>
      <c r="BC33">
        <v>1</v>
      </c>
      <c r="BD33" s="84" t="str">
        <f>REPLACE(INDEX(GroupVertices[Group],MATCH(Edges25[[#This Row],[Vertex 1]],GroupVertices[Vertex],0)),1,1,"")</f>
        <v>2</v>
      </c>
      <c r="BE33" s="84" t="str">
        <f>REPLACE(INDEX(GroupVertices[Group],MATCH(Edges25[[#This Row],[Vertex 2]],GroupVertices[Vertex],0)),1,1,"")</f>
        <v>2</v>
      </c>
      <c r="BF33" s="51"/>
      <c r="BG33" s="52"/>
      <c r="BH33" s="51"/>
      <c r="BI33" s="52"/>
      <c r="BJ33" s="51"/>
      <c r="BK33" s="52"/>
      <c r="BL33" s="51"/>
      <c r="BM33" s="52"/>
      <c r="BN33" s="51"/>
    </row>
    <row r="34" spans="1:66" ht="15">
      <c r="A34" s="83" t="s">
        <v>262</v>
      </c>
      <c r="B34" s="83" t="s">
        <v>262</v>
      </c>
      <c r="C34" s="53"/>
      <c r="D34" s="54"/>
      <c r="E34" s="53"/>
      <c r="F34" s="55"/>
      <c r="G34" s="53"/>
      <c r="H34" s="57"/>
      <c r="I34" s="56"/>
      <c r="J34" s="56"/>
      <c r="K34" s="36" t="s">
        <v>65</v>
      </c>
      <c r="L34" s="62">
        <v>40</v>
      </c>
      <c r="M34" s="62"/>
      <c r="N34" s="63"/>
      <c r="O34" s="85" t="s">
        <v>196</v>
      </c>
      <c r="P34" s="87">
        <v>43834.19645833333</v>
      </c>
      <c r="Q34" s="85" t="s">
        <v>311</v>
      </c>
      <c r="R34" s="88" t="s">
        <v>333</v>
      </c>
      <c r="S34" s="85" t="s">
        <v>352</v>
      </c>
      <c r="T34" s="85" t="s">
        <v>372</v>
      </c>
      <c r="U34" s="85"/>
      <c r="V34" s="88" t="s">
        <v>406</v>
      </c>
      <c r="W34" s="87">
        <v>43834.19645833333</v>
      </c>
      <c r="X34" s="91">
        <v>43834</v>
      </c>
      <c r="Y34" s="93" t="s">
        <v>444</v>
      </c>
      <c r="Z34" s="88" t="s">
        <v>485</v>
      </c>
      <c r="AA34" s="85"/>
      <c r="AB34" s="85"/>
      <c r="AC34" s="93" t="s">
        <v>526</v>
      </c>
      <c r="AD34" s="85"/>
      <c r="AE34" s="85" t="b">
        <v>0</v>
      </c>
      <c r="AF34" s="85">
        <v>0</v>
      </c>
      <c r="AG34" s="93" t="s">
        <v>536</v>
      </c>
      <c r="AH34" s="85" t="b">
        <v>0</v>
      </c>
      <c r="AI34" s="85" t="s">
        <v>537</v>
      </c>
      <c r="AJ34" s="85"/>
      <c r="AK34" s="93" t="s">
        <v>536</v>
      </c>
      <c r="AL34" s="85" t="b">
        <v>0</v>
      </c>
      <c r="AM34" s="85">
        <v>0</v>
      </c>
      <c r="AN34" s="93" t="s">
        <v>536</v>
      </c>
      <c r="AO34" s="85" t="s">
        <v>544</v>
      </c>
      <c r="AP34" s="85" t="b">
        <v>0</v>
      </c>
      <c r="AQ34" s="93" t="s">
        <v>526</v>
      </c>
      <c r="AR34" s="85" t="s">
        <v>196</v>
      </c>
      <c r="AS34" s="85">
        <v>0</v>
      </c>
      <c r="AT34" s="85">
        <v>0</v>
      </c>
      <c r="AU34" s="85"/>
      <c r="AV34" s="85"/>
      <c r="AW34" s="85"/>
      <c r="AX34" s="85"/>
      <c r="AY34" s="85"/>
      <c r="AZ34" s="85"/>
      <c r="BA34" s="85"/>
      <c r="BB34" s="85"/>
      <c r="BC34">
        <v>1</v>
      </c>
      <c r="BD34" s="84" t="str">
        <f>REPLACE(INDEX(GroupVertices[Group],MATCH(Edges25[[#This Row],[Vertex 1]],GroupVertices[Vertex],0)),1,1,"")</f>
        <v>1</v>
      </c>
      <c r="BE34" s="84" t="str">
        <f>REPLACE(INDEX(GroupVertices[Group],MATCH(Edges25[[#This Row],[Vertex 2]],GroupVertices[Vertex],0)),1,1,"")</f>
        <v>1</v>
      </c>
      <c r="BF34" s="51">
        <v>0</v>
      </c>
      <c r="BG34" s="52">
        <v>0</v>
      </c>
      <c r="BH34" s="51">
        <v>0</v>
      </c>
      <c r="BI34" s="52">
        <v>0</v>
      </c>
      <c r="BJ34" s="51">
        <v>0</v>
      </c>
      <c r="BK34" s="52">
        <v>0</v>
      </c>
      <c r="BL34" s="51">
        <v>14</v>
      </c>
      <c r="BM34" s="52">
        <v>100</v>
      </c>
      <c r="BN34" s="51">
        <v>14</v>
      </c>
    </row>
    <row r="35" spans="1:66" ht="15">
      <c r="A35" s="83" t="s">
        <v>263</v>
      </c>
      <c r="B35" s="83" t="s">
        <v>263</v>
      </c>
      <c r="C35" s="53"/>
      <c r="D35" s="54"/>
      <c r="E35" s="53"/>
      <c r="F35" s="55"/>
      <c r="G35" s="53"/>
      <c r="H35" s="57"/>
      <c r="I35" s="56"/>
      <c r="J35" s="56"/>
      <c r="K35" s="36" t="s">
        <v>65</v>
      </c>
      <c r="L35" s="62">
        <v>41</v>
      </c>
      <c r="M35" s="62"/>
      <c r="N35" s="63"/>
      <c r="O35" s="85" t="s">
        <v>196</v>
      </c>
      <c r="P35" s="87">
        <v>43834.22219907407</v>
      </c>
      <c r="Q35" s="85" t="s">
        <v>312</v>
      </c>
      <c r="R35" s="88" t="s">
        <v>334</v>
      </c>
      <c r="S35" s="85" t="s">
        <v>353</v>
      </c>
      <c r="T35" s="85" t="s">
        <v>360</v>
      </c>
      <c r="U35" s="85"/>
      <c r="V35" s="88" t="s">
        <v>407</v>
      </c>
      <c r="W35" s="87">
        <v>43834.22219907407</v>
      </c>
      <c r="X35" s="91">
        <v>43834</v>
      </c>
      <c r="Y35" s="93" t="s">
        <v>445</v>
      </c>
      <c r="Z35" s="88" t="s">
        <v>486</v>
      </c>
      <c r="AA35" s="85"/>
      <c r="AB35" s="85"/>
      <c r="AC35" s="93" t="s">
        <v>527</v>
      </c>
      <c r="AD35" s="85"/>
      <c r="AE35" s="85" t="b">
        <v>0</v>
      </c>
      <c r="AF35" s="85">
        <v>0</v>
      </c>
      <c r="AG35" s="93" t="s">
        <v>536</v>
      </c>
      <c r="AH35" s="85" t="b">
        <v>0</v>
      </c>
      <c r="AI35" s="85" t="s">
        <v>537</v>
      </c>
      <c r="AJ35" s="85"/>
      <c r="AK35" s="93" t="s">
        <v>536</v>
      </c>
      <c r="AL35" s="85" t="b">
        <v>0</v>
      </c>
      <c r="AM35" s="85">
        <v>0</v>
      </c>
      <c r="AN35" s="93" t="s">
        <v>536</v>
      </c>
      <c r="AO35" s="85" t="s">
        <v>541</v>
      </c>
      <c r="AP35" s="85" t="b">
        <v>0</v>
      </c>
      <c r="AQ35" s="93" t="s">
        <v>527</v>
      </c>
      <c r="AR35" s="85" t="s">
        <v>196</v>
      </c>
      <c r="AS35" s="85">
        <v>0</v>
      </c>
      <c r="AT35" s="85">
        <v>0</v>
      </c>
      <c r="AU35" s="85"/>
      <c r="AV35" s="85"/>
      <c r="AW35" s="85"/>
      <c r="AX35" s="85"/>
      <c r="AY35" s="85"/>
      <c r="AZ35" s="85"/>
      <c r="BA35" s="85"/>
      <c r="BB35" s="85"/>
      <c r="BC35">
        <v>1</v>
      </c>
      <c r="BD35" s="84" t="str">
        <f>REPLACE(INDEX(GroupVertices[Group],MATCH(Edges25[[#This Row],[Vertex 1]],GroupVertices[Vertex],0)),1,1,"")</f>
        <v>1</v>
      </c>
      <c r="BE35" s="84" t="str">
        <f>REPLACE(INDEX(GroupVertices[Group],MATCH(Edges25[[#This Row],[Vertex 2]],GroupVertices[Vertex],0)),1,1,"")</f>
        <v>1</v>
      </c>
      <c r="BF35" s="51">
        <v>1</v>
      </c>
      <c r="BG35" s="52">
        <v>7.142857142857143</v>
      </c>
      <c r="BH35" s="51">
        <v>0</v>
      </c>
      <c r="BI35" s="52">
        <v>0</v>
      </c>
      <c r="BJ35" s="51">
        <v>0</v>
      </c>
      <c r="BK35" s="52">
        <v>0</v>
      </c>
      <c r="BL35" s="51">
        <v>13</v>
      </c>
      <c r="BM35" s="52">
        <v>92.85714285714286</v>
      </c>
      <c r="BN35" s="51">
        <v>14</v>
      </c>
    </row>
    <row r="36" spans="1:66" ht="15">
      <c r="A36" s="83" t="s">
        <v>264</v>
      </c>
      <c r="B36" s="83" t="s">
        <v>270</v>
      </c>
      <c r="C36" s="53"/>
      <c r="D36" s="54"/>
      <c r="E36" s="53"/>
      <c r="F36" s="55"/>
      <c r="G36" s="53"/>
      <c r="H36" s="57"/>
      <c r="I36" s="56"/>
      <c r="J36" s="56"/>
      <c r="K36" s="36" t="s">
        <v>65</v>
      </c>
      <c r="L36" s="62">
        <v>42</v>
      </c>
      <c r="M36" s="62"/>
      <c r="N36" s="63"/>
      <c r="O36" s="85" t="s">
        <v>280</v>
      </c>
      <c r="P36" s="87">
        <v>43834.50377314815</v>
      </c>
      <c r="Q36" s="85" t="s">
        <v>310</v>
      </c>
      <c r="R36" s="85"/>
      <c r="S36" s="85"/>
      <c r="T36" s="85" t="s">
        <v>373</v>
      </c>
      <c r="U36" s="85"/>
      <c r="V36" s="88" t="s">
        <v>408</v>
      </c>
      <c r="W36" s="87">
        <v>43834.50377314815</v>
      </c>
      <c r="X36" s="91">
        <v>43834</v>
      </c>
      <c r="Y36" s="93" t="s">
        <v>446</v>
      </c>
      <c r="Z36" s="88" t="s">
        <v>487</v>
      </c>
      <c r="AA36" s="85"/>
      <c r="AB36" s="85"/>
      <c r="AC36" s="93" t="s">
        <v>528</v>
      </c>
      <c r="AD36" s="85"/>
      <c r="AE36" s="85" t="b">
        <v>0</v>
      </c>
      <c r="AF36" s="85">
        <v>0</v>
      </c>
      <c r="AG36" s="93" t="s">
        <v>536</v>
      </c>
      <c r="AH36" s="85" t="b">
        <v>0</v>
      </c>
      <c r="AI36" s="85" t="s">
        <v>537</v>
      </c>
      <c r="AJ36" s="85"/>
      <c r="AK36" s="93" t="s">
        <v>536</v>
      </c>
      <c r="AL36" s="85" t="b">
        <v>0</v>
      </c>
      <c r="AM36" s="85">
        <v>1</v>
      </c>
      <c r="AN36" s="93" t="s">
        <v>525</v>
      </c>
      <c r="AO36" s="85" t="s">
        <v>551</v>
      </c>
      <c r="AP36" s="85" t="b">
        <v>0</v>
      </c>
      <c r="AQ36" s="93" t="s">
        <v>525</v>
      </c>
      <c r="AR36" s="85" t="s">
        <v>196</v>
      </c>
      <c r="AS36" s="85">
        <v>0</v>
      </c>
      <c r="AT36" s="85">
        <v>0</v>
      </c>
      <c r="AU36" s="85"/>
      <c r="AV36" s="85"/>
      <c r="AW36" s="85"/>
      <c r="AX36" s="85"/>
      <c r="AY36" s="85"/>
      <c r="AZ36" s="85"/>
      <c r="BA36" s="85"/>
      <c r="BB36" s="85"/>
      <c r="BC36">
        <v>1</v>
      </c>
      <c r="BD36" s="84" t="str">
        <f>REPLACE(INDEX(GroupVertices[Group],MATCH(Edges25[[#This Row],[Vertex 1]],GroupVertices[Vertex],0)),1,1,"")</f>
        <v>2</v>
      </c>
      <c r="BE36" s="84" t="str">
        <f>REPLACE(INDEX(GroupVertices[Group],MATCH(Edges25[[#This Row],[Vertex 2]],GroupVertices[Vertex],0)),1,1,"")</f>
        <v>2</v>
      </c>
      <c r="BF36" s="51"/>
      <c r="BG36" s="52"/>
      <c r="BH36" s="51"/>
      <c r="BI36" s="52"/>
      <c r="BJ36" s="51"/>
      <c r="BK36" s="52"/>
      <c r="BL36" s="51"/>
      <c r="BM36" s="52"/>
      <c r="BN36" s="51"/>
    </row>
    <row r="37" spans="1:66" ht="15">
      <c r="A37" s="83" t="s">
        <v>265</v>
      </c>
      <c r="B37" s="83" t="s">
        <v>277</v>
      </c>
      <c r="C37" s="53"/>
      <c r="D37" s="54"/>
      <c r="E37" s="53"/>
      <c r="F37" s="55"/>
      <c r="G37" s="53"/>
      <c r="H37" s="57"/>
      <c r="I37" s="56"/>
      <c r="J37" s="56"/>
      <c r="K37" s="36" t="s">
        <v>65</v>
      </c>
      <c r="L37" s="62">
        <v>49</v>
      </c>
      <c r="M37" s="62"/>
      <c r="N37" s="63"/>
      <c r="O37" s="85" t="s">
        <v>279</v>
      </c>
      <c r="P37" s="87">
        <v>43834.51394675926</v>
      </c>
      <c r="Q37" s="85" t="s">
        <v>313</v>
      </c>
      <c r="R37" s="88" t="s">
        <v>335</v>
      </c>
      <c r="S37" s="85" t="s">
        <v>354</v>
      </c>
      <c r="T37" s="85" t="s">
        <v>374</v>
      </c>
      <c r="U37" s="85"/>
      <c r="V37" s="88" t="s">
        <v>409</v>
      </c>
      <c r="W37" s="87">
        <v>43834.51394675926</v>
      </c>
      <c r="X37" s="91">
        <v>43834</v>
      </c>
      <c r="Y37" s="93" t="s">
        <v>447</v>
      </c>
      <c r="Z37" s="88" t="s">
        <v>488</v>
      </c>
      <c r="AA37" s="85"/>
      <c r="AB37" s="85"/>
      <c r="AC37" s="93" t="s">
        <v>529</v>
      </c>
      <c r="AD37" s="85"/>
      <c r="AE37" s="85" t="b">
        <v>0</v>
      </c>
      <c r="AF37" s="85">
        <v>0</v>
      </c>
      <c r="AG37" s="93" t="s">
        <v>536</v>
      </c>
      <c r="AH37" s="85" t="b">
        <v>0</v>
      </c>
      <c r="AI37" s="85" t="s">
        <v>537</v>
      </c>
      <c r="AJ37" s="85"/>
      <c r="AK37" s="93" t="s">
        <v>536</v>
      </c>
      <c r="AL37" s="85" t="b">
        <v>0</v>
      </c>
      <c r="AM37" s="85">
        <v>0</v>
      </c>
      <c r="AN37" s="93" t="s">
        <v>536</v>
      </c>
      <c r="AO37" s="85" t="s">
        <v>540</v>
      </c>
      <c r="AP37" s="85" t="b">
        <v>0</v>
      </c>
      <c r="AQ37" s="93" t="s">
        <v>529</v>
      </c>
      <c r="AR37" s="85" t="s">
        <v>196</v>
      </c>
      <c r="AS37" s="85">
        <v>0</v>
      </c>
      <c r="AT37" s="85">
        <v>0</v>
      </c>
      <c r="AU37" s="85"/>
      <c r="AV37" s="85"/>
      <c r="AW37" s="85"/>
      <c r="AX37" s="85"/>
      <c r="AY37" s="85"/>
      <c r="AZ37" s="85"/>
      <c r="BA37" s="85"/>
      <c r="BB37" s="85"/>
      <c r="BC37">
        <v>1</v>
      </c>
      <c r="BD37" s="84" t="str">
        <f>REPLACE(INDEX(GroupVertices[Group],MATCH(Edges25[[#This Row],[Vertex 1]],GroupVertices[Vertex],0)),1,1,"")</f>
        <v>5</v>
      </c>
      <c r="BE37" s="84" t="str">
        <f>REPLACE(INDEX(GroupVertices[Group],MATCH(Edges25[[#This Row],[Vertex 2]],GroupVertices[Vertex],0)),1,1,"")</f>
        <v>5</v>
      </c>
      <c r="BF37" s="51">
        <v>0</v>
      </c>
      <c r="BG37" s="52">
        <v>0</v>
      </c>
      <c r="BH37" s="51">
        <v>0</v>
      </c>
      <c r="BI37" s="52">
        <v>0</v>
      </c>
      <c r="BJ37" s="51">
        <v>0</v>
      </c>
      <c r="BK37" s="52">
        <v>0</v>
      </c>
      <c r="BL37" s="51">
        <v>12</v>
      </c>
      <c r="BM37" s="52">
        <v>100</v>
      </c>
      <c r="BN37" s="51">
        <v>12</v>
      </c>
    </row>
    <row r="38" spans="1:66" ht="15">
      <c r="A38" s="83" t="s">
        <v>266</v>
      </c>
      <c r="B38" s="83" t="s">
        <v>266</v>
      </c>
      <c r="C38" s="53"/>
      <c r="D38" s="54"/>
      <c r="E38" s="53"/>
      <c r="F38" s="55"/>
      <c r="G38" s="53"/>
      <c r="H38" s="57"/>
      <c r="I38" s="56"/>
      <c r="J38" s="56"/>
      <c r="K38" s="36" t="s">
        <v>65</v>
      </c>
      <c r="L38" s="62">
        <v>50</v>
      </c>
      <c r="M38" s="62"/>
      <c r="N38" s="63"/>
      <c r="O38" s="85" t="s">
        <v>196</v>
      </c>
      <c r="P38" s="87">
        <v>43826.66694444444</v>
      </c>
      <c r="Q38" s="85" t="s">
        <v>314</v>
      </c>
      <c r="R38" s="88" t="s">
        <v>336</v>
      </c>
      <c r="S38" s="85" t="s">
        <v>355</v>
      </c>
      <c r="T38" s="85" t="s">
        <v>375</v>
      </c>
      <c r="U38" s="85"/>
      <c r="V38" s="88" t="s">
        <v>410</v>
      </c>
      <c r="W38" s="87">
        <v>43826.66694444444</v>
      </c>
      <c r="X38" s="91">
        <v>43826</v>
      </c>
      <c r="Y38" s="93" t="s">
        <v>448</v>
      </c>
      <c r="Z38" s="88" t="s">
        <v>489</v>
      </c>
      <c r="AA38" s="85"/>
      <c r="AB38" s="85"/>
      <c r="AC38" s="93" t="s">
        <v>530</v>
      </c>
      <c r="AD38" s="85"/>
      <c r="AE38" s="85" t="b">
        <v>0</v>
      </c>
      <c r="AF38" s="85">
        <v>1</v>
      </c>
      <c r="AG38" s="93" t="s">
        <v>536</v>
      </c>
      <c r="AH38" s="85" t="b">
        <v>0</v>
      </c>
      <c r="AI38" s="85" t="s">
        <v>537</v>
      </c>
      <c r="AJ38" s="85"/>
      <c r="AK38" s="93" t="s">
        <v>536</v>
      </c>
      <c r="AL38" s="85" t="b">
        <v>0</v>
      </c>
      <c r="AM38" s="85">
        <v>1</v>
      </c>
      <c r="AN38" s="93" t="s">
        <v>536</v>
      </c>
      <c r="AO38" s="85" t="s">
        <v>552</v>
      </c>
      <c r="AP38" s="85" t="b">
        <v>0</v>
      </c>
      <c r="AQ38" s="93" t="s">
        <v>530</v>
      </c>
      <c r="AR38" s="85" t="s">
        <v>278</v>
      </c>
      <c r="AS38" s="85">
        <v>0</v>
      </c>
      <c r="AT38" s="85">
        <v>0</v>
      </c>
      <c r="AU38" s="85"/>
      <c r="AV38" s="85"/>
      <c r="AW38" s="85"/>
      <c r="AX38" s="85"/>
      <c r="AY38" s="85"/>
      <c r="AZ38" s="85"/>
      <c r="BA38" s="85"/>
      <c r="BB38" s="85"/>
      <c r="BC38">
        <v>2</v>
      </c>
      <c r="BD38" s="84" t="str">
        <f>REPLACE(INDEX(GroupVertices[Group],MATCH(Edges25[[#This Row],[Vertex 1]],GroupVertices[Vertex],0)),1,1,"")</f>
        <v>4</v>
      </c>
      <c r="BE38" s="84" t="str">
        <f>REPLACE(INDEX(GroupVertices[Group],MATCH(Edges25[[#This Row],[Vertex 2]],GroupVertices[Vertex],0)),1,1,"")</f>
        <v>4</v>
      </c>
      <c r="BF38" s="51">
        <v>1</v>
      </c>
      <c r="BG38" s="52">
        <v>2.5</v>
      </c>
      <c r="BH38" s="51">
        <v>0</v>
      </c>
      <c r="BI38" s="52">
        <v>0</v>
      </c>
      <c r="BJ38" s="51">
        <v>0</v>
      </c>
      <c r="BK38" s="52">
        <v>0</v>
      </c>
      <c r="BL38" s="51">
        <v>39</v>
      </c>
      <c r="BM38" s="52">
        <v>97.5</v>
      </c>
      <c r="BN38" s="51">
        <v>40</v>
      </c>
    </row>
    <row r="39" spans="1:66" ht="15">
      <c r="A39" s="83" t="s">
        <v>266</v>
      </c>
      <c r="B39" s="83" t="s">
        <v>266</v>
      </c>
      <c r="C39" s="53"/>
      <c r="D39" s="54"/>
      <c r="E39" s="53"/>
      <c r="F39" s="55"/>
      <c r="G39" s="53"/>
      <c r="H39" s="57"/>
      <c r="I39" s="56"/>
      <c r="J39" s="56"/>
      <c r="K39" s="36" t="s">
        <v>65</v>
      </c>
      <c r="L39" s="62">
        <v>51</v>
      </c>
      <c r="M39" s="62"/>
      <c r="N39" s="63"/>
      <c r="O39" s="85" t="s">
        <v>196</v>
      </c>
      <c r="P39" s="87">
        <v>43833.62532407408</v>
      </c>
      <c r="Q39" s="85" t="s">
        <v>315</v>
      </c>
      <c r="R39" s="88" t="s">
        <v>337</v>
      </c>
      <c r="S39" s="85" t="s">
        <v>355</v>
      </c>
      <c r="T39" s="85" t="s">
        <v>376</v>
      </c>
      <c r="U39" s="85"/>
      <c r="V39" s="88" t="s">
        <v>410</v>
      </c>
      <c r="W39" s="87">
        <v>43833.62532407408</v>
      </c>
      <c r="X39" s="91">
        <v>43833</v>
      </c>
      <c r="Y39" s="93" t="s">
        <v>449</v>
      </c>
      <c r="Z39" s="88" t="s">
        <v>490</v>
      </c>
      <c r="AA39" s="85"/>
      <c r="AB39" s="85"/>
      <c r="AC39" s="93" t="s">
        <v>531</v>
      </c>
      <c r="AD39" s="85"/>
      <c r="AE39" s="85" t="b">
        <v>0</v>
      </c>
      <c r="AF39" s="85">
        <v>0</v>
      </c>
      <c r="AG39" s="93" t="s">
        <v>536</v>
      </c>
      <c r="AH39" s="85" t="b">
        <v>0</v>
      </c>
      <c r="AI39" s="85" t="s">
        <v>537</v>
      </c>
      <c r="AJ39" s="85"/>
      <c r="AK39" s="93" t="s">
        <v>536</v>
      </c>
      <c r="AL39" s="85" t="b">
        <v>0</v>
      </c>
      <c r="AM39" s="85">
        <v>1</v>
      </c>
      <c r="AN39" s="93" t="s">
        <v>536</v>
      </c>
      <c r="AO39" s="85" t="s">
        <v>552</v>
      </c>
      <c r="AP39" s="85" t="b">
        <v>0</v>
      </c>
      <c r="AQ39" s="93" t="s">
        <v>531</v>
      </c>
      <c r="AR39" s="85" t="s">
        <v>196</v>
      </c>
      <c r="AS39" s="85">
        <v>0</v>
      </c>
      <c r="AT39" s="85">
        <v>0</v>
      </c>
      <c r="AU39" s="85"/>
      <c r="AV39" s="85"/>
      <c r="AW39" s="85"/>
      <c r="AX39" s="85"/>
      <c r="AY39" s="85"/>
      <c r="AZ39" s="85"/>
      <c r="BA39" s="85"/>
      <c r="BB39" s="85"/>
      <c r="BC39">
        <v>2</v>
      </c>
      <c r="BD39" s="84" t="str">
        <f>REPLACE(INDEX(GroupVertices[Group],MATCH(Edges25[[#This Row],[Vertex 1]],GroupVertices[Vertex],0)),1,1,"")</f>
        <v>4</v>
      </c>
      <c r="BE39" s="84" t="str">
        <f>REPLACE(INDEX(GroupVertices[Group],MATCH(Edges25[[#This Row],[Vertex 2]],GroupVertices[Vertex],0)),1,1,"")</f>
        <v>4</v>
      </c>
      <c r="BF39" s="51">
        <v>2</v>
      </c>
      <c r="BG39" s="52">
        <v>5.555555555555555</v>
      </c>
      <c r="BH39" s="51">
        <v>0</v>
      </c>
      <c r="BI39" s="52">
        <v>0</v>
      </c>
      <c r="BJ39" s="51">
        <v>0</v>
      </c>
      <c r="BK39" s="52">
        <v>0</v>
      </c>
      <c r="BL39" s="51">
        <v>34</v>
      </c>
      <c r="BM39" s="52">
        <v>94.44444444444444</v>
      </c>
      <c r="BN39" s="51">
        <v>36</v>
      </c>
    </row>
    <row r="40" spans="1:66" ht="15">
      <c r="A40" s="83" t="s">
        <v>267</v>
      </c>
      <c r="B40" s="83" t="s">
        <v>266</v>
      </c>
      <c r="C40" s="53"/>
      <c r="D40" s="54"/>
      <c r="E40" s="53"/>
      <c r="F40" s="55"/>
      <c r="G40" s="53"/>
      <c r="H40" s="57"/>
      <c r="I40" s="56"/>
      <c r="J40" s="56"/>
      <c r="K40" s="36" t="s">
        <v>65</v>
      </c>
      <c r="L40" s="62">
        <v>52</v>
      </c>
      <c r="M40" s="62"/>
      <c r="N40" s="63"/>
      <c r="O40" s="85" t="s">
        <v>278</v>
      </c>
      <c r="P40" s="87">
        <v>43831.0175</v>
      </c>
      <c r="Q40" s="85" t="s">
        <v>314</v>
      </c>
      <c r="R40" s="85"/>
      <c r="S40" s="85"/>
      <c r="T40" s="85"/>
      <c r="U40" s="85"/>
      <c r="V40" s="88" t="s">
        <v>411</v>
      </c>
      <c r="W40" s="87">
        <v>43831.0175</v>
      </c>
      <c r="X40" s="91">
        <v>43831</v>
      </c>
      <c r="Y40" s="93" t="s">
        <v>450</v>
      </c>
      <c r="Z40" s="88" t="s">
        <v>491</v>
      </c>
      <c r="AA40" s="85"/>
      <c r="AB40" s="85"/>
      <c r="AC40" s="93" t="s">
        <v>532</v>
      </c>
      <c r="AD40" s="85"/>
      <c r="AE40" s="85" t="b">
        <v>0</v>
      </c>
      <c r="AF40" s="85">
        <v>0</v>
      </c>
      <c r="AG40" s="93" t="s">
        <v>536</v>
      </c>
      <c r="AH40" s="85" t="b">
        <v>0</v>
      </c>
      <c r="AI40" s="85" t="s">
        <v>537</v>
      </c>
      <c r="AJ40" s="85"/>
      <c r="AK40" s="93" t="s">
        <v>536</v>
      </c>
      <c r="AL40" s="85" t="b">
        <v>0</v>
      </c>
      <c r="AM40" s="85">
        <v>1</v>
      </c>
      <c r="AN40" s="93" t="s">
        <v>530</v>
      </c>
      <c r="AO40" s="85" t="s">
        <v>544</v>
      </c>
      <c r="AP40" s="85" t="b">
        <v>0</v>
      </c>
      <c r="AQ40" s="93" t="s">
        <v>530</v>
      </c>
      <c r="AR40" s="85" t="s">
        <v>196</v>
      </c>
      <c r="AS40" s="85">
        <v>0</v>
      </c>
      <c r="AT40" s="85">
        <v>0</v>
      </c>
      <c r="AU40" s="85"/>
      <c r="AV40" s="85"/>
      <c r="AW40" s="85"/>
      <c r="AX40" s="85"/>
      <c r="AY40" s="85"/>
      <c r="AZ40" s="85"/>
      <c r="BA40" s="85"/>
      <c r="BB40" s="85"/>
      <c r="BC40">
        <v>2</v>
      </c>
      <c r="BD40" s="84" t="str">
        <f>REPLACE(INDEX(GroupVertices[Group],MATCH(Edges25[[#This Row],[Vertex 1]],GroupVertices[Vertex],0)),1,1,"")</f>
        <v>4</v>
      </c>
      <c r="BE40" s="84" t="str">
        <f>REPLACE(INDEX(GroupVertices[Group],MATCH(Edges25[[#This Row],[Vertex 2]],GroupVertices[Vertex],0)),1,1,"")</f>
        <v>4</v>
      </c>
      <c r="BF40" s="51">
        <v>1</v>
      </c>
      <c r="BG40" s="52">
        <v>2.5</v>
      </c>
      <c r="BH40" s="51">
        <v>0</v>
      </c>
      <c r="BI40" s="52">
        <v>0</v>
      </c>
      <c r="BJ40" s="51">
        <v>0</v>
      </c>
      <c r="BK40" s="52">
        <v>0</v>
      </c>
      <c r="BL40" s="51">
        <v>39</v>
      </c>
      <c r="BM40" s="52">
        <v>97.5</v>
      </c>
      <c r="BN40" s="51">
        <v>40</v>
      </c>
    </row>
    <row r="41" spans="1:66" ht="15">
      <c r="A41" s="83" t="s">
        <v>267</v>
      </c>
      <c r="B41" s="83" t="s">
        <v>266</v>
      </c>
      <c r="C41" s="53"/>
      <c r="D41" s="54"/>
      <c r="E41" s="53"/>
      <c r="F41" s="55"/>
      <c r="G41" s="53"/>
      <c r="H41" s="57"/>
      <c r="I41" s="56"/>
      <c r="J41" s="56"/>
      <c r="K41" s="36" t="s">
        <v>65</v>
      </c>
      <c r="L41" s="62">
        <v>53</v>
      </c>
      <c r="M41" s="62"/>
      <c r="N41" s="63"/>
      <c r="O41" s="85" t="s">
        <v>278</v>
      </c>
      <c r="P41" s="87">
        <v>43836.12572916667</v>
      </c>
      <c r="Q41" s="85" t="s">
        <v>315</v>
      </c>
      <c r="R41" s="85"/>
      <c r="S41" s="85"/>
      <c r="T41" s="85"/>
      <c r="U41" s="85"/>
      <c r="V41" s="88" t="s">
        <v>411</v>
      </c>
      <c r="W41" s="87">
        <v>43836.12572916667</v>
      </c>
      <c r="X41" s="91">
        <v>43836</v>
      </c>
      <c r="Y41" s="93" t="s">
        <v>451</v>
      </c>
      <c r="Z41" s="88" t="s">
        <v>492</v>
      </c>
      <c r="AA41" s="85"/>
      <c r="AB41" s="85"/>
      <c r="AC41" s="93" t="s">
        <v>533</v>
      </c>
      <c r="AD41" s="85"/>
      <c r="AE41" s="85" t="b">
        <v>0</v>
      </c>
      <c r="AF41" s="85">
        <v>0</v>
      </c>
      <c r="AG41" s="93" t="s">
        <v>536</v>
      </c>
      <c r="AH41" s="85" t="b">
        <v>0</v>
      </c>
      <c r="AI41" s="85" t="s">
        <v>537</v>
      </c>
      <c r="AJ41" s="85"/>
      <c r="AK41" s="93" t="s">
        <v>536</v>
      </c>
      <c r="AL41" s="85" t="b">
        <v>0</v>
      </c>
      <c r="AM41" s="85">
        <v>1</v>
      </c>
      <c r="AN41" s="93" t="s">
        <v>531</v>
      </c>
      <c r="AO41" s="85" t="s">
        <v>544</v>
      </c>
      <c r="AP41" s="85" t="b">
        <v>0</v>
      </c>
      <c r="AQ41" s="93" t="s">
        <v>531</v>
      </c>
      <c r="AR41" s="85" t="s">
        <v>196</v>
      </c>
      <c r="AS41" s="85">
        <v>0</v>
      </c>
      <c r="AT41" s="85">
        <v>0</v>
      </c>
      <c r="AU41" s="85"/>
      <c r="AV41" s="85"/>
      <c r="AW41" s="85"/>
      <c r="AX41" s="85"/>
      <c r="AY41" s="85"/>
      <c r="AZ41" s="85"/>
      <c r="BA41" s="85"/>
      <c r="BB41" s="85"/>
      <c r="BC41">
        <v>2</v>
      </c>
      <c r="BD41" s="84" t="str">
        <f>REPLACE(INDEX(GroupVertices[Group],MATCH(Edges25[[#This Row],[Vertex 1]],GroupVertices[Vertex],0)),1,1,"")</f>
        <v>4</v>
      </c>
      <c r="BE41" s="84" t="str">
        <f>REPLACE(INDEX(GroupVertices[Group],MATCH(Edges25[[#This Row],[Vertex 2]],GroupVertices[Vertex],0)),1,1,"")</f>
        <v>4</v>
      </c>
      <c r="BF41" s="51">
        <v>2</v>
      </c>
      <c r="BG41" s="52">
        <v>5.555555555555555</v>
      </c>
      <c r="BH41" s="51">
        <v>0</v>
      </c>
      <c r="BI41" s="52">
        <v>0</v>
      </c>
      <c r="BJ41" s="51">
        <v>0</v>
      </c>
      <c r="BK41" s="52">
        <v>0</v>
      </c>
      <c r="BL41" s="51">
        <v>34</v>
      </c>
      <c r="BM41" s="52">
        <v>94.44444444444444</v>
      </c>
      <c r="BN41" s="51">
        <v>36</v>
      </c>
    </row>
    <row r="42" spans="1:66" ht="15">
      <c r="A42" s="83" t="s">
        <v>268</v>
      </c>
      <c r="B42" s="83" t="s">
        <v>268</v>
      </c>
      <c r="C42" s="53"/>
      <c r="D42" s="54"/>
      <c r="E42" s="53"/>
      <c r="F42" s="55"/>
      <c r="G42" s="53"/>
      <c r="H42" s="57"/>
      <c r="I42" s="56"/>
      <c r="J42" s="56"/>
      <c r="K42" s="36" t="s">
        <v>65</v>
      </c>
      <c r="L42" s="62">
        <v>54</v>
      </c>
      <c r="M42" s="62"/>
      <c r="N42" s="63"/>
      <c r="O42" s="85" t="s">
        <v>196</v>
      </c>
      <c r="P42" s="87">
        <v>43833.63186342592</v>
      </c>
      <c r="Q42" s="85" t="s">
        <v>316</v>
      </c>
      <c r="R42" s="88" t="s">
        <v>338</v>
      </c>
      <c r="S42" s="85" t="s">
        <v>356</v>
      </c>
      <c r="T42" s="85" t="s">
        <v>360</v>
      </c>
      <c r="U42" s="88" t="s">
        <v>396</v>
      </c>
      <c r="V42" s="88" t="s">
        <v>396</v>
      </c>
      <c r="W42" s="87">
        <v>43833.63186342592</v>
      </c>
      <c r="X42" s="91">
        <v>43833</v>
      </c>
      <c r="Y42" s="93" t="s">
        <v>452</v>
      </c>
      <c r="Z42" s="88" t="s">
        <v>493</v>
      </c>
      <c r="AA42" s="85"/>
      <c r="AB42" s="85"/>
      <c r="AC42" s="93" t="s">
        <v>534</v>
      </c>
      <c r="AD42" s="85"/>
      <c r="AE42" s="85" t="b">
        <v>0</v>
      </c>
      <c r="AF42" s="85">
        <v>0</v>
      </c>
      <c r="AG42" s="93" t="s">
        <v>536</v>
      </c>
      <c r="AH42" s="85" t="b">
        <v>0</v>
      </c>
      <c r="AI42" s="85" t="s">
        <v>537</v>
      </c>
      <c r="AJ42" s="85"/>
      <c r="AK42" s="93" t="s">
        <v>536</v>
      </c>
      <c r="AL42" s="85" t="b">
        <v>0</v>
      </c>
      <c r="AM42" s="85">
        <v>1</v>
      </c>
      <c r="AN42" s="93" t="s">
        <v>536</v>
      </c>
      <c r="AO42" s="85" t="s">
        <v>541</v>
      </c>
      <c r="AP42" s="85" t="b">
        <v>0</v>
      </c>
      <c r="AQ42" s="93" t="s">
        <v>534</v>
      </c>
      <c r="AR42" s="85" t="s">
        <v>196</v>
      </c>
      <c r="AS42" s="85">
        <v>0</v>
      </c>
      <c r="AT42" s="85">
        <v>0</v>
      </c>
      <c r="AU42" s="85"/>
      <c r="AV42" s="85"/>
      <c r="AW42" s="85"/>
      <c r="AX42" s="85"/>
      <c r="AY42" s="85"/>
      <c r="AZ42" s="85"/>
      <c r="BA42" s="85"/>
      <c r="BB42" s="85"/>
      <c r="BC42">
        <v>1</v>
      </c>
      <c r="BD42" s="84" t="str">
        <f>REPLACE(INDEX(GroupVertices[Group],MATCH(Edges25[[#This Row],[Vertex 1]],GroupVertices[Vertex],0)),1,1,"")</f>
        <v>3</v>
      </c>
      <c r="BE42" s="84" t="str">
        <f>REPLACE(INDEX(GroupVertices[Group],MATCH(Edges25[[#This Row],[Vertex 2]],GroupVertices[Vertex],0)),1,1,"")</f>
        <v>3</v>
      </c>
      <c r="BF42" s="51">
        <v>2</v>
      </c>
      <c r="BG42" s="52">
        <v>4.545454545454546</v>
      </c>
      <c r="BH42" s="51">
        <v>1</v>
      </c>
      <c r="BI42" s="52">
        <v>2.272727272727273</v>
      </c>
      <c r="BJ42" s="51">
        <v>0</v>
      </c>
      <c r="BK42" s="52">
        <v>0</v>
      </c>
      <c r="BL42" s="51">
        <v>41</v>
      </c>
      <c r="BM42" s="52">
        <v>93.18181818181819</v>
      </c>
      <c r="BN42" s="51">
        <v>44</v>
      </c>
    </row>
    <row r="43" spans="1:66" ht="15">
      <c r="A43" s="83" t="s">
        <v>269</v>
      </c>
      <c r="B43" s="83" t="s">
        <v>268</v>
      </c>
      <c r="C43" s="53"/>
      <c r="D43" s="54"/>
      <c r="E43" s="53"/>
      <c r="F43" s="55"/>
      <c r="G43" s="53"/>
      <c r="H43" s="57"/>
      <c r="I43" s="56"/>
      <c r="J43" s="56"/>
      <c r="K43" s="36" t="s">
        <v>65</v>
      </c>
      <c r="L43" s="62">
        <v>55</v>
      </c>
      <c r="M43" s="62"/>
      <c r="N43" s="63"/>
      <c r="O43" s="85" t="s">
        <v>278</v>
      </c>
      <c r="P43" s="87">
        <v>43836.81138888889</v>
      </c>
      <c r="Q43" s="85" t="s">
        <v>316</v>
      </c>
      <c r="R43" s="85"/>
      <c r="S43" s="85"/>
      <c r="T43" s="85"/>
      <c r="U43" s="85"/>
      <c r="V43" s="88" t="s">
        <v>412</v>
      </c>
      <c r="W43" s="87">
        <v>43836.81138888889</v>
      </c>
      <c r="X43" s="91">
        <v>43836</v>
      </c>
      <c r="Y43" s="93" t="s">
        <v>453</v>
      </c>
      <c r="Z43" s="88" t="s">
        <v>494</v>
      </c>
      <c r="AA43" s="85"/>
      <c r="AB43" s="85"/>
      <c r="AC43" s="93" t="s">
        <v>535</v>
      </c>
      <c r="AD43" s="85"/>
      <c r="AE43" s="85" t="b">
        <v>0</v>
      </c>
      <c r="AF43" s="85">
        <v>0</v>
      </c>
      <c r="AG43" s="93" t="s">
        <v>536</v>
      </c>
      <c r="AH43" s="85" t="b">
        <v>0</v>
      </c>
      <c r="AI43" s="85" t="s">
        <v>537</v>
      </c>
      <c r="AJ43" s="85"/>
      <c r="AK43" s="93" t="s">
        <v>536</v>
      </c>
      <c r="AL43" s="85" t="b">
        <v>0</v>
      </c>
      <c r="AM43" s="85">
        <v>1</v>
      </c>
      <c r="AN43" s="93" t="s">
        <v>534</v>
      </c>
      <c r="AO43" s="85" t="s">
        <v>544</v>
      </c>
      <c r="AP43" s="85" t="b">
        <v>0</v>
      </c>
      <c r="AQ43" s="93" t="s">
        <v>534</v>
      </c>
      <c r="AR43" s="85" t="s">
        <v>196</v>
      </c>
      <c r="AS43" s="85">
        <v>0</v>
      </c>
      <c r="AT43" s="85">
        <v>0</v>
      </c>
      <c r="AU43" s="85"/>
      <c r="AV43" s="85"/>
      <c r="AW43" s="85"/>
      <c r="AX43" s="85"/>
      <c r="AY43" s="85"/>
      <c r="AZ43" s="85"/>
      <c r="BA43" s="85"/>
      <c r="BB43" s="85"/>
      <c r="BC43">
        <v>1</v>
      </c>
      <c r="BD43" s="84" t="str">
        <f>REPLACE(INDEX(GroupVertices[Group],MATCH(Edges25[[#This Row],[Vertex 1]],GroupVertices[Vertex],0)),1,1,"")</f>
        <v>3</v>
      </c>
      <c r="BE43" s="84" t="str">
        <f>REPLACE(INDEX(GroupVertices[Group],MATCH(Edges25[[#This Row],[Vertex 2]],GroupVertices[Vertex],0)),1,1,"")</f>
        <v>3</v>
      </c>
      <c r="BF43" s="51">
        <v>2</v>
      </c>
      <c r="BG43" s="52">
        <v>4.545454545454546</v>
      </c>
      <c r="BH43" s="51">
        <v>1</v>
      </c>
      <c r="BI43" s="52">
        <v>2.272727272727273</v>
      </c>
      <c r="BJ43" s="51">
        <v>0</v>
      </c>
      <c r="BK43" s="52">
        <v>0</v>
      </c>
      <c r="BL43" s="51">
        <v>41</v>
      </c>
      <c r="BM43" s="52">
        <v>93.18181818181819</v>
      </c>
      <c r="BN43" s="51">
        <v>44</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8" r:id="rId1" display="https://www.instagram.com/p/B63AFSnBOkB/?igshid=1c4ughgwl97u3"/>
    <hyperlink ref="R9" r:id="rId2" display="https://www.athene.com/smart-strategies/finances/retirement-resolutions.html?utm_medium=social&amp;utm_source=athene&amp;utm_campaign=smart_strategies&amp;utm_content=retirement_resolutions"/>
    <hyperlink ref="R13" r:id="rId3" display="https://twitter.com/StateFarm/status/1212403129532211200"/>
    <hyperlink ref="R18" r:id="rId4" display="https://www.piatchekandsmith.com/HOT-TOPIC-Two-Trade-Agreements-Offer-Optimism,-But-Uncertainty-Remains.c9503.htm"/>
    <hyperlink ref="R20" r:id="rId5" display="https://www.instagram.com/p/B63kVXNH_HF/?igshid=1rn3dutpfom78"/>
    <hyperlink ref="R21" r:id="rId6" display="https://www.facebook.com/100000518780086/posts/3151367478223847/"/>
    <hyperlink ref="R22" r:id="rId7" display="http://resourcecenter.cuna.org/1/article/4227/html"/>
    <hyperlink ref="R23" r:id="rId8" display="https://www.seniorfinanceadvisor.com/news/best-investment-savings-accounts-for-retirement?&amp;utm_source=twitter&amp;utm_medium=twitter-organic-sfa&amp;utm_campaign=organic-twitter-post"/>
    <hyperlink ref="R24" r:id="rId9" display="https://www.weau.com/content/news/Tips-to-protect-yourself-from-financial-scams-565852872.html"/>
    <hyperlink ref="R26" r:id="rId10" display="https://www.forbes.com/sites/sergeiklebnikov/2020/01/02/donnie-wahlberg-leaves-generous-2020-tip-at-ihop-to-kick-off-2020/#1d007af82486"/>
    <hyperlink ref="R27" r:id="rId11" display="https://www.cnbc.com/2020/01/02/5-powerful-money-hacks-from-financially-savvy-people.html"/>
    <hyperlink ref="R28" r:id="rId12" display="https://www.cnbc.com/2020/01/02/crush-your-new-years-financial-resolutions-by-embracing-your-laziness.html"/>
    <hyperlink ref="R29" r:id="rId13" display="https://www.cnbc.com/2019/12/31/here-are-some-quick-fixes-to-recover-from-a-financial-hangover.html"/>
    <hyperlink ref="R30" r:id="rId14" display="https://www.baptist-healthfcu.com/aboutus/current-specials/"/>
    <hyperlink ref="R31" r:id="rId15" display="https://www.statefarm.com/simple-insights/planning/give-the-gift-of-education"/>
    <hyperlink ref="R32" r:id="rId16" display="https://www.daveramsey.com/blog/christmas-and-money-are-gone"/>
    <hyperlink ref="R34" r:id="rId17" display="https://www.thepennyhoarder.com/bank-accounts/what-is-apy/"/>
    <hyperlink ref="R35" r:id="rId18" display="https://www.bradgoesbeyond.com/home-1/assessing-your-financial-reality"/>
    <hyperlink ref="R37" r:id="rId19" display="https://www.scotsman.com/business/why-securing-the-fintech-ecosystem-is-vital-1-5062080"/>
    <hyperlink ref="R38" r:id="rId20" display="https://gnfl.io/3ERoEHuy3JD4QOS4tkU-pc/1865878/"/>
    <hyperlink ref="R39" r:id="rId21" display="https://gnfl.io/9Ib8sCm9FUDBVmlgXTQ-pc/1878762/"/>
    <hyperlink ref="R42" r:id="rId22" display="https://learninghub.prospercanada.org/wp-content/uploads/2019/10/SaveattheGroceryStore2018.pdf"/>
    <hyperlink ref="U3" r:id="rId23" display="https://pbs.twimg.com/media/EM9Hqi_WoAESTWK.jpg"/>
    <hyperlink ref="U5" r:id="rId24" display="https://pbs.twimg.com/media/ENTlh8EU0AICiEn.jpg"/>
    <hyperlink ref="U6" r:id="rId25" display="https://pbs.twimg.com/media/ENU7H2hVAAEH0kJ.jpg"/>
    <hyperlink ref="U7" r:id="rId26" display="https://pbs.twimg.com/media/ENXTWP5XsAMr7QE.jpg"/>
    <hyperlink ref="U8" r:id="rId27" display="https://pbs.twimg.com/ext_tw_video_thumb/1213112545252384770/pu/img/mp8I45uWXLWIAfmU.jpg"/>
    <hyperlink ref="U10" r:id="rId28" display="https://pbs.twimg.com/media/ENXYI_CXUAEPfBM.jpg"/>
    <hyperlink ref="U11" r:id="rId29" display="https://pbs.twimg.com/media/ENXYI__X0AMMDxO.jpg"/>
    <hyperlink ref="U12" r:id="rId30" display="https://pbs.twimg.com/media/ENXcPiWXsAM9tf5.jpg"/>
    <hyperlink ref="U14" r:id="rId31" display="https://pbs.twimg.com/media/ENXzs_qW4AAefMO.jpg"/>
    <hyperlink ref="U15" r:id="rId32" display="https://pbs.twimg.com/media/ENX3yFfWsAAafyQ.jpg"/>
    <hyperlink ref="U16" r:id="rId33" display="https://pbs.twimg.com/media/ENX5_soWsA0ODZy.jpg"/>
    <hyperlink ref="U17" r:id="rId34" display="https://pbs.twimg.com/media/ENX6BLJXYAIAwj9.jpg"/>
    <hyperlink ref="U18" r:id="rId35" display="https://pbs.twimg.com/media/ENX64PVXkAAbYa1.jpg"/>
    <hyperlink ref="U19" r:id="rId36" display="https://pbs.twimg.com/media/ENYD08oXsAIYBLH.jpg"/>
    <hyperlink ref="U22" r:id="rId37" display="https://pbs.twimg.com/media/ENYZrvSWkAclPP6.jpg"/>
    <hyperlink ref="U23" r:id="rId38" display="https://pbs.twimg.com/media/ENYcWsRX0AEezPf.jpg"/>
    <hyperlink ref="U25" r:id="rId39" display="https://pbs.twimg.com/tweet_video_thumb/ENY5RR4WwAABSCQ.jpg"/>
    <hyperlink ref="U30" r:id="rId40" display="https://pbs.twimg.com/media/ENZVFMeVAAEDgiF.jpg"/>
    <hyperlink ref="U33" r:id="rId41" display="https://pbs.twimg.com/media/ENZo-JrXsAEGs7U.png"/>
    <hyperlink ref="U42" r:id="rId42" display="https://pbs.twimg.com/media/ENXZ3NKWoAAuENb.jpg"/>
    <hyperlink ref="V3" r:id="rId43" display="https://pbs.twimg.com/media/EM9Hqi_WoAESTWK.jpg"/>
    <hyperlink ref="V4" r:id="rId44" display="http://pbs.twimg.com/profile_images/1118986847827431428/wea7xvgk_normal.png"/>
    <hyperlink ref="V5" r:id="rId45" display="https://pbs.twimg.com/media/ENTlh8EU0AICiEn.jpg"/>
    <hyperlink ref="V6" r:id="rId46" display="https://pbs.twimg.com/media/ENU7H2hVAAEH0kJ.jpg"/>
    <hyperlink ref="V7" r:id="rId47" display="https://pbs.twimg.com/media/ENXTWP5XsAMr7QE.jpg"/>
    <hyperlink ref="V8" r:id="rId48" display="https://pbs.twimg.com/ext_tw_video_thumb/1213112545252384770/pu/img/mp8I45uWXLWIAfmU.jpg"/>
    <hyperlink ref="V9" r:id="rId49" display="http://pbs.twimg.com/profile_images/499644005005537280/c1wZ02yJ_normal.png"/>
    <hyperlink ref="V10" r:id="rId50" display="https://pbs.twimg.com/media/ENXYI_CXUAEPfBM.jpg"/>
    <hyperlink ref="V11" r:id="rId51" display="https://pbs.twimg.com/media/ENXYI__X0AMMDxO.jpg"/>
    <hyperlink ref="V12" r:id="rId52" display="https://pbs.twimg.com/media/ENXcPiWXsAM9tf5.jpg"/>
    <hyperlink ref="V13" r:id="rId53" display="http://pbs.twimg.com/profile_images/855469382243405824/2xSO1Nnu_normal.jpg"/>
    <hyperlink ref="V14" r:id="rId54" display="https://pbs.twimg.com/media/ENXzs_qW4AAefMO.jpg"/>
    <hyperlink ref="V15" r:id="rId55" display="https://pbs.twimg.com/media/ENX3yFfWsAAafyQ.jpg"/>
    <hyperlink ref="V16" r:id="rId56" display="https://pbs.twimg.com/media/ENX5_soWsA0ODZy.jpg"/>
    <hyperlink ref="V17" r:id="rId57" display="https://pbs.twimg.com/media/ENX6BLJXYAIAwj9.jpg"/>
    <hyperlink ref="V18" r:id="rId58" display="https://pbs.twimg.com/media/ENX64PVXkAAbYa1.jpg"/>
    <hyperlink ref="V19" r:id="rId59" display="https://pbs.twimg.com/media/ENYD08oXsAIYBLH.jpg"/>
    <hyperlink ref="V20" r:id="rId60" display="http://pbs.twimg.com/profile_images/664559438229979138/chKmwA51_normal.jpg"/>
    <hyperlink ref="V21" r:id="rId61" display="http://pbs.twimg.com/profile_images/933734697087139842/tFeu0pao_normal.jpg"/>
    <hyperlink ref="V22" r:id="rId62" display="https://pbs.twimg.com/media/ENYZrvSWkAclPP6.jpg"/>
    <hyperlink ref="V23" r:id="rId63" display="https://pbs.twimg.com/media/ENYcWsRX0AEezPf.jpg"/>
    <hyperlink ref="V24" r:id="rId64" display="http://pbs.twimg.com/profile_images/1075886825393266689/Y557bLfi_normal.jpg"/>
    <hyperlink ref="V25" r:id="rId65" display="https://pbs.twimg.com/tweet_video_thumb/ENY5RR4WwAABSCQ.jpg"/>
    <hyperlink ref="V26" r:id="rId66" display="http://pbs.twimg.com/profile_images/874268600600846336/MY91mnIO_normal.jpg"/>
    <hyperlink ref="V27" r:id="rId67" display="http://pbs.twimg.com/profile_images/874268600600846336/MY91mnIO_normal.jpg"/>
    <hyperlink ref="V28" r:id="rId68" display="http://pbs.twimg.com/profile_images/874268600600846336/MY91mnIO_normal.jpg"/>
    <hyperlink ref="V29" r:id="rId69" display="http://pbs.twimg.com/profile_images/874268600600846336/MY91mnIO_normal.jpg"/>
    <hyperlink ref="V30" r:id="rId70" display="https://pbs.twimg.com/media/ENZVFMeVAAEDgiF.jpg"/>
    <hyperlink ref="V31" r:id="rId71" display="http://pbs.twimg.com/profile_images/1303728929/Lisa_Headshot_normal.jpg"/>
    <hyperlink ref="V32" r:id="rId72" display="http://pbs.twimg.com/profile_images/697510584086958081/TJqTV0US_normal.png"/>
    <hyperlink ref="V33" r:id="rId73" display="https://pbs.twimg.com/media/ENZo-JrXsAEGs7U.png"/>
    <hyperlink ref="V34" r:id="rId74" display="http://pbs.twimg.com/profile_images/437979206656356352/iaVC_QJ__normal.jpeg"/>
    <hyperlink ref="V35" r:id="rId75" display="http://pbs.twimg.com/profile_images/1206309169147478016/rKOujpVC_normal.jpg"/>
    <hyperlink ref="V36" r:id="rId76" display="http://pbs.twimg.com/profile_images/881931342455468032/9KbNdLYT_normal.jpg"/>
    <hyperlink ref="V37" r:id="rId77" display="http://pbs.twimg.com/profile_images/1088228253284864000/23LjXNDD_normal.jpg"/>
    <hyperlink ref="V38" r:id="rId78" display="http://pbs.twimg.com/profile_images/1197950423933636608/Rf_jNLac_normal.jpg"/>
    <hyperlink ref="V39" r:id="rId79" display="http://pbs.twimg.com/profile_images/1197950423933636608/Rf_jNLac_normal.jpg"/>
    <hyperlink ref="V40" r:id="rId80" display="http://pbs.twimg.com/profile_images/681681834967576577/bbFkho5s_normal.jpg"/>
    <hyperlink ref="V41" r:id="rId81" display="http://pbs.twimg.com/profile_images/681681834967576577/bbFkho5s_normal.jpg"/>
    <hyperlink ref="V42" r:id="rId82" display="https://pbs.twimg.com/media/ENXZ3NKWoAAuENb.jpg"/>
    <hyperlink ref="V43" r:id="rId83" display="http://abs.twimg.com/sticky/default_profile_images/default_profile_normal.png"/>
    <hyperlink ref="Z3" r:id="rId84" display="https://twitter.com/blkhiststudies/status/1211265622384009217"/>
    <hyperlink ref="Z4" r:id="rId85" display="https://twitter.com/atptatp/status/1212064008762789888"/>
    <hyperlink ref="Z5" r:id="rId86" display="https://twitter.com/fempirefinance/status/1212846571835969538"/>
    <hyperlink ref="Z6" r:id="rId87" display="https://twitter.com/edificationad/status/1212940712129355779"/>
    <hyperlink ref="Z7" r:id="rId88" display="https://twitter.com/mydebtfix/status/1213108055975571456"/>
    <hyperlink ref="Z8" r:id="rId89" display="https://twitter.com/signalfcu/status/1213112593717583872"/>
    <hyperlink ref="Z9" r:id="rId90" display="https://twitter.com/atheneusa/status/1213113077299851270"/>
    <hyperlink ref="Z10" r:id="rId91" display="https://twitter.com/utilitysp/status/1213113325376151553"/>
    <hyperlink ref="Z11" r:id="rId92" display="https://twitter.com/homeserveusnews/status/1213113325648826369"/>
    <hyperlink ref="Z12" r:id="rId93" display="https://twitter.com/yacenter/status/1213117836526260224"/>
    <hyperlink ref="Z13" r:id="rId94" display="https://twitter.com/nextdoorchicago/status/1213122011893030913"/>
    <hyperlink ref="Z14" r:id="rId95" display="https://twitter.com/bennett_fg/status/1213143631328096261"/>
    <hyperlink ref="Z15" r:id="rId96" display="https://twitter.com/theinfirmaryfcu/status/1213148119749320705"/>
    <hyperlink ref="Z16" r:id="rId97" display="https://twitter.com/parkcitycu/status/1213150551321513988"/>
    <hyperlink ref="Z17" r:id="rId98" display="https://twitter.com/torrsavbank/status/1213150574352519171"/>
    <hyperlink ref="Z18" r:id="rId99" display="https://twitter.com/piatchek_assoc/status/1213151520285478912"/>
    <hyperlink ref="Z19" r:id="rId100" display="https://twitter.com/fnbnewtown/status/1213161359040548864"/>
    <hyperlink ref="Z20" r:id="rId101" display="https://twitter.com/mixuticarome/status/1213171387810099202"/>
    <hyperlink ref="Z21" r:id="rId102" display="https://twitter.com/jusmetheone/status/1213172912003399681"/>
    <hyperlink ref="Z22" r:id="rId103" display="https://twitter.com/beachmunicipal/status/1213185391450378241"/>
    <hyperlink ref="Z23" r:id="rId104" display="https://twitter.com/sfinanceadvisor/status/1213188328998223875"/>
    <hyperlink ref="Z24" r:id="rId105" display="https://twitter.com/centuracollege/status/1213188466365927424"/>
    <hyperlink ref="Z25" r:id="rId106" display="https://twitter.com/coachgallatin1/status/1213220165346832385"/>
    <hyperlink ref="Z26" r:id="rId107" display="https://twitter.com/worthadvisors/status/1213097946620874752"/>
    <hyperlink ref="Z27" r:id="rId108" display="https://twitter.com/worthadvisors/status/1213143323365511168"/>
    <hyperlink ref="Z28" r:id="rId109" display="https://twitter.com/worthadvisors/status/1213218623134871557"/>
    <hyperlink ref="Z29" r:id="rId110" display="https://twitter.com/worthadvisors/status/1213248780595798016"/>
    <hyperlink ref="Z30" r:id="rId111" display="https://twitter.com/baptistfcu/status/1213250698873384961"/>
    <hyperlink ref="Z31" r:id="rId112" display="https://twitter.com/mymarinagent/status/1213256233295048709"/>
    <hyperlink ref="Z32" r:id="rId113" display="https://twitter.com/blrealtygj/status/1213271083870064640"/>
    <hyperlink ref="Z33" r:id="rId114" display="https://twitter.com/itlprograms/status/1213272573863235584"/>
    <hyperlink ref="Z34" r:id="rId115" display="https://twitter.com/jess_in_jest/status/1213319872345759744"/>
    <hyperlink ref="Z35" r:id="rId116" display="https://twitter.com/bradgoesbeyond/status/1213329200163110912"/>
    <hyperlink ref="Z36" r:id="rId117" display="https://twitter.com/fatgirlnmotion/status/1213431237915881473"/>
    <hyperlink ref="Z37" r:id="rId118" display="https://twitter.com/csiltd/status/1213434926873358336"/>
    <hyperlink ref="Z38" r:id="rId119" display="https://twitter.com/vistawealthllc/status/1210591268268650496"/>
    <hyperlink ref="Z39" r:id="rId120" display="https://twitter.com/vistawealthllc/status/1213112897922117633"/>
    <hyperlink ref="Z40" r:id="rId121" display="https://twitter.com/kellercpa/status/1212167857133342720"/>
    <hyperlink ref="Z41" r:id="rId122" display="https://twitter.com/kellercpa/status/1214019015678414849"/>
    <hyperlink ref="Z42" r:id="rId123" display="https://twitter.com/werpossibility/status/1213115270065270785"/>
    <hyperlink ref="Z43" r:id="rId124" display="https://twitter.com/susandietz10/status/1214267493038133248"/>
    <hyperlink ref="BB8" r:id="rId125" display="https://api.twitter.com/1.1/geo/id/01fbe706f872cb32.json"/>
  </hyperlinks>
  <printOptions/>
  <pageMargins left="0.7" right="0.7" top="0.75" bottom="0.75" header="0.3" footer="0.3"/>
  <pageSetup horizontalDpi="600" verticalDpi="600" orientation="portrait" r:id="rId129"/>
  <legacyDrawing r:id="rId127"/>
  <tableParts>
    <tablePart r:id="rId12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EB7C-B029-4C6E-BFC7-BC566BAE689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1362</v>
      </c>
      <c r="B1" s="13" t="s">
        <v>34</v>
      </c>
    </row>
    <row r="2" spans="1:2" ht="15">
      <c r="A2" s="122" t="s">
        <v>261</v>
      </c>
      <c r="B2" s="84">
        <v>21</v>
      </c>
    </row>
    <row r="3" spans="1:2" ht="15">
      <c r="A3" s="122" t="s">
        <v>264</v>
      </c>
      <c r="B3" s="84">
        <v>21</v>
      </c>
    </row>
    <row r="4" spans="1:2" ht="15">
      <c r="A4" s="122" t="s">
        <v>276</v>
      </c>
      <c r="B4" s="84">
        <v>0.285714</v>
      </c>
    </row>
    <row r="5" spans="1:2" ht="15">
      <c r="A5" s="122" t="s">
        <v>274</v>
      </c>
      <c r="B5" s="84">
        <v>0.285714</v>
      </c>
    </row>
    <row r="6" spans="1:2" ht="15">
      <c r="A6" s="122" t="s">
        <v>270</v>
      </c>
      <c r="B6" s="84">
        <v>0.285714</v>
      </c>
    </row>
    <row r="7" spans="1:2" ht="15">
      <c r="A7" s="122" t="s">
        <v>272</v>
      </c>
      <c r="B7" s="84">
        <v>0.285714</v>
      </c>
    </row>
    <row r="8" spans="1:2" ht="15">
      <c r="A8" s="122" t="s">
        <v>273</v>
      </c>
      <c r="B8" s="84">
        <v>0.285714</v>
      </c>
    </row>
    <row r="9" spans="1:2" ht="15">
      <c r="A9" s="122" t="s">
        <v>271</v>
      </c>
      <c r="B9" s="84">
        <v>0.285714</v>
      </c>
    </row>
    <row r="10" spans="1:2" ht="15">
      <c r="A10" s="122" t="s">
        <v>275</v>
      </c>
      <c r="B10" s="84">
        <v>0.285714</v>
      </c>
    </row>
    <row r="11" spans="1:2" ht="15">
      <c r="A11" s="122" t="s">
        <v>257</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8E81-BBD8-40E1-8B82-4FCEE50188ED}">
  <dimension ref="A25:B58"/>
  <sheetViews>
    <sheetView workbookViewId="0" topLeftCell="A1"/>
  </sheetViews>
  <sheetFormatPr defaultColWidth="9.140625" defaultRowHeight="15"/>
  <cols>
    <col min="1" max="1" width="14.28125" style="0" bestFit="1" customWidth="1"/>
    <col min="2" max="2" width="23.7109375" style="0" bestFit="1" customWidth="1"/>
  </cols>
  <sheetData>
    <row r="25" spans="1:2" ht="15">
      <c r="A25" s="133" t="s">
        <v>1364</v>
      </c>
      <c r="B25" t="s">
        <v>1363</v>
      </c>
    </row>
    <row r="26" spans="1:2" ht="15">
      <c r="A26" s="134" t="s">
        <v>1366</v>
      </c>
      <c r="B26" s="3">
        <v>3</v>
      </c>
    </row>
    <row r="27" spans="1:2" ht="15">
      <c r="A27" s="135" t="s">
        <v>1367</v>
      </c>
      <c r="B27" s="3">
        <v>3</v>
      </c>
    </row>
    <row r="28" spans="1:2" ht="15">
      <c r="A28" s="136" t="s">
        <v>1368</v>
      </c>
      <c r="B28" s="3">
        <v>1</v>
      </c>
    </row>
    <row r="29" spans="1:2" ht="15">
      <c r="A29" s="137" t="s">
        <v>1369</v>
      </c>
      <c r="B29" s="3">
        <v>1</v>
      </c>
    </row>
    <row r="30" spans="1:2" ht="15">
      <c r="A30" s="136" t="s">
        <v>1370</v>
      </c>
      <c r="B30" s="3">
        <v>1</v>
      </c>
    </row>
    <row r="31" spans="1:2" ht="15">
      <c r="A31" s="137" t="s">
        <v>1371</v>
      </c>
      <c r="B31" s="3">
        <v>1</v>
      </c>
    </row>
    <row r="32" spans="1:2" ht="15">
      <c r="A32" s="136" t="s">
        <v>1372</v>
      </c>
      <c r="B32" s="3">
        <v>1</v>
      </c>
    </row>
    <row r="33" spans="1:2" ht="15">
      <c r="A33" s="137" t="s">
        <v>1373</v>
      </c>
      <c r="B33" s="3">
        <v>1</v>
      </c>
    </row>
    <row r="34" spans="1:2" ht="15">
      <c r="A34" s="134" t="s">
        <v>1212</v>
      </c>
      <c r="B34" s="3">
        <v>38</v>
      </c>
    </row>
    <row r="35" spans="1:2" ht="15">
      <c r="A35" s="135" t="s">
        <v>1374</v>
      </c>
      <c r="B35" s="3">
        <v>38</v>
      </c>
    </row>
    <row r="36" spans="1:2" ht="15">
      <c r="A36" s="136" t="s">
        <v>1375</v>
      </c>
      <c r="B36" s="3">
        <v>1</v>
      </c>
    </row>
    <row r="37" spans="1:2" ht="15">
      <c r="A37" s="137" t="s">
        <v>1376</v>
      </c>
      <c r="B37" s="3">
        <v>1</v>
      </c>
    </row>
    <row r="38" spans="1:2" ht="15">
      <c r="A38" s="136" t="s">
        <v>1377</v>
      </c>
      <c r="B38" s="3">
        <v>1</v>
      </c>
    </row>
    <row r="39" spans="1:2" ht="15">
      <c r="A39" s="137" t="s">
        <v>1378</v>
      </c>
      <c r="B39" s="3">
        <v>1</v>
      </c>
    </row>
    <row r="40" spans="1:2" ht="15">
      <c r="A40" s="136" t="s">
        <v>1379</v>
      </c>
      <c r="B40" s="3">
        <v>25</v>
      </c>
    </row>
    <row r="41" spans="1:2" ht="15">
      <c r="A41" s="137" t="s">
        <v>1380</v>
      </c>
      <c r="B41" s="3">
        <v>1</v>
      </c>
    </row>
    <row r="42" spans="1:2" ht="15">
      <c r="A42" s="137" t="s">
        <v>1381</v>
      </c>
      <c r="B42" s="3">
        <v>3</v>
      </c>
    </row>
    <row r="43" spans="1:2" ht="15">
      <c r="A43" s="137" t="s">
        <v>1382</v>
      </c>
      <c r="B43" s="3">
        <v>7</v>
      </c>
    </row>
    <row r="44" spans="1:2" ht="15">
      <c r="A44" s="137" t="s">
        <v>1373</v>
      </c>
      <c r="B44" s="3">
        <v>6</v>
      </c>
    </row>
    <row r="45" spans="1:2" ht="15">
      <c r="A45" s="137" t="s">
        <v>1383</v>
      </c>
      <c r="B45" s="3">
        <v>3</v>
      </c>
    </row>
    <row r="46" spans="1:2" ht="15">
      <c r="A46" s="137" t="s">
        <v>1384</v>
      </c>
      <c r="B46" s="3">
        <v>1</v>
      </c>
    </row>
    <row r="47" spans="1:2" ht="15">
      <c r="A47" s="137" t="s">
        <v>1385</v>
      </c>
      <c r="B47" s="3">
        <v>2</v>
      </c>
    </row>
    <row r="48" spans="1:2" ht="15">
      <c r="A48" s="137" t="s">
        <v>1386</v>
      </c>
      <c r="B48" s="3">
        <v>2</v>
      </c>
    </row>
    <row r="49" spans="1:2" ht="15">
      <c r="A49" s="136" t="s">
        <v>1387</v>
      </c>
      <c r="B49" s="3">
        <v>9</v>
      </c>
    </row>
    <row r="50" spans="1:2" ht="15">
      <c r="A50" s="137" t="s">
        <v>1376</v>
      </c>
      <c r="B50" s="3">
        <v>3</v>
      </c>
    </row>
    <row r="51" spans="1:2" ht="15">
      <c r="A51" s="137" t="s">
        <v>1388</v>
      </c>
      <c r="B51" s="3">
        <v>2</v>
      </c>
    </row>
    <row r="52" spans="1:2" ht="15">
      <c r="A52" s="137" t="s">
        <v>1389</v>
      </c>
      <c r="B52" s="3">
        <v>1</v>
      </c>
    </row>
    <row r="53" spans="1:2" ht="15">
      <c r="A53" s="137" t="s">
        <v>1390</v>
      </c>
      <c r="B53" s="3">
        <v>1</v>
      </c>
    </row>
    <row r="54" spans="1:2" ht="15">
      <c r="A54" s="137" t="s">
        <v>1371</v>
      </c>
      <c r="B54" s="3">
        <v>2</v>
      </c>
    </row>
    <row r="55" spans="1:2" ht="15">
      <c r="A55" s="136" t="s">
        <v>1391</v>
      </c>
      <c r="B55" s="3">
        <v>2</v>
      </c>
    </row>
    <row r="56" spans="1:2" ht="15">
      <c r="A56" s="137" t="s">
        <v>1380</v>
      </c>
      <c r="B56" s="3">
        <v>1</v>
      </c>
    </row>
    <row r="57" spans="1:2" ht="15">
      <c r="A57" s="137" t="s">
        <v>1384</v>
      </c>
      <c r="B57" s="3">
        <v>1</v>
      </c>
    </row>
    <row r="58" spans="1:2" ht="15">
      <c r="A58" s="134" t="s">
        <v>1365</v>
      </c>
      <c r="B58"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1401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214</v>
      </c>
      <c r="AU2" s="13" t="s">
        <v>576</v>
      </c>
      <c r="AV2" s="13" t="s">
        <v>577</v>
      </c>
      <c r="AW2" s="13" t="s">
        <v>578</v>
      </c>
      <c r="AX2" s="13" t="s">
        <v>579</v>
      </c>
      <c r="AY2" s="13" t="s">
        <v>580</v>
      </c>
      <c r="AZ2" s="13" t="s">
        <v>581</v>
      </c>
      <c r="BA2" s="13" t="s">
        <v>925</v>
      </c>
      <c r="BB2" s="125" t="s">
        <v>1137</v>
      </c>
      <c r="BC2" s="125" t="s">
        <v>1139</v>
      </c>
      <c r="BD2" s="125" t="s">
        <v>1141</v>
      </c>
      <c r="BE2" s="125" t="s">
        <v>1143</v>
      </c>
      <c r="BF2" s="125" t="s">
        <v>1145</v>
      </c>
      <c r="BG2" s="125" t="s">
        <v>1148</v>
      </c>
      <c r="BH2" s="125" t="s">
        <v>1151</v>
      </c>
      <c r="BI2" s="125" t="s">
        <v>1180</v>
      </c>
      <c r="BJ2" s="125" t="s">
        <v>1182</v>
      </c>
      <c r="BK2" s="125" t="s">
        <v>1208</v>
      </c>
      <c r="BL2" s="125" t="s">
        <v>1318</v>
      </c>
      <c r="BM2" s="125" t="s">
        <v>1319</v>
      </c>
      <c r="BN2" s="125" t="s">
        <v>1320</v>
      </c>
      <c r="BO2" s="125" t="s">
        <v>1321</v>
      </c>
      <c r="BP2" s="125" t="s">
        <v>1322</v>
      </c>
      <c r="BQ2" s="125" t="s">
        <v>1323</v>
      </c>
      <c r="BR2" s="125" t="s">
        <v>1324</v>
      </c>
      <c r="BS2" s="125" t="s">
        <v>1325</v>
      </c>
      <c r="BT2" s="125" t="s">
        <v>1327</v>
      </c>
      <c r="BU2" s="3"/>
      <c r="BV2" s="3"/>
    </row>
    <row r="3" spans="1:74" ht="34.05" customHeight="1">
      <c r="A3" s="50" t="s">
        <v>234</v>
      </c>
      <c r="C3" s="53"/>
      <c r="D3" s="53" t="s">
        <v>64</v>
      </c>
      <c r="E3" s="54">
        <v>1000</v>
      </c>
      <c r="F3" s="55"/>
      <c r="G3" s="113" t="s">
        <v>793</v>
      </c>
      <c r="H3" s="53"/>
      <c r="I3" s="57" t="s">
        <v>234</v>
      </c>
      <c r="J3" s="56"/>
      <c r="K3" s="56"/>
      <c r="L3" s="115" t="s">
        <v>866</v>
      </c>
      <c r="M3" s="59">
        <v>1505.306500374882</v>
      </c>
      <c r="N3" s="60">
        <v>7016.34375</v>
      </c>
      <c r="O3" s="60">
        <v>1311.3712158203125</v>
      </c>
      <c r="P3" s="58"/>
      <c r="Q3" s="61"/>
      <c r="R3" s="61"/>
      <c r="S3" s="51"/>
      <c r="T3" s="51">
        <v>2</v>
      </c>
      <c r="U3" s="51">
        <v>1</v>
      </c>
      <c r="V3" s="52">
        <v>0</v>
      </c>
      <c r="W3" s="52">
        <v>1</v>
      </c>
      <c r="X3" s="52">
        <v>0</v>
      </c>
      <c r="Y3" s="52">
        <v>1.298231</v>
      </c>
      <c r="Z3" s="52">
        <v>0</v>
      </c>
      <c r="AA3" s="52">
        <v>0</v>
      </c>
      <c r="AB3" s="62">
        <v>3</v>
      </c>
      <c r="AC3" s="62"/>
      <c r="AD3" s="63"/>
      <c r="AE3" s="84" t="s">
        <v>582</v>
      </c>
      <c r="AF3" s="84">
        <v>2655</v>
      </c>
      <c r="AG3" s="84">
        <v>111980</v>
      </c>
      <c r="AH3" s="84">
        <v>74333</v>
      </c>
      <c r="AI3" s="84">
        <v>889</v>
      </c>
      <c r="AJ3" s="84"/>
      <c r="AK3" s="84" t="s">
        <v>626</v>
      </c>
      <c r="AL3" s="84" t="s">
        <v>668</v>
      </c>
      <c r="AM3" s="89" t="s">
        <v>701</v>
      </c>
      <c r="AN3" s="84"/>
      <c r="AO3" s="86">
        <v>39965.00256944444</v>
      </c>
      <c r="AP3" s="89" t="s">
        <v>742</v>
      </c>
      <c r="AQ3" s="84" t="b">
        <v>0</v>
      </c>
      <c r="AR3" s="84" t="b">
        <v>0</v>
      </c>
      <c r="AS3" s="84" t="b">
        <v>0</v>
      </c>
      <c r="AT3" s="84"/>
      <c r="AU3" s="84">
        <v>858</v>
      </c>
      <c r="AV3" s="89" t="s">
        <v>783</v>
      </c>
      <c r="AW3" s="84" t="b">
        <v>0</v>
      </c>
      <c r="AX3" s="84" t="s">
        <v>821</v>
      </c>
      <c r="AY3" s="89" t="s">
        <v>822</v>
      </c>
      <c r="AZ3" s="84" t="s">
        <v>66</v>
      </c>
      <c r="BA3" s="84" t="str">
        <f>REPLACE(INDEX(GroupVertices[Group],MATCH(Vertices[[#This Row],[Vertex]],GroupVertices[Vertex],0)),1,1,"")</f>
        <v>6</v>
      </c>
      <c r="BB3" s="51"/>
      <c r="BC3" s="51"/>
      <c r="BD3" s="51"/>
      <c r="BE3" s="51"/>
      <c r="BF3" s="51" t="s">
        <v>357</v>
      </c>
      <c r="BG3" s="51" t="s">
        <v>357</v>
      </c>
      <c r="BH3" s="126" t="s">
        <v>1152</v>
      </c>
      <c r="BI3" s="126" t="s">
        <v>1152</v>
      </c>
      <c r="BJ3" s="126" t="s">
        <v>1105</v>
      </c>
      <c r="BK3" s="126" t="s">
        <v>1105</v>
      </c>
      <c r="BL3" s="126">
        <v>1</v>
      </c>
      <c r="BM3" s="129">
        <v>10</v>
      </c>
      <c r="BN3" s="126">
        <v>1</v>
      </c>
      <c r="BO3" s="129">
        <v>10</v>
      </c>
      <c r="BP3" s="126">
        <v>0</v>
      </c>
      <c r="BQ3" s="129">
        <v>0</v>
      </c>
      <c r="BR3" s="126">
        <v>8</v>
      </c>
      <c r="BS3" s="129">
        <v>80</v>
      </c>
      <c r="BT3" s="126">
        <v>10</v>
      </c>
      <c r="BU3" s="3"/>
      <c r="BV3" s="3"/>
    </row>
    <row r="4" spans="1:77" ht="34.05" customHeight="1">
      <c r="A4" s="14" t="s">
        <v>235</v>
      </c>
      <c r="C4" s="15"/>
      <c r="D4" s="15" t="s">
        <v>64</v>
      </c>
      <c r="E4" s="94">
        <v>162.21702477272322</v>
      </c>
      <c r="F4" s="81"/>
      <c r="G4" s="113" t="s">
        <v>397</v>
      </c>
      <c r="H4" s="15"/>
      <c r="I4" s="16" t="s">
        <v>235</v>
      </c>
      <c r="J4" s="66"/>
      <c r="K4" s="66"/>
      <c r="L4" s="115" t="s">
        <v>867</v>
      </c>
      <c r="M4" s="95">
        <v>1.3895844586514456</v>
      </c>
      <c r="N4" s="96">
        <v>7016.34375</v>
      </c>
      <c r="O4" s="96">
        <v>1826.2421875</v>
      </c>
      <c r="P4" s="77"/>
      <c r="Q4" s="97"/>
      <c r="R4" s="97"/>
      <c r="S4" s="98"/>
      <c r="T4" s="51">
        <v>0</v>
      </c>
      <c r="U4" s="51">
        <v>1</v>
      </c>
      <c r="V4" s="52">
        <v>0</v>
      </c>
      <c r="W4" s="52">
        <v>1</v>
      </c>
      <c r="X4" s="52">
        <v>0</v>
      </c>
      <c r="Y4" s="52">
        <v>0.701747</v>
      </c>
      <c r="Z4" s="52">
        <v>0</v>
      </c>
      <c r="AA4" s="52">
        <v>0</v>
      </c>
      <c r="AB4" s="82">
        <v>4</v>
      </c>
      <c r="AC4" s="82"/>
      <c r="AD4" s="99"/>
      <c r="AE4" s="84" t="s">
        <v>583</v>
      </c>
      <c r="AF4" s="84">
        <v>37</v>
      </c>
      <c r="AG4" s="84">
        <v>31</v>
      </c>
      <c r="AH4" s="84">
        <v>3659</v>
      </c>
      <c r="AI4" s="84">
        <v>2773</v>
      </c>
      <c r="AJ4" s="84"/>
      <c r="AK4" s="84" t="s">
        <v>627</v>
      </c>
      <c r="AL4" s="84" t="s">
        <v>669</v>
      </c>
      <c r="AM4" s="84"/>
      <c r="AN4" s="84"/>
      <c r="AO4" s="86">
        <v>43471.027708333335</v>
      </c>
      <c r="AP4" s="89" t="s">
        <v>743</v>
      </c>
      <c r="AQ4" s="84" t="b">
        <v>1</v>
      </c>
      <c r="AR4" s="84" t="b">
        <v>0</v>
      </c>
      <c r="AS4" s="84" t="b">
        <v>0</v>
      </c>
      <c r="AT4" s="84"/>
      <c r="AU4" s="84">
        <v>0</v>
      </c>
      <c r="AV4" s="84"/>
      <c r="AW4" s="84" t="b">
        <v>0</v>
      </c>
      <c r="AX4" s="84" t="s">
        <v>821</v>
      </c>
      <c r="AY4" s="89" t="s">
        <v>823</v>
      </c>
      <c r="AZ4" s="84" t="s">
        <v>66</v>
      </c>
      <c r="BA4" s="84" t="str">
        <f>REPLACE(INDEX(GroupVertices[Group],MATCH(Vertices[[#This Row],[Vertex]],GroupVertices[Vertex],0)),1,1,"")</f>
        <v>6</v>
      </c>
      <c r="BB4" s="51"/>
      <c r="BC4" s="51"/>
      <c r="BD4" s="51"/>
      <c r="BE4" s="51"/>
      <c r="BF4" s="51" t="s">
        <v>357</v>
      </c>
      <c r="BG4" s="51" t="s">
        <v>357</v>
      </c>
      <c r="BH4" s="126" t="s">
        <v>1152</v>
      </c>
      <c r="BI4" s="126" t="s">
        <v>1152</v>
      </c>
      <c r="BJ4" s="126" t="s">
        <v>1105</v>
      </c>
      <c r="BK4" s="126" t="s">
        <v>1105</v>
      </c>
      <c r="BL4" s="126">
        <v>1</v>
      </c>
      <c r="BM4" s="129">
        <v>10</v>
      </c>
      <c r="BN4" s="126">
        <v>1</v>
      </c>
      <c r="BO4" s="129">
        <v>10</v>
      </c>
      <c r="BP4" s="126">
        <v>0</v>
      </c>
      <c r="BQ4" s="129">
        <v>0</v>
      </c>
      <c r="BR4" s="126">
        <v>8</v>
      </c>
      <c r="BS4" s="129">
        <v>80</v>
      </c>
      <c r="BT4" s="126">
        <v>10</v>
      </c>
      <c r="BU4" s="2"/>
      <c r="BV4" s="3"/>
      <c r="BW4" s="3"/>
      <c r="BX4" s="3"/>
      <c r="BY4" s="3"/>
    </row>
    <row r="5" spans="1:77" ht="34.05" customHeight="1">
      <c r="A5" s="14" t="s">
        <v>236</v>
      </c>
      <c r="C5" s="15"/>
      <c r="D5" s="15" t="s">
        <v>64</v>
      </c>
      <c r="E5" s="94">
        <v>162.17212309560807</v>
      </c>
      <c r="F5" s="81"/>
      <c r="G5" s="113" t="s">
        <v>794</v>
      </c>
      <c r="H5" s="15"/>
      <c r="I5" s="16" t="s">
        <v>236</v>
      </c>
      <c r="J5" s="66"/>
      <c r="K5" s="66"/>
      <c r="L5" s="115" t="s">
        <v>868</v>
      </c>
      <c r="M5" s="95">
        <v>1.3089807775511466</v>
      </c>
      <c r="N5" s="96">
        <v>3607.59375</v>
      </c>
      <c r="O5" s="96">
        <v>8377.400390625</v>
      </c>
      <c r="P5" s="77"/>
      <c r="Q5" s="97"/>
      <c r="R5" s="97"/>
      <c r="S5" s="98"/>
      <c r="T5" s="51">
        <v>1</v>
      </c>
      <c r="U5" s="51">
        <v>1</v>
      </c>
      <c r="V5" s="52">
        <v>0</v>
      </c>
      <c r="W5" s="52">
        <v>0</v>
      </c>
      <c r="X5" s="52">
        <v>0</v>
      </c>
      <c r="Y5" s="52">
        <v>0.999989</v>
      </c>
      <c r="Z5" s="52">
        <v>0</v>
      </c>
      <c r="AA5" s="52">
        <v>0</v>
      </c>
      <c r="AB5" s="82">
        <v>5</v>
      </c>
      <c r="AC5" s="82"/>
      <c r="AD5" s="99"/>
      <c r="AE5" s="84" t="s">
        <v>584</v>
      </c>
      <c r="AF5" s="84">
        <v>77</v>
      </c>
      <c r="AG5" s="84">
        <v>25</v>
      </c>
      <c r="AH5" s="84">
        <v>232</v>
      </c>
      <c r="AI5" s="84">
        <v>12</v>
      </c>
      <c r="AJ5" s="84"/>
      <c r="AK5" s="84" t="s">
        <v>628</v>
      </c>
      <c r="AL5" s="84" t="s">
        <v>670</v>
      </c>
      <c r="AM5" s="89" t="s">
        <v>702</v>
      </c>
      <c r="AN5" s="84"/>
      <c r="AO5" s="86">
        <v>43673.878113425926</v>
      </c>
      <c r="AP5" s="84"/>
      <c r="AQ5" s="84" t="b">
        <v>1</v>
      </c>
      <c r="AR5" s="84" t="b">
        <v>0</v>
      </c>
      <c r="AS5" s="84" t="b">
        <v>0</v>
      </c>
      <c r="AT5" s="84"/>
      <c r="AU5" s="84">
        <v>0</v>
      </c>
      <c r="AV5" s="84"/>
      <c r="AW5" s="84" t="b">
        <v>0</v>
      </c>
      <c r="AX5" s="84" t="s">
        <v>821</v>
      </c>
      <c r="AY5" s="89" t="s">
        <v>824</v>
      </c>
      <c r="AZ5" s="84" t="s">
        <v>66</v>
      </c>
      <c r="BA5" s="84" t="str">
        <f>REPLACE(INDEX(GroupVertices[Group],MATCH(Vertices[[#This Row],[Vertex]],GroupVertices[Vertex],0)),1,1,"")</f>
        <v>1</v>
      </c>
      <c r="BB5" s="51"/>
      <c r="BC5" s="51"/>
      <c r="BD5" s="51"/>
      <c r="BE5" s="51"/>
      <c r="BF5" s="51" t="s">
        <v>358</v>
      </c>
      <c r="BG5" s="51" t="s">
        <v>358</v>
      </c>
      <c r="BH5" s="126" t="s">
        <v>1153</v>
      </c>
      <c r="BI5" s="126" t="s">
        <v>1153</v>
      </c>
      <c r="BJ5" s="126" t="s">
        <v>1183</v>
      </c>
      <c r="BK5" s="126" t="s">
        <v>1183</v>
      </c>
      <c r="BL5" s="126">
        <v>1</v>
      </c>
      <c r="BM5" s="129">
        <v>2.4390243902439024</v>
      </c>
      <c r="BN5" s="126">
        <v>2</v>
      </c>
      <c r="BO5" s="129">
        <v>4.878048780487805</v>
      </c>
      <c r="BP5" s="126">
        <v>0</v>
      </c>
      <c r="BQ5" s="129">
        <v>0</v>
      </c>
      <c r="BR5" s="126">
        <v>38</v>
      </c>
      <c r="BS5" s="129">
        <v>92.6829268292683</v>
      </c>
      <c r="BT5" s="126">
        <v>41</v>
      </c>
      <c r="BU5" s="2"/>
      <c r="BV5" s="3"/>
      <c r="BW5" s="3"/>
      <c r="BX5" s="3"/>
      <c r="BY5" s="3"/>
    </row>
    <row r="6" spans="1:77" ht="34.05" customHeight="1">
      <c r="A6" s="14" t="s">
        <v>237</v>
      </c>
      <c r="C6" s="15"/>
      <c r="D6" s="15" t="s">
        <v>64</v>
      </c>
      <c r="E6" s="94">
        <v>162.11225419278787</v>
      </c>
      <c r="F6" s="81"/>
      <c r="G6" s="113" t="s">
        <v>795</v>
      </c>
      <c r="H6" s="15"/>
      <c r="I6" s="16" t="s">
        <v>237</v>
      </c>
      <c r="J6" s="66"/>
      <c r="K6" s="66"/>
      <c r="L6" s="115" t="s">
        <v>869</v>
      </c>
      <c r="M6" s="95">
        <v>1.2015092027507477</v>
      </c>
      <c r="N6" s="96">
        <v>1789.59375</v>
      </c>
      <c r="O6" s="96">
        <v>8377.400390625</v>
      </c>
      <c r="P6" s="77"/>
      <c r="Q6" s="97"/>
      <c r="R6" s="97"/>
      <c r="S6" s="98"/>
      <c r="T6" s="51">
        <v>1</v>
      </c>
      <c r="U6" s="51">
        <v>1</v>
      </c>
      <c r="V6" s="52">
        <v>0</v>
      </c>
      <c r="W6" s="52">
        <v>0</v>
      </c>
      <c r="X6" s="52">
        <v>0</v>
      </c>
      <c r="Y6" s="52">
        <v>0.999989</v>
      </c>
      <c r="Z6" s="52">
        <v>0</v>
      </c>
      <c r="AA6" s="52">
        <v>0</v>
      </c>
      <c r="AB6" s="82">
        <v>6</v>
      </c>
      <c r="AC6" s="82"/>
      <c r="AD6" s="99"/>
      <c r="AE6" s="84" t="s">
        <v>585</v>
      </c>
      <c r="AF6" s="84">
        <v>27</v>
      </c>
      <c r="AG6" s="84">
        <v>17</v>
      </c>
      <c r="AH6" s="84">
        <v>284</v>
      </c>
      <c r="AI6" s="84">
        <v>6</v>
      </c>
      <c r="AJ6" s="84"/>
      <c r="AK6" s="84" t="s">
        <v>629</v>
      </c>
      <c r="AL6" s="84" t="s">
        <v>671</v>
      </c>
      <c r="AM6" s="89" t="s">
        <v>703</v>
      </c>
      <c r="AN6" s="84"/>
      <c r="AO6" s="86">
        <v>43039.19125</v>
      </c>
      <c r="AP6" s="89" t="s">
        <v>744</v>
      </c>
      <c r="AQ6" s="84" t="b">
        <v>1</v>
      </c>
      <c r="AR6" s="84" t="b">
        <v>0</v>
      </c>
      <c r="AS6" s="84" t="b">
        <v>0</v>
      </c>
      <c r="AT6" s="84"/>
      <c r="AU6" s="84">
        <v>1</v>
      </c>
      <c r="AV6" s="84"/>
      <c r="AW6" s="84" t="b">
        <v>0</v>
      </c>
      <c r="AX6" s="84" t="s">
        <v>821</v>
      </c>
      <c r="AY6" s="89" t="s">
        <v>825</v>
      </c>
      <c r="AZ6" s="84" t="s">
        <v>66</v>
      </c>
      <c r="BA6" s="84" t="str">
        <f>REPLACE(INDEX(GroupVertices[Group],MATCH(Vertices[[#This Row],[Vertex]],GroupVertices[Vertex],0)),1,1,"")</f>
        <v>1</v>
      </c>
      <c r="BB6" s="51"/>
      <c r="BC6" s="51"/>
      <c r="BD6" s="51"/>
      <c r="BE6" s="51"/>
      <c r="BF6" s="51" t="s">
        <v>1146</v>
      </c>
      <c r="BG6" s="51" t="s">
        <v>1146</v>
      </c>
      <c r="BH6" s="126" t="s">
        <v>1154</v>
      </c>
      <c r="BI6" s="126" t="s">
        <v>1154</v>
      </c>
      <c r="BJ6" s="126" t="s">
        <v>1184</v>
      </c>
      <c r="BK6" s="126" t="s">
        <v>1184</v>
      </c>
      <c r="BL6" s="126">
        <v>3</v>
      </c>
      <c r="BM6" s="129">
        <v>13.636363636363637</v>
      </c>
      <c r="BN6" s="126">
        <v>0</v>
      </c>
      <c r="BO6" s="129">
        <v>0</v>
      </c>
      <c r="BP6" s="126">
        <v>0</v>
      </c>
      <c r="BQ6" s="129">
        <v>0</v>
      </c>
      <c r="BR6" s="126">
        <v>19</v>
      </c>
      <c r="BS6" s="129">
        <v>86.36363636363636</v>
      </c>
      <c r="BT6" s="126">
        <v>22</v>
      </c>
      <c r="BU6" s="2"/>
      <c r="BV6" s="3"/>
      <c r="BW6" s="3"/>
      <c r="BX6" s="3"/>
      <c r="BY6" s="3"/>
    </row>
    <row r="7" spans="1:77" ht="34.05" customHeight="1">
      <c r="A7" s="14" t="s">
        <v>238</v>
      </c>
      <c r="C7" s="15"/>
      <c r="D7" s="15" t="s">
        <v>64</v>
      </c>
      <c r="E7" s="94">
        <v>173.2927717944596</v>
      </c>
      <c r="F7" s="81"/>
      <c r="G7" s="113" t="s">
        <v>796</v>
      </c>
      <c r="H7" s="15"/>
      <c r="I7" s="16" t="s">
        <v>238</v>
      </c>
      <c r="J7" s="66"/>
      <c r="K7" s="66"/>
      <c r="L7" s="115" t="s">
        <v>870</v>
      </c>
      <c r="M7" s="95">
        <v>21.271825796725224</v>
      </c>
      <c r="N7" s="96">
        <v>5425.59375</v>
      </c>
      <c r="O7" s="96">
        <v>3310.549560546875</v>
      </c>
      <c r="P7" s="77"/>
      <c r="Q7" s="97"/>
      <c r="R7" s="97"/>
      <c r="S7" s="98"/>
      <c r="T7" s="51">
        <v>1</v>
      </c>
      <c r="U7" s="51">
        <v>1</v>
      </c>
      <c r="V7" s="52">
        <v>0</v>
      </c>
      <c r="W7" s="52">
        <v>0</v>
      </c>
      <c r="X7" s="52">
        <v>0</v>
      </c>
      <c r="Y7" s="52">
        <v>0.999989</v>
      </c>
      <c r="Z7" s="52">
        <v>0</v>
      </c>
      <c r="AA7" s="52">
        <v>0</v>
      </c>
      <c r="AB7" s="82">
        <v>7</v>
      </c>
      <c r="AC7" s="82"/>
      <c r="AD7" s="99"/>
      <c r="AE7" s="84" t="s">
        <v>586</v>
      </c>
      <c r="AF7" s="84">
        <v>1742</v>
      </c>
      <c r="AG7" s="84">
        <v>1511</v>
      </c>
      <c r="AH7" s="84">
        <v>2734</v>
      </c>
      <c r="AI7" s="84">
        <v>3665</v>
      </c>
      <c r="AJ7" s="84"/>
      <c r="AK7" s="84" t="s">
        <v>630</v>
      </c>
      <c r="AL7" s="84" t="s">
        <v>672</v>
      </c>
      <c r="AM7" s="89" t="s">
        <v>704</v>
      </c>
      <c r="AN7" s="84"/>
      <c r="AO7" s="86">
        <v>40645.80547453704</v>
      </c>
      <c r="AP7" s="89" t="s">
        <v>745</v>
      </c>
      <c r="AQ7" s="84" t="b">
        <v>0</v>
      </c>
      <c r="AR7" s="84" t="b">
        <v>0</v>
      </c>
      <c r="AS7" s="84" t="b">
        <v>0</v>
      </c>
      <c r="AT7" s="84"/>
      <c r="AU7" s="84">
        <v>54</v>
      </c>
      <c r="AV7" s="89" t="s">
        <v>784</v>
      </c>
      <c r="AW7" s="84" t="b">
        <v>0</v>
      </c>
      <c r="AX7" s="84" t="s">
        <v>821</v>
      </c>
      <c r="AY7" s="89" t="s">
        <v>826</v>
      </c>
      <c r="AZ7" s="84" t="s">
        <v>66</v>
      </c>
      <c r="BA7" s="84" t="str">
        <f>REPLACE(INDEX(GroupVertices[Group],MATCH(Vertices[[#This Row],[Vertex]],GroupVertices[Vertex],0)),1,1,"")</f>
        <v>1</v>
      </c>
      <c r="BB7" s="51"/>
      <c r="BC7" s="51"/>
      <c r="BD7" s="51"/>
      <c r="BE7" s="51"/>
      <c r="BF7" s="51" t="s">
        <v>360</v>
      </c>
      <c r="BG7" s="51" t="s">
        <v>360</v>
      </c>
      <c r="BH7" s="126" t="s">
        <v>1155</v>
      </c>
      <c r="BI7" s="126" t="s">
        <v>1155</v>
      </c>
      <c r="BJ7" s="126" t="s">
        <v>1185</v>
      </c>
      <c r="BK7" s="126" t="s">
        <v>1185</v>
      </c>
      <c r="BL7" s="126">
        <v>2</v>
      </c>
      <c r="BM7" s="129">
        <v>5.405405405405405</v>
      </c>
      <c r="BN7" s="126">
        <v>4</v>
      </c>
      <c r="BO7" s="129">
        <v>10.81081081081081</v>
      </c>
      <c r="BP7" s="126">
        <v>0</v>
      </c>
      <c r="BQ7" s="129">
        <v>0</v>
      </c>
      <c r="BR7" s="126">
        <v>31</v>
      </c>
      <c r="BS7" s="129">
        <v>83.78378378378379</v>
      </c>
      <c r="BT7" s="126">
        <v>37</v>
      </c>
      <c r="BU7" s="2"/>
      <c r="BV7" s="3"/>
      <c r="BW7" s="3"/>
      <c r="BX7" s="3"/>
      <c r="BY7" s="3"/>
    </row>
    <row r="8" spans="1:77" ht="34.05" customHeight="1">
      <c r="A8" s="14" t="s">
        <v>239</v>
      </c>
      <c r="C8" s="15"/>
      <c r="D8" s="15" t="s">
        <v>64</v>
      </c>
      <c r="E8" s="94">
        <v>165.9588311989855</v>
      </c>
      <c r="F8" s="81"/>
      <c r="G8" s="113" t="s">
        <v>797</v>
      </c>
      <c r="H8" s="15"/>
      <c r="I8" s="16" t="s">
        <v>239</v>
      </c>
      <c r="J8" s="66"/>
      <c r="K8" s="66"/>
      <c r="L8" s="115" t="s">
        <v>871</v>
      </c>
      <c r="M8" s="95">
        <v>8.10655788367637</v>
      </c>
      <c r="N8" s="96">
        <v>880.59375</v>
      </c>
      <c r="O8" s="96">
        <v>3310.549560546875</v>
      </c>
      <c r="P8" s="77"/>
      <c r="Q8" s="97"/>
      <c r="R8" s="97"/>
      <c r="S8" s="98"/>
      <c r="T8" s="51">
        <v>1</v>
      </c>
      <c r="U8" s="51">
        <v>1</v>
      </c>
      <c r="V8" s="52">
        <v>0</v>
      </c>
      <c r="W8" s="52">
        <v>0</v>
      </c>
      <c r="X8" s="52">
        <v>0</v>
      </c>
      <c r="Y8" s="52">
        <v>0.999989</v>
      </c>
      <c r="Z8" s="52">
        <v>0</v>
      </c>
      <c r="AA8" s="52">
        <v>0</v>
      </c>
      <c r="AB8" s="82">
        <v>8</v>
      </c>
      <c r="AC8" s="82"/>
      <c r="AD8" s="99"/>
      <c r="AE8" s="84" t="s">
        <v>587</v>
      </c>
      <c r="AF8" s="84">
        <v>337</v>
      </c>
      <c r="AG8" s="84">
        <v>531</v>
      </c>
      <c r="AH8" s="84">
        <v>2566</v>
      </c>
      <c r="AI8" s="84">
        <v>445</v>
      </c>
      <c r="AJ8" s="84"/>
      <c r="AK8" s="84" t="s">
        <v>631</v>
      </c>
      <c r="AL8" s="84" t="s">
        <v>673</v>
      </c>
      <c r="AM8" s="89" t="s">
        <v>705</v>
      </c>
      <c r="AN8" s="84"/>
      <c r="AO8" s="86">
        <v>41185.837743055556</v>
      </c>
      <c r="AP8" s="89" t="s">
        <v>746</v>
      </c>
      <c r="AQ8" s="84" t="b">
        <v>0</v>
      </c>
      <c r="AR8" s="84" t="b">
        <v>0</v>
      </c>
      <c r="AS8" s="84" t="b">
        <v>1</v>
      </c>
      <c r="AT8" s="84"/>
      <c r="AU8" s="84">
        <v>18</v>
      </c>
      <c r="AV8" s="89" t="s">
        <v>785</v>
      </c>
      <c r="AW8" s="84" t="b">
        <v>0</v>
      </c>
      <c r="AX8" s="84" t="s">
        <v>821</v>
      </c>
      <c r="AY8" s="89" t="s">
        <v>827</v>
      </c>
      <c r="AZ8" s="84" t="s">
        <v>66</v>
      </c>
      <c r="BA8" s="84" t="str">
        <f>REPLACE(INDEX(GroupVertices[Group],MATCH(Vertices[[#This Row],[Vertex]],GroupVertices[Vertex],0)),1,1,"")</f>
        <v>1</v>
      </c>
      <c r="BB8" s="51" t="s">
        <v>317</v>
      </c>
      <c r="BC8" s="51" t="s">
        <v>317</v>
      </c>
      <c r="BD8" s="51" t="s">
        <v>339</v>
      </c>
      <c r="BE8" s="51" t="s">
        <v>339</v>
      </c>
      <c r="BF8" s="51" t="s">
        <v>361</v>
      </c>
      <c r="BG8" s="51" t="s">
        <v>361</v>
      </c>
      <c r="BH8" s="126" t="s">
        <v>1156</v>
      </c>
      <c r="BI8" s="126" t="s">
        <v>1156</v>
      </c>
      <c r="BJ8" s="126" t="s">
        <v>1186</v>
      </c>
      <c r="BK8" s="126" t="s">
        <v>1186</v>
      </c>
      <c r="BL8" s="126">
        <v>1</v>
      </c>
      <c r="BM8" s="129">
        <v>2.9411764705882355</v>
      </c>
      <c r="BN8" s="126">
        <v>1</v>
      </c>
      <c r="BO8" s="129">
        <v>2.9411764705882355</v>
      </c>
      <c r="BP8" s="126">
        <v>0</v>
      </c>
      <c r="BQ8" s="129">
        <v>0</v>
      </c>
      <c r="BR8" s="126">
        <v>32</v>
      </c>
      <c r="BS8" s="129">
        <v>94.11764705882354</v>
      </c>
      <c r="BT8" s="126">
        <v>34</v>
      </c>
      <c r="BU8" s="2"/>
      <c r="BV8" s="3"/>
      <c r="BW8" s="3"/>
      <c r="BX8" s="3"/>
      <c r="BY8" s="3"/>
    </row>
    <row r="9" spans="1:77" ht="34.05" customHeight="1">
      <c r="A9" s="14" t="s">
        <v>240</v>
      </c>
      <c r="C9" s="15"/>
      <c r="D9" s="15" t="s">
        <v>64</v>
      </c>
      <c r="E9" s="94">
        <v>176.30866777402704</v>
      </c>
      <c r="F9" s="81"/>
      <c r="G9" s="113" t="s">
        <v>398</v>
      </c>
      <c r="H9" s="15"/>
      <c r="I9" s="16" t="s">
        <v>240</v>
      </c>
      <c r="J9" s="66"/>
      <c r="K9" s="66"/>
      <c r="L9" s="115" t="s">
        <v>872</v>
      </c>
      <c r="M9" s="95">
        <v>26.685706377295315</v>
      </c>
      <c r="N9" s="96">
        <v>1789.59375</v>
      </c>
      <c r="O9" s="96">
        <v>1621.599609375</v>
      </c>
      <c r="P9" s="77"/>
      <c r="Q9" s="97"/>
      <c r="R9" s="97"/>
      <c r="S9" s="98"/>
      <c r="T9" s="51">
        <v>1</v>
      </c>
      <c r="U9" s="51">
        <v>1</v>
      </c>
      <c r="V9" s="52">
        <v>0</v>
      </c>
      <c r="W9" s="52">
        <v>0</v>
      </c>
      <c r="X9" s="52">
        <v>0</v>
      </c>
      <c r="Y9" s="52">
        <v>0.999989</v>
      </c>
      <c r="Z9" s="52">
        <v>0</v>
      </c>
      <c r="AA9" s="52">
        <v>0</v>
      </c>
      <c r="AB9" s="82">
        <v>9</v>
      </c>
      <c r="AC9" s="82"/>
      <c r="AD9" s="99"/>
      <c r="AE9" s="84" t="s">
        <v>588</v>
      </c>
      <c r="AF9" s="84">
        <v>470</v>
      </c>
      <c r="AG9" s="84">
        <v>1914</v>
      </c>
      <c r="AH9" s="84">
        <v>883</v>
      </c>
      <c r="AI9" s="84">
        <v>101</v>
      </c>
      <c r="AJ9" s="84"/>
      <c r="AK9" s="84" t="s">
        <v>632</v>
      </c>
      <c r="AL9" s="84" t="s">
        <v>674</v>
      </c>
      <c r="AM9" s="89" t="s">
        <v>706</v>
      </c>
      <c r="AN9" s="84"/>
      <c r="AO9" s="86">
        <v>39953.55467592592</v>
      </c>
      <c r="AP9" s="89" t="s">
        <v>747</v>
      </c>
      <c r="AQ9" s="84" t="b">
        <v>0</v>
      </c>
      <c r="AR9" s="84" t="b">
        <v>0</v>
      </c>
      <c r="AS9" s="84" t="b">
        <v>1</v>
      </c>
      <c r="AT9" s="84"/>
      <c r="AU9" s="84">
        <v>50</v>
      </c>
      <c r="AV9" s="89" t="s">
        <v>786</v>
      </c>
      <c r="AW9" s="84" t="b">
        <v>0</v>
      </c>
      <c r="AX9" s="84" t="s">
        <v>821</v>
      </c>
      <c r="AY9" s="89" t="s">
        <v>828</v>
      </c>
      <c r="AZ9" s="84" t="s">
        <v>66</v>
      </c>
      <c r="BA9" s="84" t="str">
        <f>REPLACE(INDEX(GroupVertices[Group],MATCH(Vertices[[#This Row],[Vertex]],GroupVertices[Vertex],0)),1,1,"")</f>
        <v>1</v>
      </c>
      <c r="BB9" s="51" t="s">
        <v>318</v>
      </c>
      <c r="BC9" s="51" t="s">
        <v>318</v>
      </c>
      <c r="BD9" s="51" t="s">
        <v>340</v>
      </c>
      <c r="BE9" s="51" t="s">
        <v>340</v>
      </c>
      <c r="BF9" s="51" t="s">
        <v>360</v>
      </c>
      <c r="BG9" s="51" t="s">
        <v>360</v>
      </c>
      <c r="BH9" s="126" t="s">
        <v>1157</v>
      </c>
      <c r="BI9" s="126" t="s">
        <v>1157</v>
      </c>
      <c r="BJ9" s="126" t="s">
        <v>1187</v>
      </c>
      <c r="BK9" s="126" t="s">
        <v>1187</v>
      </c>
      <c r="BL9" s="126">
        <v>0</v>
      </c>
      <c r="BM9" s="129">
        <v>0</v>
      </c>
      <c r="BN9" s="126">
        <v>0</v>
      </c>
      <c r="BO9" s="129">
        <v>0</v>
      </c>
      <c r="BP9" s="126">
        <v>0</v>
      </c>
      <c r="BQ9" s="129">
        <v>0</v>
      </c>
      <c r="BR9" s="126">
        <v>36</v>
      </c>
      <c r="BS9" s="129">
        <v>100</v>
      </c>
      <c r="BT9" s="126">
        <v>36</v>
      </c>
      <c r="BU9" s="2"/>
      <c r="BV9" s="3"/>
      <c r="BW9" s="3"/>
      <c r="BX9" s="3"/>
      <c r="BY9" s="3"/>
    </row>
    <row r="10" spans="1:77" ht="34.05" customHeight="1">
      <c r="A10" s="14" t="s">
        <v>241</v>
      </c>
      <c r="C10" s="15"/>
      <c r="D10" s="15" t="s">
        <v>64</v>
      </c>
      <c r="E10" s="94">
        <v>163.13002554073122</v>
      </c>
      <c r="F10" s="81"/>
      <c r="G10" s="113" t="s">
        <v>798</v>
      </c>
      <c r="H10" s="15"/>
      <c r="I10" s="16" t="s">
        <v>241</v>
      </c>
      <c r="J10" s="66"/>
      <c r="K10" s="66"/>
      <c r="L10" s="115" t="s">
        <v>873</v>
      </c>
      <c r="M10" s="95">
        <v>3.0285259743575272</v>
      </c>
      <c r="N10" s="96">
        <v>4516.59375</v>
      </c>
      <c r="O10" s="96">
        <v>6688.45068359375</v>
      </c>
      <c r="P10" s="77"/>
      <c r="Q10" s="97"/>
      <c r="R10" s="97"/>
      <c r="S10" s="98"/>
      <c r="T10" s="51">
        <v>1</v>
      </c>
      <c r="U10" s="51">
        <v>1</v>
      </c>
      <c r="V10" s="52">
        <v>0</v>
      </c>
      <c r="W10" s="52">
        <v>0</v>
      </c>
      <c r="X10" s="52">
        <v>0</v>
      </c>
      <c r="Y10" s="52">
        <v>0.999989</v>
      </c>
      <c r="Z10" s="52">
        <v>0</v>
      </c>
      <c r="AA10" s="52">
        <v>0</v>
      </c>
      <c r="AB10" s="82">
        <v>10</v>
      </c>
      <c r="AC10" s="82"/>
      <c r="AD10" s="99"/>
      <c r="AE10" s="84" t="s">
        <v>589</v>
      </c>
      <c r="AF10" s="84">
        <v>602</v>
      </c>
      <c r="AG10" s="84">
        <v>153</v>
      </c>
      <c r="AH10" s="84">
        <v>1877</v>
      </c>
      <c r="AI10" s="84">
        <v>929</v>
      </c>
      <c r="AJ10" s="84"/>
      <c r="AK10" s="84" t="s">
        <v>633</v>
      </c>
      <c r="AL10" s="84" t="s">
        <v>675</v>
      </c>
      <c r="AM10" s="89" t="s">
        <v>707</v>
      </c>
      <c r="AN10" s="84"/>
      <c r="AO10" s="86">
        <v>41662.66806712963</v>
      </c>
      <c r="AP10" s="89" t="s">
        <v>748</v>
      </c>
      <c r="AQ10" s="84" t="b">
        <v>1</v>
      </c>
      <c r="AR10" s="84" t="b">
        <v>0</v>
      </c>
      <c r="AS10" s="84" t="b">
        <v>0</v>
      </c>
      <c r="AT10" s="84"/>
      <c r="AU10" s="84">
        <v>1</v>
      </c>
      <c r="AV10" s="89" t="s">
        <v>786</v>
      </c>
      <c r="AW10" s="84" t="b">
        <v>0</v>
      </c>
      <c r="AX10" s="84" t="s">
        <v>821</v>
      </c>
      <c r="AY10" s="89" t="s">
        <v>829</v>
      </c>
      <c r="AZ10" s="84" t="s">
        <v>66</v>
      </c>
      <c r="BA10" s="84" t="str">
        <f>REPLACE(INDEX(GroupVertices[Group],MATCH(Vertices[[#This Row],[Vertex]],GroupVertices[Vertex],0)),1,1,"")</f>
        <v>1</v>
      </c>
      <c r="BB10" s="51"/>
      <c r="BC10" s="51"/>
      <c r="BD10" s="51"/>
      <c r="BE10" s="51"/>
      <c r="BF10" s="51" t="s">
        <v>362</v>
      </c>
      <c r="BG10" s="51" t="s">
        <v>362</v>
      </c>
      <c r="BH10" s="126" t="s">
        <v>1158</v>
      </c>
      <c r="BI10" s="126" t="s">
        <v>1158</v>
      </c>
      <c r="BJ10" s="126" t="s">
        <v>1188</v>
      </c>
      <c r="BK10" s="126" t="s">
        <v>1188</v>
      </c>
      <c r="BL10" s="126">
        <v>0</v>
      </c>
      <c r="BM10" s="129">
        <v>0</v>
      </c>
      <c r="BN10" s="126">
        <v>1</v>
      </c>
      <c r="BO10" s="129">
        <v>2.5641025641025643</v>
      </c>
      <c r="BP10" s="126">
        <v>0</v>
      </c>
      <c r="BQ10" s="129">
        <v>0</v>
      </c>
      <c r="BR10" s="126">
        <v>38</v>
      </c>
      <c r="BS10" s="129">
        <v>97.43589743589743</v>
      </c>
      <c r="BT10" s="126">
        <v>39</v>
      </c>
      <c r="BU10" s="2"/>
      <c r="BV10" s="3"/>
      <c r="BW10" s="3"/>
      <c r="BX10" s="3"/>
      <c r="BY10" s="3"/>
    </row>
    <row r="11" spans="1:77" ht="34.05" customHeight="1">
      <c r="A11" s="14" t="s">
        <v>242</v>
      </c>
      <c r="C11" s="15"/>
      <c r="D11" s="15" t="s">
        <v>64</v>
      </c>
      <c r="E11" s="94">
        <v>163.27221418492917</v>
      </c>
      <c r="F11" s="81"/>
      <c r="G11" s="113" t="s">
        <v>799</v>
      </c>
      <c r="H11" s="15"/>
      <c r="I11" s="16" t="s">
        <v>242</v>
      </c>
      <c r="J11" s="66"/>
      <c r="K11" s="66"/>
      <c r="L11" s="115" t="s">
        <v>874</v>
      </c>
      <c r="M11" s="95">
        <v>3.2837709645084745</v>
      </c>
      <c r="N11" s="96">
        <v>880.59375</v>
      </c>
      <c r="O11" s="96">
        <v>4999.5</v>
      </c>
      <c r="P11" s="77"/>
      <c r="Q11" s="97"/>
      <c r="R11" s="97"/>
      <c r="S11" s="98"/>
      <c r="T11" s="51">
        <v>1</v>
      </c>
      <c r="U11" s="51">
        <v>1</v>
      </c>
      <c r="V11" s="52">
        <v>0</v>
      </c>
      <c r="W11" s="52">
        <v>0</v>
      </c>
      <c r="X11" s="52">
        <v>0</v>
      </c>
      <c r="Y11" s="52">
        <v>0.999989</v>
      </c>
      <c r="Z11" s="52">
        <v>0</v>
      </c>
      <c r="AA11" s="52">
        <v>0</v>
      </c>
      <c r="AB11" s="82">
        <v>11</v>
      </c>
      <c r="AC11" s="82"/>
      <c r="AD11" s="99"/>
      <c r="AE11" s="84" t="s">
        <v>590</v>
      </c>
      <c r="AF11" s="84">
        <v>764</v>
      </c>
      <c r="AG11" s="84">
        <v>172</v>
      </c>
      <c r="AH11" s="84">
        <v>1704</v>
      </c>
      <c r="AI11" s="84">
        <v>1003</v>
      </c>
      <c r="AJ11" s="84"/>
      <c r="AK11" s="84" t="s">
        <v>634</v>
      </c>
      <c r="AL11" s="84" t="s">
        <v>554</v>
      </c>
      <c r="AM11" s="89" t="s">
        <v>708</v>
      </c>
      <c r="AN11" s="84"/>
      <c r="AO11" s="86">
        <v>43405.85885416667</v>
      </c>
      <c r="AP11" s="89" t="s">
        <v>749</v>
      </c>
      <c r="AQ11" s="84" t="b">
        <v>0</v>
      </c>
      <c r="AR11" s="84" t="b">
        <v>0</v>
      </c>
      <c r="AS11" s="84" t="b">
        <v>0</v>
      </c>
      <c r="AT11" s="84"/>
      <c r="AU11" s="84">
        <v>0</v>
      </c>
      <c r="AV11" s="89" t="s">
        <v>786</v>
      </c>
      <c r="AW11" s="84" t="b">
        <v>0</v>
      </c>
      <c r="AX11" s="84" t="s">
        <v>821</v>
      </c>
      <c r="AY11" s="89" t="s">
        <v>830</v>
      </c>
      <c r="AZ11" s="84" t="s">
        <v>66</v>
      </c>
      <c r="BA11" s="84" t="str">
        <f>REPLACE(INDEX(GroupVertices[Group],MATCH(Vertices[[#This Row],[Vertex]],GroupVertices[Vertex],0)),1,1,"")</f>
        <v>1</v>
      </c>
      <c r="BB11" s="51"/>
      <c r="BC11" s="51"/>
      <c r="BD11" s="51"/>
      <c r="BE11" s="51"/>
      <c r="BF11" s="51" t="s">
        <v>362</v>
      </c>
      <c r="BG11" s="51" t="s">
        <v>362</v>
      </c>
      <c r="BH11" s="126" t="s">
        <v>1158</v>
      </c>
      <c r="BI11" s="126" t="s">
        <v>1158</v>
      </c>
      <c r="BJ11" s="126" t="s">
        <v>1188</v>
      </c>
      <c r="BK11" s="126" t="s">
        <v>1188</v>
      </c>
      <c r="BL11" s="126">
        <v>0</v>
      </c>
      <c r="BM11" s="129">
        <v>0</v>
      </c>
      <c r="BN11" s="126">
        <v>1</v>
      </c>
      <c r="BO11" s="129">
        <v>2.5641025641025643</v>
      </c>
      <c r="BP11" s="126">
        <v>0</v>
      </c>
      <c r="BQ11" s="129">
        <v>0</v>
      </c>
      <c r="BR11" s="126">
        <v>38</v>
      </c>
      <c r="BS11" s="129">
        <v>97.43589743589743</v>
      </c>
      <c r="BT11" s="126">
        <v>39</v>
      </c>
      <c r="BU11" s="2"/>
      <c r="BV11" s="3"/>
      <c r="BW11" s="3"/>
      <c r="BX11" s="3"/>
      <c r="BY11" s="3"/>
    </row>
    <row r="12" spans="1:77" ht="34.05" customHeight="1">
      <c r="A12" s="14" t="s">
        <v>243</v>
      </c>
      <c r="C12" s="15"/>
      <c r="D12" s="15" t="s">
        <v>64</v>
      </c>
      <c r="E12" s="94">
        <v>168.3610709246459</v>
      </c>
      <c r="F12" s="81"/>
      <c r="G12" s="113" t="s">
        <v>800</v>
      </c>
      <c r="H12" s="15"/>
      <c r="I12" s="16" t="s">
        <v>243</v>
      </c>
      <c r="J12" s="66"/>
      <c r="K12" s="66"/>
      <c r="L12" s="115" t="s">
        <v>875</v>
      </c>
      <c r="M12" s="95">
        <v>12.418854822542372</v>
      </c>
      <c r="N12" s="96">
        <v>3607.59375</v>
      </c>
      <c r="O12" s="96">
        <v>3310.549560546875</v>
      </c>
      <c r="P12" s="77"/>
      <c r="Q12" s="97"/>
      <c r="R12" s="97"/>
      <c r="S12" s="98"/>
      <c r="T12" s="51">
        <v>1</v>
      </c>
      <c r="U12" s="51">
        <v>1</v>
      </c>
      <c r="V12" s="52">
        <v>0</v>
      </c>
      <c r="W12" s="52">
        <v>0</v>
      </c>
      <c r="X12" s="52">
        <v>0</v>
      </c>
      <c r="Y12" s="52">
        <v>0.999989</v>
      </c>
      <c r="Z12" s="52">
        <v>0</v>
      </c>
      <c r="AA12" s="52">
        <v>0</v>
      </c>
      <c r="AB12" s="82">
        <v>12</v>
      </c>
      <c r="AC12" s="82"/>
      <c r="AD12" s="99"/>
      <c r="AE12" s="84" t="s">
        <v>591</v>
      </c>
      <c r="AF12" s="84">
        <v>802</v>
      </c>
      <c r="AG12" s="84">
        <v>852</v>
      </c>
      <c r="AH12" s="84">
        <v>4416</v>
      </c>
      <c r="AI12" s="84">
        <v>1317</v>
      </c>
      <c r="AJ12" s="84"/>
      <c r="AK12" s="84" t="s">
        <v>635</v>
      </c>
      <c r="AL12" s="84" t="s">
        <v>676</v>
      </c>
      <c r="AM12" s="89" t="s">
        <v>709</v>
      </c>
      <c r="AN12" s="84"/>
      <c r="AO12" s="86">
        <v>40620.74429398148</v>
      </c>
      <c r="AP12" s="89" t="s">
        <v>750</v>
      </c>
      <c r="AQ12" s="84" t="b">
        <v>0</v>
      </c>
      <c r="AR12" s="84" t="b">
        <v>0</v>
      </c>
      <c r="AS12" s="84" t="b">
        <v>1</v>
      </c>
      <c r="AT12" s="84"/>
      <c r="AU12" s="84">
        <v>43</v>
      </c>
      <c r="AV12" s="89" t="s">
        <v>786</v>
      </c>
      <c r="AW12" s="84" t="b">
        <v>0</v>
      </c>
      <c r="AX12" s="84" t="s">
        <v>821</v>
      </c>
      <c r="AY12" s="89" t="s">
        <v>831</v>
      </c>
      <c r="AZ12" s="84" t="s">
        <v>66</v>
      </c>
      <c r="BA12" s="84" t="str">
        <f>REPLACE(INDEX(GroupVertices[Group],MATCH(Vertices[[#This Row],[Vertex]],GroupVertices[Vertex],0)),1,1,"")</f>
        <v>1</v>
      </c>
      <c r="BB12" s="51"/>
      <c r="BC12" s="51"/>
      <c r="BD12" s="51"/>
      <c r="BE12" s="51"/>
      <c r="BF12" s="51" t="s">
        <v>360</v>
      </c>
      <c r="BG12" s="51" t="s">
        <v>360</v>
      </c>
      <c r="BH12" s="126" t="s">
        <v>1159</v>
      </c>
      <c r="BI12" s="126" t="s">
        <v>1159</v>
      </c>
      <c r="BJ12" s="126" t="s">
        <v>1189</v>
      </c>
      <c r="BK12" s="126" t="s">
        <v>1189</v>
      </c>
      <c r="BL12" s="126">
        <v>0</v>
      </c>
      <c r="BM12" s="129">
        <v>0</v>
      </c>
      <c r="BN12" s="126">
        <v>0</v>
      </c>
      <c r="BO12" s="129">
        <v>0</v>
      </c>
      <c r="BP12" s="126">
        <v>0</v>
      </c>
      <c r="BQ12" s="129">
        <v>0</v>
      </c>
      <c r="BR12" s="126">
        <v>10</v>
      </c>
      <c r="BS12" s="129">
        <v>100</v>
      </c>
      <c r="BT12" s="126">
        <v>10</v>
      </c>
      <c r="BU12" s="2"/>
      <c r="BV12" s="3"/>
      <c r="BW12" s="3"/>
      <c r="BX12" s="3"/>
      <c r="BY12" s="3"/>
    </row>
    <row r="13" spans="1:77" ht="34.05" customHeight="1">
      <c r="A13" s="14" t="s">
        <v>244</v>
      </c>
      <c r="C13" s="15"/>
      <c r="D13" s="15" t="s">
        <v>64</v>
      </c>
      <c r="E13" s="94">
        <v>179.8559002661237</v>
      </c>
      <c r="F13" s="81"/>
      <c r="G13" s="113" t="s">
        <v>399</v>
      </c>
      <c r="H13" s="15"/>
      <c r="I13" s="16" t="s">
        <v>244</v>
      </c>
      <c r="J13" s="66"/>
      <c r="K13" s="66"/>
      <c r="L13" s="115" t="s">
        <v>876</v>
      </c>
      <c r="M13" s="95">
        <v>33.053397184218944</v>
      </c>
      <c r="N13" s="96">
        <v>2698.59375</v>
      </c>
      <c r="O13" s="96">
        <v>1621.599609375</v>
      </c>
      <c r="P13" s="77"/>
      <c r="Q13" s="97"/>
      <c r="R13" s="97"/>
      <c r="S13" s="98"/>
      <c r="T13" s="51">
        <v>1</v>
      </c>
      <c r="U13" s="51">
        <v>1</v>
      </c>
      <c r="V13" s="52">
        <v>0</v>
      </c>
      <c r="W13" s="52">
        <v>0</v>
      </c>
      <c r="X13" s="52">
        <v>0</v>
      </c>
      <c r="Y13" s="52">
        <v>0.999989</v>
      </c>
      <c r="Z13" s="52">
        <v>0</v>
      </c>
      <c r="AA13" s="52">
        <v>0</v>
      </c>
      <c r="AB13" s="82">
        <v>13</v>
      </c>
      <c r="AC13" s="82"/>
      <c r="AD13" s="99"/>
      <c r="AE13" s="84" t="s">
        <v>592</v>
      </c>
      <c r="AF13" s="84">
        <v>541</v>
      </c>
      <c r="AG13" s="84">
        <v>2388</v>
      </c>
      <c r="AH13" s="84">
        <v>3116</v>
      </c>
      <c r="AI13" s="84">
        <v>1207</v>
      </c>
      <c r="AJ13" s="84"/>
      <c r="AK13" s="84" t="s">
        <v>636</v>
      </c>
      <c r="AL13" s="84" t="s">
        <v>677</v>
      </c>
      <c r="AM13" s="89" t="s">
        <v>710</v>
      </c>
      <c r="AN13" s="84"/>
      <c r="AO13" s="86">
        <v>40598.07200231482</v>
      </c>
      <c r="AP13" s="89" t="s">
        <v>751</v>
      </c>
      <c r="AQ13" s="84" t="b">
        <v>0</v>
      </c>
      <c r="AR13" s="84" t="b">
        <v>0</v>
      </c>
      <c r="AS13" s="84" t="b">
        <v>1</v>
      </c>
      <c r="AT13" s="84"/>
      <c r="AU13" s="84">
        <v>112</v>
      </c>
      <c r="AV13" s="89" t="s">
        <v>783</v>
      </c>
      <c r="AW13" s="84" t="b">
        <v>0</v>
      </c>
      <c r="AX13" s="84" t="s">
        <v>821</v>
      </c>
      <c r="AY13" s="89" t="s">
        <v>832</v>
      </c>
      <c r="AZ13" s="84" t="s">
        <v>66</v>
      </c>
      <c r="BA13" s="84" t="str">
        <f>REPLACE(INDEX(GroupVertices[Group],MATCH(Vertices[[#This Row],[Vertex]],GroupVertices[Vertex],0)),1,1,"")</f>
        <v>1</v>
      </c>
      <c r="BB13" s="51" t="s">
        <v>319</v>
      </c>
      <c r="BC13" s="51" t="s">
        <v>319</v>
      </c>
      <c r="BD13" s="51" t="s">
        <v>341</v>
      </c>
      <c r="BE13" s="51" t="s">
        <v>341</v>
      </c>
      <c r="BF13" s="51" t="s">
        <v>360</v>
      </c>
      <c r="BG13" s="51" t="s">
        <v>360</v>
      </c>
      <c r="BH13" s="126" t="s">
        <v>536</v>
      </c>
      <c r="BI13" s="126" t="s">
        <v>536</v>
      </c>
      <c r="BJ13" s="126" t="s">
        <v>536</v>
      </c>
      <c r="BK13" s="126" t="s">
        <v>536</v>
      </c>
      <c r="BL13" s="126">
        <v>0</v>
      </c>
      <c r="BM13" s="129">
        <v>0</v>
      </c>
      <c r="BN13" s="126">
        <v>0</v>
      </c>
      <c r="BO13" s="129">
        <v>0</v>
      </c>
      <c r="BP13" s="126">
        <v>0</v>
      </c>
      <c r="BQ13" s="129">
        <v>0</v>
      </c>
      <c r="BR13" s="126">
        <v>1</v>
      </c>
      <c r="BS13" s="129">
        <v>100</v>
      </c>
      <c r="BT13" s="126">
        <v>1</v>
      </c>
      <c r="BU13" s="2"/>
      <c r="BV13" s="3"/>
      <c r="BW13" s="3"/>
      <c r="BX13" s="3"/>
      <c r="BY13" s="3"/>
    </row>
    <row r="14" spans="1:77" ht="34.05" customHeight="1">
      <c r="A14" s="14" t="s">
        <v>245</v>
      </c>
      <c r="C14" s="15"/>
      <c r="D14" s="15" t="s">
        <v>64</v>
      </c>
      <c r="E14" s="94">
        <v>162.09728696708282</v>
      </c>
      <c r="F14" s="81"/>
      <c r="G14" s="113" t="s">
        <v>801</v>
      </c>
      <c r="H14" s="15"/>
      <c r="I14" s="16" t="s">
        <v>245</v>
      </c>
      <c r="J14" s="66"/>
      <c r="K14" s="66"/>
      <c r="L14" s="115" t="s">
        <v>877</v>
      </c>
      <c r="M14" s="95">
        <v>1.174641309050648</v>
      </c>
      <c r="N14" s="96">
        <v>880.59375</v>
      </c>
      <c r="O14" s="96">
        <v>8377.400390625</v>
      </c>
      <c r="P14" s="77"/>
      <c r="Q14" s="97"/>
      <c r="R14" s="97"/>
      <c r="S14" s="98"/>
      <c r="T14" s="51">
        <v>1</v>
      </c>
      <c r="U14" s="51">
        <v>1</v>
      </c>
      <c r="V14" s="52">
        <v>0</v>
      </c>
      <c r="W14" s="52">
        <v>0</v>
      </c>
      <c r="X14" s="52">
        <v>0</v>
      </c>
      <c r="Y14" s="52">
        <v>0.999989</v>
      </c>
      <c r="Z14" s="52">
        <v>0</v>
      </c>
      <c r="AA14" s="52">
        <v>0</v>
      </c>
      <c r="AB14" s="82">
        <v>14</v>
      </c>
      <c r="AC14" s="82"/>
      <c r="AD14" s="99"/>
      <c r="AE14" s="84" t="s">
        <v>593</v>
      </c>
      <c r="AF14" s="84">
        <v>37</v>
      </c>
      <c r="AG14" s="84">
        <v>15</v>
      </c>
      <c r="AH14" s="84">
        <v>272</v>
      </c>
      <c r="AI14" s="84">
        <v>140</v>
      </c>
      <c r="AJ14" s="84"/>
      <c r="AK14" s="84" t="s">
        <v>637</v>
      </c>
      <c r="AL14" s="84" t="s">
        <v>678</v>
      </c>
      <c r="AM14" s="89" t="s">
        <v>711</v>
      </c>
      <c r="AN14" s="84"/>
      <c r="AO14" s="86">
        <v>43476.70984953704</v>
      </c>
      <c r="AP14" s="89" t="s">
        <v>752</v>
      </c>
      <c r="AQ14" s="84" t="b">
        <v>0</v>
      </c>
      <c r="AR14" s="84" t="b">
        <v>0</v>
      </c>
      <c r="AS14" s="84" t="b">
        <v>0</v>
      </c>
      <c r="AT14" s="84"/>
      <c r="AU14" s="84">
        <v>0</v>
      </c>
      <c r="AV14" s="89" t="s">
        <v>786</v>
      </c>
      <c r="AW14" s="84" t="b">
        <v>0</v>
      </c>
      <c r="AX14" s="84" t="s">
        <v>821</v>
      </c>
      <c r="AY14" s="89" t="s">
        <v>833</v>
      </c>
      <c r="AZ14" s="84" t="s">
        <v>66</v>
      </c>
      <c r="BA14" s="84" t="str">
        <f>REPLACE(INDEX(GroupVertices[Group],MATCH(Vertices[[#This Row],[Vertex]],GroupVertices[Vertex],0)),1,1,"")</f>
        <v>1</v>
      </c>
      <c r="BB14" s="51"/>
      <c r="BC14" s="51"/>
      <c r="BD14" s="51"/>
      <c r="BE14" s="51"/>
      <c r="BF14" s="51" t="s">
        <v>360</v>
      </c>
      <c r="BG14" s="51" t="s">
        <v>360</v>
      </c>
      <c r="BH14" s="126" t="s">
        <v>536</v>
      </c>
      <c r="BI14" s="126" t="s">
        <v>536</v>
      </c>
      <c r="BJ14" s="126" t="s">
        <v>536</v>
      </c>
      <c r="BK14" s="126" t="s">
        <v>536</v>
      </c>
      <c r="BL14" s="126">
        <v>0</v>
      </c>
      <c r="BM14" s="129">
        <v>0</v>
      </c>
      <c r="BN14" s="126">
        <v>0</v>
      </c>
      <c r="BO14" s="129">
        <v>0</v>
      </c>
      <c r="BP14" s="126">
        <v>0</v>
      </c>
      <c r="BQ14" s="129">
        <v>0</v>
      </c>
      <c r="BR14" s="126">
        <v>1</v>
      </c>
      <c r="BS14" s="129">
        <v>100</v>
      </c>
      <c r="BT14" s="126">
        <v>1</v>
      </c>
      <c r="BU14" s="2"/>
      <c r="BV14" s="3"/>
      <c r="BW14" s="3"/>
      <c r="BX14" s="3"/>
      <c r="BY14" s="3"/>
    </row>
    <row r="15" spans="1:77" ht="34.05" customHeight="1">
      <c r="A15" s="14" t="s">
        <v>246</v>
      </c>
      <c r="C15" s="15"/>
      <c r="D15" s="15" t="s">
        <v>64</v>
      </c>
      <c r="E15" s="94">
        <v>164.23760024290485</v>
      </c>
      <c r="F15" s="81"/>
      <c r="G15" s="113" t="s">
        <v>802</v>
      </c>
      <c r="H15" s="15"/>
      <c r="I15" s="16" t="s">
        <v>246</v>
      </c>
      <c r="J15" s="66"/>
      <c r="K15" s="66"/>
      <c r="L15" s="115" t="s">
        <v>878</v>
      </c>
      <c r="M15" s="95">
        <v>5.0167501081649055</v>
      </c>
      <c r="N15" s="96">
        <v>2698.59375</v>
      </c>
      <c r="O15" s="96">
        <v>4999.5</v>
      </c>
      <c r="P15" s="77"/>
      <c r="Q15" s="97"/>
      <c r="R15" s="97"/>
      <c r="S15" s="98"/>
      <c r="T15" s="51">
        <v>1</v>
      </c>
      <c r="U15" s="51">
        <v>1</v>
      </c>
      <c r="V15" s="52">
        <v>0</v>
      </c>
      <c r="W15" s="52">
        <v>0</v>
      </c>
      <c r="X15" s="52">
        <v>0</v>
      </c>
      <c r="Y15" s="52">
        <v>0.999989</v>
      </c>
      <c r="Z15" s="52">
        <v>0</v>
      </c>
      <c r="AA15" s="52">
        <v>0</v>
      </c>
      <c r="AB15" s="82">
        <v>15</v>
      </c>
      <c r="AC15" s="82"/>
      <c r="AD15" s="99"/>
      <c r="AE15" s="84" t="s">
        <v>594</v>
      </c>
      <c r="AF15" s="84">
        <v>336</v>
      </c>
      <c r="AG15" s="84">
        <v>301</v>
      </c>
      <c r="AH15" s="84">
        <v>672</v>
      </c>
      <c r="AI15" s="84">
        <v>430</v>
      </c>
      <c r="AJ15" s="84"/>
      <c r="AK15" s="84" t="s">
        <v>638</v>
      </c>
      <c r="AL15" s="84" t="s">
        <v>679</v>
      </c>
      <c r="AM15" s="89" t="s">
        <v>712</v>
      </c>
      <c r="AN15" s="84"/>
      <c r="AO15" s="86">
        <v>42228.728113425925</v>
      </c>
      <c r="AP15" s="89" t="s">
        <v>753</v>
      </c>
      <c r="AQ15" s="84" t="b">
        <v>0</v>
      </c>
      <c r="AR15" s="84" t="b">
        <v>0</v>
      </c>
      <c r="AS15" s="84" t="b">
        <v>0</v>
      </c>
      <c r="AT15" s="84"/>
      <c r="AU15" s="84">
        <v>2</v>
      </c>
      <c r="AV15" s="89" t="s">
        <v>786</v>
      </c>
      <c r="AW15" s="84" t="b">
        <v>0</v>
      </c>
      <c r="AX15" s="84" t="s">
        <v>821</v>
      </c>
      <c r="AY15" s="89" t="s">
        <v>834</v>
      </c>
      <c r="AZ15" s="84" t="s">
        <v>66</v>
      </c>
      <c r="BA15" s="84" t="str">
        <f>REPLACE(INDEX(GroupVertices[Group],MATCH(Vertices[[#This Row],[Vertex]],GroupVertices[Vertex],0)),1,1,"")</f>
        <v>1</v>
      </c>
      <c r="BB15" s="51"/>
      <c r="BC15" s="51"/>
      <c r="BD15" s="51"/>
      <c r="BE15" s="51"/>
      <c r="BF15" s="51" t="s">
        <v>363</v>
      </c>
      <c r="BG15" s="51" t="s">
        <v>363</v>
      </c>
      <c r="BH15" s="126" t="s">
        <v>1160</v>
      </c>
      <c r="BI15" s="126" t="s">
        <v>1160</v>
      </c>
      <c r="BJ15" s="126" t="s">
        <v>1190</v>
      </c>
      <c r="BK15" s="126" t="s">
        <v>1190</v>
      </c>
      <c r="BL15" s="126">
        <v>1</v>
      </c>
      <c r="BM15" s="129">
        <v>3.7037037037037037</v>
      </c>
      <c r="BN15" s="126">
        <v>0</v>
      </c>
      <c r="BO15" s="129">
        <v>0</v>
      </c>
      <c r="BP15" s="126">
        <v>0</v>
      </c>
      <c r="BQ15" s="129">
        <v>0</v>
      </c>
      <c r="BR15" s="126">
        <v>26</v>
      </c>
      <c r="BS15" s="129">
        <v>96.29629629629629</v>
      </c>
      <c r="BT15" s="126">
        <v>27</v>
      </c>
      <c r="BU15" s="2"/>
      <c r="BV15" s="3"/>
      <c r="BW15" s="3"/>
      <c r="BX15" s="3"/>
      <c r="BY15" s="3"/>
    </row>
    <row r="16" spans="1:77" ht="34.05" customHeight="1">
      <c r="A16" s="14" t="s">
        <v>247</v>
      </c>
      <c r="C16" s="15"/>
      <c r="D16" s="15" t="s">
        <v>64</v>
      </c>
      <c r="E16" s="94">
        <v>171.20484380860526</v>
      </c>
      <c r="F16" s="81"/>
      <c r="G16" s="113" t="s">
        <v>803</v>
      </c>
      <c r="H16" s="15"/>
      <c r="I16" s="16" t="s">
        <v>247</v>
      </c>
      <c r="J16" s="66"/>
      <c r="K16" s="66"/>
      <c r="L16" s="115" t="s">
        <v>879</v>
      </c>
      <c r="M16" s="95">
        <v>17.523754625561317</v>
      </c>
      <c r="N16" s="96">
        <v>4516.59375</v>
      </c>
      <c r="O16" s="96">
        <v>3310.549560546875</v>
      </c>
      <c r="P16" s="77"/>
      <c r="Q16" s="97"/>
      <c r="R16" s="97"/>
      <c r="S16" s="98"/>
      <c r="T16" s="51">
        <v>1</v>
      </c>
      <c r="U16" s="51">
        <v>1</v>
      </c>
      <c r="V16" s="52">
        <v>0</v>
      </c>
      <c r="W16" s="52">
        <v>0</v>
      </c>
      <c r="X16" s="52">
        <v>0</v>
      </c>
      <c r="Y16" s="52">
        <v>0.999989</v>
      </c>
      <c r="Z16" s="52">
        <v>0</v>
      </c>
      <c r="AA16" s="52">
        <v>0</v>
      </c>
      <c r="AB16" s="82">
        <v>16</v>
      </c>
      <c r="AC16" s="82"/>
      <c r="AD16" s="99"/>
      <c r="AE16" s="84" t="s">
        <v>595</v>
      </c>
      <c r="AF16" s="84">
        <v>1767</v>
      </c>
      <c r="AG16" s="84">
        <v>1232</v>
      </c>
      <c r="AH16" s="84">
        <v>886</v>
      </c>
      <c r="AI16" s="84">
        <v>32</v>
      </c>
      <c r="AJ16" s="84"/>
      <c r="AK16" s="84" t="s">
        <v>639</v>
      </c>
      <c r="AL16" s="84" t="s">
        <v>680</v>
      </c>
      <c r="AM16" s="89" t="s">
        <v>713</v>
      </c>
      <c r="AN16" s="84"/>
      <c r="AO16" s="86">
        <v>41414.64863425926</v>
      </c>
      <c r="AP16" s="89" t="s">
        <v>754</v>
      </c>
      <c r="AQ16" s="84" t="b">
        <v>0</v>
      </c>
      <c r="AR16" s="84" t="b">
        <v>0</v>
      </c>
      <c r="AS16" s="84" t="b">
        <v>0</v>
      </c>
      <c r="AT16" s="84"/>
      <c r="AU16" s="84">
        <v>20</v>
      </c>
      <c r="AV16" s="89" t="s">
        <v>786</v>
      </c>
      <c r="AW16" s="84" t="b">
        <v>0</v>
      </c>
      <c r="AX16" s="84" t="s">
        <v>821</v>
      </c>
      <c r="AY16" s="89" t="s">
        <v>835</v>
      </c>
      <c r="AZ16" s="84" t="s">
        <v>66</v>
      </c>
      <c r="BA16" s="84" t="str">
        <f>REPLACE(INDEX(GroupVertices[Group],MATCH(Vertices[[#This Row],[Vertex]],GroupVertices[Vertex],0)),1,1,"")</f>
        <v>1</v>
      </c>
      <c r="BB16" s="51"/>
      <c r="BC16" s="51"/>
      <c r="BD16" s="51"/>
      <c r="BE16" s="51"/>
      <c r="BF16" s="51" t="s">
        <v>364</v>
      </c>
      <c r="BG16" s="51" t="s">
        <v>364</v>
      </c>
      <c r="BH16" s="126" t="s">
        <v>1161</v>
      </c>
      <c r="BI16" s="126" t="s">
        <v>1161</v>
      </c>
      <c r="BJ16" s="126" t="s">
        <v>1191</v>
      </c>
      <c r="BK16" s="126" t="s">
        <v>1191</v>
      </c>
      <c r="BL16" s="126">
        <v>2</v>
      </c>
      <c r="BM16" s="129">
        <v>4.761904761904762</v>
      </c>
      <c r="BN16" s="126">
        <v>0</v>
      </c>
      <c r="BO16" s="129">
        <v>0</v>
      </c>
      <c r="BP16" s="126">
        <v>0</v>
      </c>
      <c r="BQ16" s="129">
        <v>0</v>
      </c>
      <c r="BR16" s="126">
        <v>40</v>
      </c>
      <c r="BS16" s="129">
        <v>95.23809523809524</v>
      </c>
      <c r="BT16" s="126">
        <v>42</v>
      </c>
      <c r="BU16" s="2"/>
      <c r="BV16" s="3"/>
      <c r="BW16" s="3"/>
      <c r="BX16" s="3"/>
      <c r="BY16" s="3"/>
    </row>
    <row r="17" spans="1:77" ht="34.05" customHeight="1">
      <c r="A17" s="14" t="s">
        <v>248</v>
      </c>
      <c r="C17" s="15"/>
      <c r="D17" s="15" t="s">
        <v>64</v>
      </c>
      <c r="E17" s="94">
        <v>163.13750915358375</v>
      </c>
      <c r="F17" s="81"/>
      <c r="G17" s="113" t="s">
        <v>804</v>
      </c>
      <c r="H17" s="15"/>
      <c r="I17" s="16" t="s">
        <v>248</v>
      </c>
      <c r="J17" s="66"/>
      <c r="K17" s="66"/>
      <c r="L17" s="115" t="s">
        <v>880</v>
      </c>
      <c r="M17" s="95">
        <v>3.041959921207577</v>
      </c>
      <c r="N17" s="96">
        <v>5425.59375</v>
      </c>
      <c r="O17" s="96">
        <v>6688.45068359375</v>
      </c>
      <c r="P17" s="77"/>
      <c r="Q17" s="97"/>
      <c r="R17" s="97"/>
      <c r="S17" s="98"/>
      <c r="T17" s="51">
        <v>1</v>
      </c>
      <c r="U17" s="51">
        <v>1</v>
      </c>
      <c r="V17" s="52">
        <v>0</v>
      </c>
      <c r="W17" s="52">
        <v>0</v>
      </c>
      <c r="X17" s="52">
        <v>0</v>
      </c>
      <c r="Y17" s="52">
        <v>0.999989</v>
      </c>
      <c r="Z17" s="52">
        <v>0</v>
      </c>
      <c r="AA17" s="52">
        <v>0</v>
      </c>
      <c r="AB17" s="82">
        <v>17</v>
      </c>
      <c r="AC17" s="82"/>
      <c r="AD17" s="99"/>
      <c r="AE17" s="84" t="s">
        <v>596</v>
      </c>
      <c r="AF17" s="84">
        <v>70</v>
      </c>
      <c r="AG17" s="84">
        <v>154</v>
      </c>
      <c r="AH17" s="84">
        <v>348</v>
      </c>
      <c r="AI17" s="84">
        <v>48</v>
      </c>
      <c r="AJ17" s="84"/>
      <c r="AK17" s="84" t="s">
        <v>640</v>
      </c>
      <c r="AL17" s="84" t="s">
        <v>681</v>
      </c>
      <c r="AM17" s="89" t="s">
        <v>714</v>
      </c>
      <c r="AN17" s="84"/>
      <c r="AO17" s="86">
        <v>42058.788449074076</v>
      </c>
      <c r="AP17" s="89" t="s">
        <v>755</v>
      </c>
      <c r="AQ17" s="84" t="b">
        <v>0</v>
      </c>
      <c r="AR17" s="84" t="b">
        <v>0</v>
      </c>
      <c r="AS17" s="84" t="b">
        <v>0</v>
      </c>
      <c r="AT17" s="84"/>
      <c r="AU17" s="84">
        <v>3</v>
      </c>
      <c r="AV17" s="89" t="s">
        <v>786</v>
      </c>
      <c r="AW17" s="84" t="b">
        <v>0</v>
      </c>
      <c r="AX17" s="84" t="s">
        <v>821</v>
      </c>
      <c r="AY17" s="89" t="s">
        <v>836</v>
      </c>
      <c r="AZ17" s="84" t="s">
        <v>66</v>
      </c>
      <c r="BA17" s="84" t="str">
        <f>REPLACE(INDEX(GroupVertices[Group],MATCH(Vertices[[#This Row],[Vertex]],GroupVertices[Vertex],0)),1,1,"")</f>
        <v>1</v>
      </c>
      <c r="BB17" s="51"/>
      <c r="BC17" s="51"/>
      <c r="BD17" s="51"/>
      <c r="BE17" s="51"/>
      <c r="BF17" s="51" t="s">
        <v>360</v>
      </c>
      <c r="BG17" s="51" t="s">
        <v>360</v>
      </c>
      <c r="BH17" s="126" t="s">
        <v>1162</v>
      </c>
      <c r="BI17" s="126" t="s">
        <v>1162</v>
      </c>
      <c r="BJ17" s="126" t="s">
        <v>1192</v>
      </c>
      <c r="BK17" s="126" t="s">
        <v>1192</v>
      </c>
      <c r="BL17" s="126">
        <v>2</v>
      </c>
      <c r="BM17" s="129">
        <v>4.878048780487805</v>
      </c>
      <c r="BN17" s="126">
        <v>0</v>
      </c>
      <c r="BO17" s="129">
        <v>0</v>
      </c>
      <c r="BP17" s="126">
        <v>0</v>
      </c>
      <c r="BQ17" s="129">
        <v>0</v>
      </c>
      <c r="BR17" s="126">
        <v>39</v>
      </c>
      <c r="BS17" s="129">
        <v>95.1219512195122</v>
      </c>
      <c r="BT17" s="126">
        <v>41</v>
      </c>
      <c r="BU17" s="2"/>
      <c r="BV17" s="3"/>
      <c r="BW17" s="3"/>
      <c r="BX17" s="3"/>
      <c r="BY17" s="3"/>
    </row>
    <row r="18" spans="1:77" ht="34.05" customHeight="1">
      <c r="A18" s="14" t="s">
        <v>249</v>
      </c>
      <c r="C18" s="15"/>
      <c r="D18" s="15" t="s">
        <v>64</v>
      </c>
      <c r="E18" s="94">
        <v>162.13470503134545</v>
      </c>
      <c r="F18" s="81"/>
      <c r="G18" s="113" t="s">
        <v>805</v>
      </c>
      <c r="H18" s="15"/>
      <c r="I18" s="16" t="s">
        <v>249</v>
      </c>
      <c r="J18" s="66"/>
      <c r="K18" s="66"/>
      <c r="L18" s="115" t="s">
        <v>881</v>
      </c>
      <c r="M18" s="95">
        <v>1.2418110433008973</v>
      </c>
      <c r="N18" s="96">
        <v>2698.59375</v>
      </c>
      <c r="O18" s="96">
        <v>8377.400390625</v>
      </c>
      <c r="P18" s="77"/>
      <c r="Q18" s="97"/>
      <c r="R18" s="97"/>
      <c r="S18" s="98"/>
      <c r="T18" s="51">
        <v>1</v>
      </c>
      <c r="U18" s="51">
        <v>1</v>
      </c>
      <c r="V18" s="52">
        <v>0</v>
      </c>
      <c r="W18" s="52">
        <v>0</v>
      </c>
      <c r="X18" s="52">
        <v>0</v>
      </c>
      <c r="Y18" s="52">
        <v>0.999989</v>
      </c>
      <c r="Z18" s="52">
        <v>0</v>
      </c>
      <c r="AA18" s="52">
        <v>0</v>
      </c>
      <c r="AB18" s="82">
        <v>18</v>
      </c>
      <c r="AC18" s="82"/>
      <c r="AD18" s="99"/>
      <c r="AE18" s="84" t="s">
        <v>597</v>
      </c>
      <c r="AF18" s="84">
        <v>83</v>
      </c>
      <c r="AG18" s="84">
        <v>20</v>
      </c>
      <c r="AH18" s="84">
        <v>245</v>
      </c>
      <c r="AI18" s="84">
        <v>3</v>
      </c>
      <c r="AJ18" s="84"/>
      <c r="AK18" s="84" t="s">
        <v>641</v>
      </c>
      <c r="AL18" s="84" t="s">
        <v>682</v>
      </c>
      <c r="AM18" s="89" t="s">
        <v>715</v>
      </c>
      <c r="AN18" s="84"/>
      <c r="AO18" s="86">
        <v>42002.745891203704</v>
      </c>
      <c r="AP18" s="89" t="s">
        <v>756</v>
      </c>
      <c r="AQ18" s="84" t="b">
        <v>0</v>
      </c>
      <c r="AR18" s="84" t="b">
        <v>0</v>
      </c>
      <c r="AS18" s="84" t="b">
        <v>0</v>
      </c>
      <c r="AT18" s="84"/>
      <c r="AU18" s="84">
        <v>0</v>
      </c>
      <c r="AV18" s="89" t="s">
        <v>787</v>
      </c>
      <c r="AW18" s="84" t="b">
        <v>0</v>
      </c>
      <c r="AX18" s="84" t="s">
        <v>821</v>
      </c>
      <c r="AY18" s="89" t="s">
        <v>837</v>
      </c>
      <c r="AZ18" s="84" t="s">
        <v>66</v>
      </c>
      <c r="BA18" s="84" t="str">
        <f>REPLACE(INDEX(GroupVertices[Group],MATCH(Vertices[[#This Row],[Vertex]],GroupVertices[Vertex],0)),1,1,"")</f>
        <v>1</v>
      </c>
      <c r="BB18" s="51" t="s">
        <v>320</v>
      </c>
      <c r="BC18" s="51" t="s">
        <v>1140</v>
      </c>
      <c r="BD18" s="51" t="s">
        <v>342</v>
      </c>
      <c r="BE18" s="51" t="s">
        <v>342</v>
      </c>
      <c r="BF18" s="51" t="s">
        <v>360</v>
      </c>
      <c r="BG18" s="51" t="s">
        <v>360</v>
      </c>
      <c r="BH18" s="126" t="s">
        <v>1163</v>
      </c>
      <c r="BI18" s="126" t="s">
        <v>1163</v>
      </c>
      <c r="BJ18" s="126" t="s">
        <v>1193</v>
      </c>
      <c r="BK18" s="126" t="s">
        <v>1193</v>
      </c>
      <c r="BL18" s="126">
        <v>1</v>
      </c>
      <c r="BM18" s="129">
        <v>9.090909090909092</v>
      </c>
      <c r="BN18" s="126">
        <v>0</v>
      </c>
      <c r="BO18" s="129">
        <v>0</v>
      </c>
      <c r="BP18" s="126">
        <v>0</v>
      </c>
      <c r="BQ18" s="129">
        <v>0</v>
      </c>
      <c r="BR18" s="126">
        <v>10</v>
      </c>
      <c r="BS18" s="129">
        <v>90.9090909090909</v>
      </c>
      <c r="BT18" s="126">
        <v>11</v>
      </c>
      <c r="BU18" s="2"/>
      <c r="BV18" s="3"/>
      <c r="BW18" s="3"/>
      <c r="BX18" s="3"/>
      <c r="BY18" s="3"/>
    </row>
    <row r="19" spans="1:77" ht="34.05" customHeight="1">
      <c r="A19" s="14" t="s">
        <v>250</v>
      </c>
      <c r="C19" s="15"/>
      <c r="D19" s="15" t="s">
        <v>64</v>
      </c>
      <c r="E19" s="94">
        <v>167.88960331493686</v>
      </c>
      <c r="F19" s="81"/>
      <c r="G19" s="113" t="s">
        <v>806</v>
      </c>
      <c r="H19" s="15"/>
      <c r="I19" s="16" t="s">
        <v>250</v>
      </c>
      <c r="J19" s="66"/>
      <c r="K19" s="66"/>
      <c r="L19" s="115" t="s">
        <v>882</v>
      </c>
      <c r="M19" s="95">
        <v>11.572516170989232</v>
      </c>
      <c r="N19" s="96">
        <v>1789.59375</v>
      </c>
      <c r="O19" s="96">
        <v>3310.549560546875</v>
      </c>
      <c r="P19" s="77"/>
      <c r="Q19" s="97"/>
      <c r="R19" s="97"/>
      <c r="S19" s="98"/>
      <c r="T19" s="51">
        <v>1</v>
      </c>
      <c r="U19" s="51">
        <v>1</v>
      </c>
      <c r="V19" s="52">
        <v>0</v>
      </c>
      <c r="W19" s="52">
        <v>0</v>
      </c>
      <c r="X19" s="52">
        <v>0</v>
      </c>
      <c r="Y19" s="52">
        <v>0.999989</v>
      </c>
      <c r="Z19" s="52">
        <v>0</v>
      </c>
      <c r="AA19" s="52">
        <v>0</v>
      </c>
      <c r="AB19" s="82">
        <v>19</v>
      </c>
      <c r="AC19" s="82"/>
      <c r="AD19" s="99"/>
      <c r="AE19" s="84" t="s">
        <v>598</v>
      </c>
      <c r="AF19" s="84">
        <v>152</v>
      </c>
      <c r="AG19" s="84">
        <v>789</v>
      </c>
      <c r="AH19" s="84">
        <v>3699</v>
      </c>
      <c r="AI19" s="84">
        <v>34</v>
      </c>
      <c r="AJ19" s="84"/>
      <c r="AK19" s="84" t="s">
        <v>642</v>
      </c>
      <c r="AL19" s="84"/>
      <c r="AM19" s="89" t="s">
        <v>716</v>
      </c>
      <c r="AN19" s="84"/>
      <c r="AO19" s="86">
        <v>39919.76540509259</v>
      </c>
      <c r="AP19" s="89" t="s">
        <v>757</v>
      </c>
      <c r="AQ19" s="84" t="b">
        <v>0</v>
      </c>
      <c r="AR19" s="84" t="b">
        <v>0</v>
      </c>
      <c r="AS19" s="84" t="b">
        <v>0</v>
      </c>
      <c r="AT19" s="84"/>
      <c r="AU19" s="84">
        <v>42</v>
      </c>
      <c r="AV19" s="89" t="s">
        <v>788</v>
      </c>
      <c r="AW19" s="84" t="b">
        <v>0</v>
      </c>
      <c r="AX19" s="84" t="s">
        <v>821</v>
      </c>
      <c r="AY19" s="89" t="s">
        <v>838</v>
      </c>
      <c r="AZ19" s="84" t="s">
        <v>66</v>
      </c>
      <c r="BA19" s="84" t="str">
        <f>REPLACE(INDEX(GroupVertices[Group],MATCH(Vertices[[#This Row],[Vertex]],GroupVertices[Vertex],0)),1,1,"")</f>
        <v>1</v>
      </c>
      <c r="BB19" s="51"/>
      <c r="BC19" s="51"/>
      <c r="BD19" s="51"/>
      <c r="BE19" s="51"/>
      <c r="BF19" s="51" t="s">
        <v>365</v>
      </c>
      <c r="BG19" s="51" t="s">
        <v>365</v>
      </c>
      <c r="BH19" s="126" t="s">
        <v>1164</v>
      </c>
      <c r="BI19" s="126" t="s">
        <v>1164</v>
      </c>
      <c r="BJ19" s="126" t="s">
        <v>1194</v>
      </c>
      <c r="BK19" s="126" t="s">
        <v>1194</v>
      </c>
      <c r="BL19" s="126">
        <v>1</v>
      </c>
      <c r="BM19" s="129">
        <v>3.4482758620689653</v>
      </c>
      <c r="BN19" s="126">
        <v>0</v>
      </c>
      <c r="BO19" s="129">
        <v>0</v>
      </c>
      <c r="BP19" s="126">
        <v>0</v>
      </c>
      <c r="BQ19" s="129">
        <v>0</v>
      </c>
      <c r="BR19" s="126">
        <v>28</v>
      </c>
      <c r="BS19" s="129">
        <v>96.55172413793103</v>
      </c>
      <c r="BT19" s="126">
        <v>29</v>
      </c>
      <c r="BU19" s="2"/>
      <c r="BV19" s="3"/>
      <c r="BW19" s="3"/>
      <c r="BX19" s="3"/>
      <c r="BY19" s="3"/>
    </row>
    <row r="20" spans="1:77" ht="34.05" customHeight="1">
      <c r="A20" s="14" t="s">
        <v>251</v>
      </c>
      <c r="C20" s="15"/>
      <c r="D20" s="15" t="s">
        <v>64</v>
      </c>
      <c r="E20" s="94">
        <v>165.0158959795674</v>
      </c>
      <c r="F20" s="81"/>
      <c r="G20" s="113" t="s">
        <v>400</v>
      </c>
      <c r="H20" s="15"/>
      <c r="I20" s="16" t="s">
        <v>251</v>
      </c>
      <c r="J20" s="66"/>
      <c r="K20" s="66"/>
      <c r="L20" s="115" t="s">
        <v>883</v>
      </c>
      <c r="M20" s="95">
        <v>6.41388058057009</v>
      </c>
      <c r="N20" s="96">
        <v>4516.59375</v>
      </c>
      <c r="O20" s="96">
        <v>4999.5</v>
      </c>
      <c r="P20" s="77"/>
      <c r="Q20" s="97"/>
      <c r="R20" s="97"/>
      <c r="S20" s="98"/>
      <c r="T20" s="51">
        <v>1</v>
      </c>
      <c r="U20" s="51">
        <v>1</v>
      </c>
      <c r="V20" s="52">
        <v>0</v>
      </c>
      <c r="W20" s="52">
        <v>0</v>
      </c>
      <c r="X20" s="52">
        <v>0</v>
      </c>
      <c r="Y20" s="52">
        <v>0.999989</v>
      </c>
      <c r="Z20" s="52">
        <v>0</v>
      </c>
      <c r="AA20" s="52">
        <v>0</v>
      </c>
      <c r="AB20" s="82">
        <v>20</v>
      </c>
      <c r="AC20" s="82"/>
      <c r="AD20" s="99"/>
      <c r="AE20" s="84" t="s">
        <v>599</v>
      </c>
      <c r="AF20" s="84">
        <v>261</v>
      </c>
      <c r="AG20" s="84">
        <v>405</v>
      </c>
      <c r="AH20" s="84">
        <v>610</v>
      </c>
      <c r="AI20" s="84">
        <v>72</v>
      </c>
      <c r="AJ20" s="84"/>
      <c r="AK20" s="84" t="s">
        <v>643</v>
      </c>
      <c r="AL20" s="84" t="s">
        <v>683</v>
      </c>
      <c r="AM20" s="89" t="s">
        <v>717</v>
      </c>
      <c r="AN20" s="84"/>
      <c r="AO20" s="86">
        <v>40829.69291666667</v>
      </c>
      <c r="AP20" s="89" t="s">
        <v>758</v>
      </c>
      <c r="AQ20" s="84" t="b">
        <v>1</v>
      </c>
      <c r="AR20" s="84" t="b">
        <v>0</v>
      </c>
      <c r="AS20" s="84" t="b">
        <v>1</v>
      </c>
      <c r="AT20" s="84"/>
      <c r="AU20" s="84">
        <v>2</v>
      </c>
      <c r="AV20" s="89" t="s">
        <v>786</v>
      </c>
      <c r="AW20" s="84" t="b">
        <v>0</v>
      </c>
      <c r="AX20" s="84" t="s">
        <v>821</v>
      </c>
      <c r="AY20" s="89" t="s">
        <v>839</v>
      </c>
      <c r="AZ20" s="84" t="s">
        <v>66</v>
      </c>
      <c r="BA20" s="84" t="str">
        <f>REPLACE(INDEX(GroupVertices[Group],MATCH(Vertices[[#This Row],[Vertex]],GroupVertices[Vertex],0)),1,1,"")</f>
        <v>1</v>
      </c>
      <c r="BB20" s="51" t="s">
        <v>321</v>
      </c>
      <c r="BC20" s="51" t="s">
        <v>321</v>
      </c>
      <c r="BD20" s="51" t="s">
        <v>339</v>
      </c>
      <c r="BE20" s="51" t="s">
        <v>339</v>
      </c>
      <c r="BF20" s="51" t="s">
        <v>360</v>
      </c>
      <c r="BG20" s="51" t="s">
        <v>360</v>
      </c>
      <c r="BH20" s="126" t="s">
        <v>1165</v>
      </c>
      <c r="BI20" s="126" t="s">
        <v>1165</v>
      </c>
      <c r="BJ20" s="126" t="s">
        <v>1195</v>
      </c>
      <c r="BK20" s="126" t="s">
        <v>1195</v>
      </c>
      <c r="BL20" s="126">
        <v>2</v>
      </c>
      <c r="BM20" s="129">
        <v>6.0606060606060606</v>
      </c>
      <c r="BN20" s="126">
        <v>0</v>
      </c>
      <c r="BO20" s="129">
        <v>0</v>
      </c>
      <c r="BP20" s="126">
        <v>0</v>
      </c>
      <c r="BQ20" s="129">
        <v>0</v>
      </c>
      <c r="BR20" s="126">
        <v>31</v>
      </c>
      <c r="BS20" s="129">
        <v>93.93939393939394</v>
      </c>
      <c r="BT20" s="126">
        <v>33</v>
      </c>
      <c r="BU20" s="2"/>
      <c r="BV20" s="3"/>
      <c r="BW20" s="3"/>
      <c r="BX20" s="3"/>
      <c r="BY20" s="3"/>
    </row>
    <row r="21" spans="1:77" ht="34.05" customHeight="1">
      <c r="A21" s="14" t="s">
        <v>252</v>
      </c>
      <c r="C21" s="15"/>
      <c r="D21" s="15" t="s">
        <v>64</v>
      </c>
      <c r="E21" s="94">
        <v>168.10662808766008</v>
      </c>
      <c r="F21" s="81"/>
      <c r="G21" s="113" t="s">
        <v>401</v>
      </c>
      <c r="H21" s="15"/>
      <c r="I21" s="16" t="s">
        <v>252</v>
      </c>
      <c r="J21" s="66"/>
      <c r="K21" s="66"/>
      <c r="L21" s="115" t="s">
        <v>884</v>
      </c>
      <c r="M21" s="95">
        <v>11.962100629640677</v>
      </c>
      <c r="N21" s="96">
        <v>2698.59375</v>
      </c>
      <c r="O21" s="96">
        <v>3310.549560546875</v>
      </c>
      <c r="P21" s="77"/>
      <c r="Q21" s="97"/>
      <c r="R21" s="97"/>
      <c r="S21" s="98"/>
      <c r="T21" s="51">
        <v>1</v>
      </c>
      <c r="U21" s="51">
        <v>1</v>
      </c>
      <c r="V21" s="52">
        <v>0</v>
      </c>
      <c r="W21" s="52">
        <v>0</v>
      </c>
      <c r="X21" s="52">
        <v>0</v>
      </c>
      <c r="Y21" s="52">
        <v>0.999989</v>
      </c>
      <c r="Z21" s="52">
        <v>0</v>
      </c>
      <c r="AA21" s="52">
        <v>0</v>
      </c>
      <c r="AB21" s="82">
        <v>21</v>
      </c>
      <c r="AC21" s="82"/>
      <c r="AD21" s="99"/>
      <c r="AE21" s="84" t="s">
        <v>600</v>
      </c>
      <c r="AF21" s="84">
        <v>1430</v>
      </c>
      <c r="AG21" s="84">
        <v>818</v>
      </c>
      <c r="AH21" s="84">
        <v>8746</v>
      </c>
      <c r="AI21" s="84">
        <v>108</v>
      </c>
      <c r="AJ21" s="84"/>
      <c r="AK21" s="84" t="s">
        <v>644</v>
      </c>
      <c r="AL21" s="84" t="s">
        <v>684</v>
      </c>
      <c r="AM21" s="89" t="s">
        <v>718</v>
      </c>
      <c r="AN21" s="84"/>
      <c r="AO21" s="86">
        <v>40622.92737268518</v>
      </c>
      <c r="AP21" s="89" t="s">
        <v>759</v>
      </c>
      <c r="AQ21" s="84" t="b">
        <v>0</v>
      </c>
      <c r="AR21" s="84" t="b">
        <v>0</v>
      </c>
      <c r="AS21" s="84" t="b">
        <v>1</v>
      </c>
      <c r="AT21" s="84"/>
      <c r="AU21" s="84">
        <v>14</v>
      </c>
      <c r="AV21" s="89" t="s">
        <v>786</v>
      </c>
      <c r="AW21" s="84" t="b">
        <v>0</v>
      </c>
      <c r="AX21" s="84" t="s">
        <v>821</v>
      </c>
      <c r="AY21" s="89" t="s">
        <v>840</v>
      </c>
      <c r="AZ21" s="84" t="s">
        <v>66</v>
      </c>
      <c r="BA21" s="84" t="str">
        <f>REPLACE(INDEX(GroupVertices[Group],MATCH(Vertices[[#This Row],[Vertex]],GroupVertices[Vertex],0)),1,1,"")</f>
        <v>1</v>
      </c>
      <c r="BB21" s="51" t="s">
        <v>322</v>
      </c>
      <c r="BC21" s="51" t="s">
        <v>322</v>
      </c>
      <c r="BD21" s="51" t="s">
        <v>343</v>
      </c>
      <c r="BE21" s="51" t="s">
        <v>343</v>
      </c>
      <c r="BF21" s="51" t="s">
        <v>360</v>
      </c>
      <c r="BG21" s="51" t="s">
        <v>360</v>
      </c>
      <c r="BH21" s="126" t="s">
        <v>1166</v>
      </c>
      <c r="BI21" s="126" t="s">
        <v>1166</v>
      </c>
      <c r="BJ21" s="126" t="s">
        <v>1196</v>
      </c>
      <c r="BK21" s="126" t="s">
        <v>1196</v>
      </c>
      <c r="BL21" s="126">
        <v>1</v>
      </c>
      <c r="BM21" s="129">
        <v>2.5641025641025643</v>
      </c>
      <c r="BN21" s="126">
        <v>1</v>
      </c>
      <c r="BO21" s="129">
        <v>2.5641025641025643</v>
      </c>
      <c r="BP21" s="126">
        <v>0</v>
      </c>
      <c r="BQ21" s="129">
        <v>0</v>
      </c>
      <c r="BR21" s="126">
        <v>37</v>
      </c>
      <c r="BS21" s="129">
        <v>94.87179487179488</v>
      </c>
      <c r="BT21" s="126">
        <v>39</v>
      </c>
      <c r="BU21" s="2"/>
      <c r="BV21" s="3"/>
      <c r="BW21" s="3"/>
      <c r="BX21" s="3"/>
      <c r="BY21" s="3"/>
    </row>
    <row r="22" spans="1:77" ht="34.05" customHeight="1">
      <c r="A22" s="14" t="s">
        <v>253</v>
      </c>
      <c r="C22" s="15"/>
      <c r="D22" s="15" t="s">
        <v>64</v>
      </c>
      <c r="E22" s="94">
        <v>162.63610709246458</v>
      </c>
      <c r="F22" s="81"/>
      <c r="G22" s="113" t="s">
        <v>807</v>
      </c>
      <c r="H22" s="15"/>
      <c r="I22" s="16" t="s">
        <v>253</v>
      </c>
      <c r="J22" s="66"/>
      <c r="K22" s="66"/>
      <c r="L22" s="115" t="s">
        <v>885</v>
      </c>
      <c r="M22" s="95">
        <v>2.1418854822542372</v>
      </c>
      <c r="N22" s="96">
        <v>5425.59375</v>
      </c>
      <c r="O22" s="96">
        <v>8377.400390625</v>
      </c>
      <c r="P22" s="77"/>
      <c r="Q22" s="97"/>
      <c r="R22" s="97"/>
      <c r="S22" s="98"/>
      <c r="T22" s="51">
        <v>1</v>
      </c>
      <c r="U22" s="51">
        <v>1</v>
      </c>
      <c r="V22" s="52">
        <v>0</v>
      </c>
      <c r="W22" s="52">
        <v>0</v>
      </c>
      <c r="X22" s="52">
        <v>0</v>
      </c>
      <c r="Y22" s="52">
        <v>0.999989</v>
      </c>
      <c r="Z22" s="52">
        <v>0</v>
      </c>
      <c r="AA22" s="52">
        <v>0</v>
      </c>
      <c r="AB22" s="82">
        <v>22</v>
      </c>
      <c r="AC22" s="82"/>
      <c r="AD22" s="99"/>
      <c r="AE22" s="84" t="s">
        <v>601</v>
      </c>
      <c r="AF22" s="84">
        <v>97</v>
      </c>
      <c r="AG22" s="84">
        <v>87</v>
      </c>
      <c r="AH22" s="84">
        <v>1025</v>
      </c>
      <c r="AI22" s="84">
        <v>3860</v>
      </c>
      <c r="AJ22" s="84"/>
      <c r="AK22" s="84" t="s">
        <v>645</v>
      </c>
      <c r="AL22" s="84" t="s">
        <v>685</v>
      </c>
      <c r="AM22" s="89" t="s">
        <v>719</v>
      </c>
      <c r="AN22" s="84"/>
      <c r="AO22" s="86">
        <v>42860.59269675926</v>
      </c>
      <c r="AP22" s="89" t="s">
        <v>760</v>
      </c>
      <c r="AQ22" s="84" t="b">
        <v>1</v>
      </c>
      <c r="AR22" s="84" t="b">
        <v>0</v>
      </c>
      <c r="AS22" s="84" t="b">
        <v>1</v>
      </c>
      <c r="AT22" s="84"/>
      <c r="AU22" s="84">
        <v>0</v>
      </c>
      <c r="AV22" s="84"/>
      <c r="AW22" s="84" t="b">
        <v>0</v>
      </c>
      <c r="AX22" s="84" t="s">
        <v>821</v>
      </c>
      <c r="AY22" s="89" t="s">
        <v>841</v>
      </c>
      <c r="AZ22" s="84" t="s">
        <v>66</v>
      </c>
      <c r="BA22" s="84" t="str">
        <f>REPLACE(INDEX(GroupVertices[Group],MATCH(Vertices[[#This Row],[Vertex]],GroupVertices[Vertex],0)),1,1,"")</f>
        <v>1</v>
      </c>
      <c r="BB22" s="51" t="s">
        <v>323</v>
      </c>
      <c r="BC22" s="51" t="s">
        <v>323</v>
      </c>
      <c r="BD22" s="51" t="s">
        <v>344</v>
      </c>
      <c r="BE22" s="51" t="s">
        <v>344</v>
      </c>
      <c r="BF22" s="51" t="s">
        <v>360</v>
      </c>
      <c r="BG22" s="51" t="s">
        <v>360</v>
      </c>
      <c r="BH22" s="126" t="s">
        <v>1167</v>
      </c>
      <c r="BI22" s="126" t="s">
        <v>1167</v>
      </c>
      <c r="BJ22" s="126" t="s">
        <v>1197</v>
      </c>
      <c r="BK22" s="126" t="s">
        <v>1197</v>
      </c>
      <c r="BL22" s="126">
        <v>0</v>
      </c>
      <c r="BM22" s="129">
        <v>0</v>
      </c>
      <c r="BN22" s="126">
        <v>0</v>
      </c>
      <c r="BO22" s="129">
        <v>0</v>
      </c>
      <c r="BP22" s="126">
        <v>0</v>
      </c>
      <c r="BQ22" s="129">
        <v>0</v>
      </c>
      <c r="BR22" s="126">
        <v>42</v>
      </c>
      <c r="BS22" s="129">
        <v>100</v>
      </c>
      <c r="BT22" s="126">
        <v>42</v>
      </c>
      <c r="BU22" s="2"/>
      <c r="BV22" s="3"/>
      <c r="BW22" s="3"/>
      <c r="BX22" s="3"/>
      <c r="BY22" s="3"/>
    </row>
    <row r="23" spans="1:77" ht="34.05" customHeight="1">
      <c r="A23" s="14" t="s">
        <v>254</v>
      </c>
      <c r="C23" s="15"/>
      <c r="D23" s="15" t="s">
        <v>64</v>
      </c>
      <c r="E23" s="94">
        <v>174.01868224115452</v>
      </c>
      <c r="F23" s="81"/>
      <c r="G23" s="113" t="s">
        <v>808</v>
      </c>
      <c r="H23" s="15"/>
      <c r="I23" s="16" t="s">
        <v>254</v>
      </c>
      <c r="J23" s="66"/>
      <c r="K23" s="66"/>
      <c r="L23" s="115" t="s">
        <v>886</v>
      </c>
      <c r="M23" s="95">
        <v>22.57491864118006</v>
      </c>
      <c r="N23" s="96">
        <v>880.59375</v>
      </c>
      <c r="O23" s="96">
        <v>1621.599609375</v>
      </c>
      <c r="P23" s="77"/>
      <c r="Q23" s="97"/>
      <c r="R23" s="97"/>
      <c r="S23" s="98"/>
      <c r="T23" s="51">
        <v>1</v>
      </c>
      <c r="U23" s="51">
        <v>1</v>
      </c>
      <c r="V23" s="52">
        <v>0</v>
      </c>
      <c r="W23" s="52">
        <v>0</v>
      </c>
      <c r="X23" s="52">
        <v>0</v>
      </c>
      <c r="Y23" s="52">
        <v>0.999989</v>
      </c>
      <c r="Z23" s="52">
        <v>0</v>
      </c>
      <c r="AA23" s="52">
        <v>0</v>
      </c>
      <c r="AB23" s="82">
        <v>23</v>
      </c>
      <c r="AC23" s="82"/>
      <c r="AD23" s="99"/>
      <c r="AE23" s="84" t="s">
        <v>602</v>
      </c>
      <c r="AF23" s="84">
        <v>602</v>
      </c>
      <c r="AG23" s="84">
        <v>1608</v>
      </c>
      <c r="AH23" s="84">
        <v>1870</v>
      </c>
      <c r="AI23" s="84">
        <v>1213</v>
      </c>
      <c r="AJ23" s="84"/>
      <c r="AK23" s="84" t="s">
        <v>646</v>
      </c>
      <c r="AL23" s="84" t="s">
        <v>686</v>
      </c>
      <c r="AM23" s="89" t="s">
        <v>720</v>
      </c>
      <c r="AN23" s="84"/>
      <c r="AO23" s="86">
        <v>43126.76849537037</v>
      </c>
      <c r="AP23" s="89" t="s">
        <v>761</v>
      </c>
      <c r="AQ23" s="84" t="b">
        <v>0</v>
      </c>
      <c r="AR23" s="84" t="b">
        <v>0</v>
      </c>
      <c r="AS23" s="84" t="b">
        <v>0</v>
      </c>
      <c r="AT23" s="84"/>
      <c r="AU23" s="84">
        <v>1</v>
      </c>
      <c r="AV23" s="89" t="s">
        <v>786</v>
      </c>
      <c r="AW23" s="84" t="b">
        <v>0</v>
      </c>
      <c r="AX23" s="84" t="s">
        <v>821</v>
      </c>
      <c r="AY23" s="89" t="s">
        <v>842</v>
      </c>
      <c r="AZ23" s="84" t="s">
        <v>66</v>
      </c>
      <c r="BA23" s="84" t="str">
        <f>REPLACE(INDEX(GroupVertices[Group],MATCH(Vertices[[#This Row],[Vertex]],GroupVertices[Vertex],0)),1,1,"")</f>
        <v>1</v>
      </c>
      <c r="BB23" s="51" t="s">
        <v>324</v>
      </c>
      <c r="BC23" s="51" t="s">
        <v>324</v>
      </c>
      <c r="BD23" s="51" t="s">
        <v>345</v>
      </c>
      <c r="BE23" s="51" t="s">
        <v>345</v>
      </c>
      <c r="BF23" s="51" t="s">
        <v>360</v>
      </c>
      <c r="BG23" s="51" t="s">
        <v>360</v>
      </c>
      <c r="BH23" s="126" t="s">
        <v>1168</v>
      </c>
      <c r="BI23" s="126" t="s">
        <v>1168</v>
      </c>
      <c r="BJ23" s="126" t="s">
        <v>1198</v>
      </c>
      <c r="BK23" s="126" t="s">
        <v>1198</v>
      </c>
      <c r="BL23" s="126">
        <v>0</v>
      </c>
      <c r="BM23" s="129">
        <v>0</v>
      </c>
      <c r="BN23" s="126">
        <v>0</v>
      </c>
      <c r="BO23" s="129">
        <v>0</v>
      </c>
      <c r="BP23" s="126">
        <v>0</v>
      </c>
      <c r="BQ23" s="129">
        <v>0</v>
      </c>
      <c r="BR23" s="126">
        <v>9</v>
      </c>
      <c r="BS23" s="129">
        <v>100</v>
      </c>
      <c r="BT23" s="126">
        <v>9</v>
      </c>
      <c r="BU23" s="2"/>
      <c r="BV23" s="3"/>
      <c r="BW23" s="3"/>
      <c r="BX23" s="3"/>
      <c r="BY23" s="3"/>
    </row>
    <row r="24" spans="1:77" ht="34.05" customHeight="1">
      <c r="A24" s="14" t="s">
        <v>255</v>
      </c>
      <c r="C24" s="15"/>
      <c r="D24" s="15" t="s">
        <v>64</v>
      </c>
      <c r="E24" s="94">
        <v>164.47707585418564</v>
      </c>
      <c r="F24" s="81"/>
      <c r="G24" s="113" t="s">
        <v>402</v>
      </c>
      <c r="H24" s="15"/>
      <c r="I24" s="16" t="s">
        <v>255</v>
      </c>
      <c r="J24" s="66"/>
      <c r="K24" s="66"/>
      <c r="L24" s="115" t="s">
        <v>887</v>
      </c>
      <c r="M24" s="95">
        <v>5.4466364073665</v>
      </c>
      <c r="N24" s="96">
        <v>3607.59375</v>
      </c>
      <c r="O24" s="96">
        <v>4999.5</v>
      </c>
      <c r="P24" s="77"/>
      <c r="Q24" s="97"/>
      <c r="R24" s="97"/>
      <c r="S24" s="98"/>
      <c r="T24" s="51">
        <v>1</v>
      </c>
      <c r="U24" s="51">
        <v>1</v>
      </c>
      <c r="V24" s="52">
        <v>0</v>
      </c>
      <c r="W24" s="52">
        <v>0</v>
      </c>
      <c r="X24" s="52">
        <v>0</v>
      </c>
      <c r="Y24" s="52">
        <v>0.999989</v>
      </c>
      <c r="Z24" s="52">
        <v>0</v>
      </c>
      <c r="AA24" s="52">
        <v>0</v>
      </c>
      <c r="AB24" s="82">
        <v>24</v>
      </c>
      <c r="AC24" s="82"/>
      <c r="AD24" s="99"/>
      <c r="AE24" s="84" t="s">
        <v>603</v>
      </c>
      <c r="AF24" s="84">
        <v>187</v>
      </c>
      <c r="AG24" s="84">
        <v>333</v>
      </c>
      <c r="AH24" s="84">
        <v>4731</v>
      </c>
      <c r="AI24" s="84">
        <v>251</v>
      </c>
      <c r="AJ24" s="84"/>
      <c r="AK24" s="84" t="s">
        <v>647</v>
      </c>
      <c r="AL24" s="84" t="s">
        <v>554</v>
      </c>
      <c r="AM24" s="89" t="s">
        <v>721</v>
      </c>
      <c r="AN24" s="84"/>
      <c r="AO24" s="86">
        <v>41442.789247685185</v>
      </c>
      <c r="AP24" s="89" t="s">
        <v>762</v>
      </c>
      <c r="AQ24" s="84" t="b">
        <v>0</v>
      </c>
      <c r="AR24" s="84" t="b">
        <v>0</v>
      </c>
      <c r="AS24" s="84" t="b">
        <v>1</v>
      </c>
      <c r="AT24" s="84"/>
      <c r="AU24" s="84">
        <v>30</v>
      </c>
      <c r="AV24" s="89" t="s">
        <v>786</v>
      </c>
      <c r="AW24" s="84" t="b">
        <v>0</v>
      </c>
      <c r="AX24" s="84" t="s">
        <v>821</v>
      </c>
      <c r="AY24" s="89" t="s">
        <v>843</v>
      </c>
      <c r="AZ24" s="84" t="s">
        <v>66</v>
      </c>
      <c r="BA24" s="84" t="str">
        <f>REPLACE(INDEX(GroupVertices[Group],MATCH(Vertices[[#This Row],[Vertex]],GroupVertices[Vertex],0)),1,1,"")</f>
        <v>1</v>
      </c>
      <c r="BB24" s="51" t="s">
        <v>325</v>
      </c>
      <c r="BC24" s="51" t="s">
        <v>325</v>
      </c>
      <c r="BD24" s="51" t="s">
        <v>346</v>
      </c>
      <c r="BE24" s="51" t="s">
        <v>346</v>
      </c>
      <c r="BF24" s="51" t="s">
        <v>360</v>
      </c>
      <c r="BG24" s="51" t="s">
        <v>360</v>
      </c>
      <c r="BH24" s="126" t="s">
        <v>1169</v>
      </c>
      <c r="BI24" s="126" t="s">
        <v>1169</v>
      </c>
      <c r="BJ24" s="126" t="s">
        <v>1199</v>
      </c>
      <c r="BK24" s="126" t="s">
        <v>1199</v>
      </c>
      <c r="BL24" s="126">
        <v>1</v>
      </c>
      <c r="BM24" s="129">
        <v>5.2631578947368425</v>
      </c>
      <c r="BN24" s="126">
        <v>1</v>
      </c>
      <c r="BO24" s="129">
        <v>5.2631578947368425</v>
      </c>
      <c r="BP24" s="126">
        <v>0</v>
      </c>
      <c r="BQ24" s="129">
        <v>0</v>
      </c>
      <c r="BR24" s="126">
        <v>17</v>
      </c>
      <c r="BS24" s="129">
        <v>89.47368421052632</v>
      </c>
      <c r="BT24" s="126">
        <v>19</v>
      </c>
      <c r="BU24" s="2"/>
      <c r="BV24" s="3"/>
      <c r="BW24" s="3"/>
      <c r="BX24" s="3"/>
      <c r="BY24" s="3"/>
    </row>
    <row r="25" spans="1:77" ht="34.05" customHeight="1">
      <c r="A25" s="14" t="s">
        <v>256</v>
      </c>
      <c r="C25" s="15"/>
      <c r="D25" s="15" t="s">
        <v>64</v>
      </c>
      <c r="E25" s="94">
        <v>162.23199199842827</v>
      </c>
      <c r="F25" s="81"/>
      <c r="G25" s="113" t="s">
        <v>809</v>
      </c>
      <c r="H25" s="15"/>
      <c r="I25" s="16" t="s">
        <v>256</v>
      </c>
      <c r="J25" s="66"/>
      <c r="K25" s="66"/>
      <c r="L25" s="115" t="s">
        <v>888</v>
      </c>
      <c r="M25" s="95">
        <v>1.4164523523515453</v>
      </c>
      <c r="N25" s="96">
        <v>4516.59375</v>
      </c>
      <c r="O25" s="96">
        <v>8377.400390625</v>
      </c>
      <c r="P25" s="77"/>
      <c r="Q25" s="97"/>
      <c r="R25" s="97"/>
      <c r="S25" s="98"/>
      <c r="T25" s="51">
        <v>1</v>
      </c>
      <c r="U25" s="51">
        <v>1</v>
      </c>
      <c r="V25" s="52">
        <v>0</v>
      </c>
      <c r="W25" s="52">
        <v>0</v>
      </c>
      <c r="X25" s="52">
        <v>0</v>
      </c>
      <c r="Y25" s="52">
        <v>0.999989</v>
      </c>
      <c r="Z25" s="52">
        <v>0</v>
      </c>
      <c r="AA25" s="52">
        <v>0</v>
      </c>
      <c r="AB25" s="82">
        <v>25</v>
      </c>
      <c r="AC25" s="82"/>
      <c r="AD25" s="99"/>
      <c r="AE25" s="84" t="s">
        <v>604</v>
      </c>
      <c r="AF25" s="84">
        <v>36</v>
      </c>
      <c r="AG25" s="84">
        <v>33</v>
      </c>
      <c r="AH25" s="84">
        <v>108</v>
      </c>
      <c r="AI25" s="84">
        <v>35</v>
      </c>
      <c r="AJ25" s="84"/>
      <c r="AK25" s="84" t="s">
        <v>648</v>
      </c>
      <c r="AL25" s="84" t="s">
        <v>677</v>
      </c>
      <c r="AM25" s="89" t="s">
        <v>722</v>
      </c>
      <c r="AN25" s="84"/>
      <c r="AO25" s="86">
        <v>43351.904699074075</v>
      </c>
      <c r="AP25" s="89" t="s">
        <v>763</v>
      </c>
      <c r="AQ25" s="84" t="b">
        <v>0</v>
      </c>
      <c r="AR25" s="84" t="b">
        <v>0</v>
      </c>
      <c r="AS25" s="84" t="b">
        <v>0</v>
      </c>
      <c r="AT25" s="84"/>
      <c r="AU25" s="84">
        <v>0</v>
      </c>
      <c r="AV25" s="89" t="s">
        <v>786</v>
      </c>
      <c r="AW25" s="84" t="b">
        <v>0</v>
      </c>
      <c r="AX25" s="84" t="s">
        <v>821</v>
      </c>
      <c r="AY25" s="89" t="s">
        <v>844</v>
      </c>
      <c r="AZ25" s="84" t="s">
        <v>66</v>
      </c>
      <c r="BA25" s="84" t="str">
        <f>REPLACE(INDEX(GroupVertices[Group],MATCH(Vertices[[#This Row],[Vertex]],GroupVertices[Vertex],0)),1,1,"")</f>
        <v>1</v>
      </c>
      <c r="BB25" s="51"/>
      <c r="BC25" s="51"/>
      <c r="BD25" s="51"/>
      <c r="BE25" s="51"/>
      <c r="BF25" s="51" t="s">
        <v>366</v>
      </c>
      <c r="BG25" s="51" t="s">
        <v>366</v>
      </c>
      <c r="BH25" s="126" t="s">
        <v>1170</v>
      </c>
      <c r="BI25" s="126" t="s">
        <v>1170</v>
      </c>
      <c r="BJ25" s="126" t="s">
        <v>1200</v>
      </c>
      <c r="BK25" s="126" t="s">
        <v>1200</v>
      </c>
      <c r="BL25" s="126">
        <v>2</v>
      </c>
      <c r="BM25" s="129">
        <v>8</v>
      </c>
      <c r="BN25" s="126">
        <v>0</v>
      </c>
      <c r="BO25" s="129">
        <v>0</v>
      </c>
      <c r="BP25" s="126">
        <v>0</v>
      </c>
      <c r="BQ25" s="129">
        <v>0</v>
      </c>
      <c r="BR25" s="126">
        <v>23</v>
      </c>
      <c r="BS25" s="129">
        <v>92</v>
      </c>
      <c r="BT25" s="126">
        <v>25</v>
      </c>
      <c r="BU25" s="2"/>
      <c r="BV25" s="3"/>
      <c r="BW25" s="3"/>
      <c r="BX25" s="3"/>
      <c r="BY25" s="3"/>
    </row>
    <row r="26" spans="1:77" ht="34.05" customHeight="1">
      <c r="A26" s="14" t="s">
        <v>257</v>
      </c>
      <c r="C26" s="15"/>
      <c r="D26" s="15" t="s">
        <v>64</v>
      </c>
      <c r="E26" s="94">
        <v>165.494847202129</v>
      </c>
      <c r="F26" s="81"/>
      <c r="G26" s="113" t="s">
        <v>403</v>
      </c>
      <c r="H26" s="15"/>
      <c r="I26" s="16" t="s">
        <v>257</v>
      </c>
      <c r="J26" s="66"/>
      <c r="K26" s="66"/>
      <c r="L26" s="115" t="s">
        <v>889</v>
      </c>
      <c r="M26" s="95">
        <v>7.27365317897328</v>
      </c>
      <c r="N26" s="96">
        <v>5425.59375</v>
      </c>
      <c r="O26" s="96">
        <v>4999.5</v>
      </c>
      <c r="P26" s="77"/>
      <c r="Q26" s="97"/>
      <c r="R26" s="97"/>
      <c r="S26" s="98"/>
      <c r="T26" s="51">
        <v>1</v>
      </c>
      <c r="U26" s="51">
        <v>1</v>
      </c>
      <c r="V26" s="52">
        <v>0</v>
      </c>
      <c r="W26" s="52">
        <v>0</v>
      </c>
      <c r="X26" s="52">
        <v>0</v>
      </c>
      <c r="Y26" s="52">
        <v>0.999989</v>
      </c>
      <c r="Z26" s="52">
        <v>0</v>
      </c>
      <c r="AA26" s="52">
        <v>0</v>
      </c>
      <c r="AB26" s="82">
        <v>26</v>
      </c>
      <c r="AC26" s="82"/>
      <c r="AD26" s="99"/>
      <c r="AE26" s="84" t="s">
        <v>605</v>
      </c>
      <c r="AF26" s="84">
        <v>589</v>
      </c>
      <c r="AG26" s="84">
        <v>469</v>
      </c>
      <c r="AH26" s="84">
        <v>2508</v>
      </c>
      <c r="AI26" s="84">
        <v>622</v>
      </c>
      <c r="AJ26" s="84"/>
      <c r="AK26" s="84" t="s">
        <v>649</v>
      </c>
      <c r="AL26" s="84" t="s">
        <v>687</v>
      </c>
      <c r="AM26" s="89" t="s">
        <v>723</v>
      </c>
      <c r="AN26" s="84"/>
      <c r="AO26" s="86">
        <v>41675.601331018515</v>
      </c>
      <c r="AP26" s="89" t="s">
        <v>764</v>
      </c>
      <c r="AQ26" s="84" t="b">
        <v>0</v>
      </c>
      <c r="AR26" s="84" t="b">
        <v>0</v>
      </c>
      <c r="AS26" s="84" t="b">
        <v>1</v>
      </c>
      <c r="AT26" s="84"/>
      <c r="AU26" s="84">
        <v>8</v>
      </c>
      <c r="AV26" s="89" t="s">
        <v>786</v>
      </c>
      <c r="AW26" s="84" t="b">
        <v>0</v>
      </c>
      <c r="AX26" s="84" t="s">
        <v>821</v>
      </c>
      <c r="AY26" s="89" t="s">
        <v>845</v>
      </c>
      <c r="AZ26" s="84" t="s">
        <v>66</v>
      </c>
      <c r="BA26" s="84" t="str">
        <f>REPLACE(INDEX(GroupVertices[Group],MATCH(Vertices[[#This Row],[Vertex]],GroupVertices[Vertex],0)),1,1,"")</f>
        <v>1</v>
      </c>
      <c r="BB26" s="51" t="s">
        <v>1138</v>
      </c>
      <c r="BC26" s="51" t="s">
        <v>1138</v>
      </c>
      <c r="BD26" s="51" t="s">
        <v>1142</v>
      </c>
      <c r="BE26" s="51" t="s">
        <v>1144</v>
      </c>
      <c r="BF26" s="51" t="s">
        <v>1147</v>
      </c>
      <c r="BG26" s="51" t="s">
        <v>1149</v>
      </c>
      <c r="BH26" s="126" t="s">
        <v>1171</v>
      </c>
      <c r="BI26" s="126" t="s">
        <v>1171</v>
      </c>
      <c r="BJ26" s="126" t="s">
        <v>1201</v>
      </c>
      <c r="BK26" s="126" t="s">
        <v>1201</v>
      </c>
      <c r="BL26" s="126">
        <v>4</v>
      </c>
      <c r="BM26" s="129">
        <v>3.8461538461538463</v>
      </c>
      <c r="BN26" s="126">
        <v>4</v>
      </c>
      <c r="BO26" s="129">
        <v>3.8461538461538463</v>
      </c>
      <c r="BP26" s="126">
        <v>0</v>
      </c>
      <c r="BQ26" s="129">
        <v>0</v>
      </c>
      <c r="BR26" s="126">
        <v>96</v>
      </c>
      <c r="BS26" s="129">
        <v>92.3076923076923</v>
      </c>
      <c r="BT26" s="126">
        <v>104</v>
      </c>
      <c r="BU26" s="2"/>
      <c r="BV26" s="3"/>
      <c r="BW26" s="3"/>
      <c r="BX26" s="3"/>
      <c r="BY26" s="3"/>
    </row>
    <row r="27" spans="1:77" ht="34.05" customHeight="1">
      <c r="A27" s="14" t="s">
        <v>258</v>
      </c>
      <c r="C27" s="15"/>
      <c r="D27" s="15" t="s">
        <v>64</v>
      </c>
      <c r="E27" s="94">
        <v>163.10757470217365</v>
      </c>
      <c r="F27" s="81"/>
      <c r="G27" s="113" t="s">
        <v>810</v>
      </c>
      <c r="H27" s="15"/>
      <c r="I27" s="16" t="s">
        <v>258</v>
      </c>
      <c r="J27" s="66"/>
      <c r="K27" s="66"/>
      <c r="L27" s="115" t="s">
        <v>890</v>
      </c>
      <c r="M27" s="95">
        <v>2.988224133807378</v>
      </c>
      <c r="N27" s="96">
        <v>2698.59375</v>
      </c>
      <c r="O27" s="96">
        <v>6688.45068359375</v>
      </c>
      <c r="P27" s="77"/>
      <c r="Q27" s="97"/>
      <c r="R27" s="97"/>
      <c r="S27" s="98"/>
      <c r="T27" s="51">
        <v>1</v>
      </c>
      <c r="U27" s="51">
        <v>1</v>
      </c>
      <c r="V27" s="52">
        <v>0</v>
      </c>
      <c r="W27" s="52">
        <v>0</v>
      </c>
      <c r="X27" s="52">
        <v>0</v>
      </c>
      <c r="Y27" s="52">
        <v>0.999989</v>
      </c>
      <c r="Z27" s="52">
        <v>0</v>
      </c>
      <c r="AA27" s="52">
        <v>0</v>
      </c>
      <c r="AB27" s="82">
        <v>27</v>
      </c>
      <c r="AC27" s="82"/>
      <c r="AD27" s="99"/>
      <c r="AE27" s="84" t="s">
        <v>606</v>
      </c>
      <c r="AF27" s="84">
        <v>564</v>
      </c>
      <c r="AG27" s="84">
        <v>150</v>
      </c>
      <c r="AH27" s="84">
        <v>1088</v>
      </c>
      <c r="AI27" s="84">
        <v>8</v>
      </c>
      <c r="AJ27" s="84"/>
      <c r="AK27" s="84" t="s">
        <v>650</v>
      </c>
      <c r="AL27" s="84" t="s">
        <v>688</v>
      </c>
      <c r="AM27" s="89" t="s">
        <v>724</v>
      </c>
      <c r="AN27" s="84"/>
      <c r="AO27" s="86">
        <v>41512.84931712963</v>
      </c>
      <c r="AP27" s="89" t="s">
        <v>765</v>
      </c>
      <c r="AQ27" s="84" t="b">
        <v>0</v>
      </c>
      <c r="AR27" s="84" t="b">
        <v>0</v>
      </c>
      <c r="AS27" s="84" t="b">
        <v>0</v>
      </c>
      <c r="AT27" s="84"/>
      <c r="AU27" s="84">
        <v>2</v>
      </c>
      <c r="AV27" s="89" t="s">
        <v>789</v>
      </c>
      <c r="AW27" s="84" t="b">
        <v>0</v>
      </c>
      <c r="AX27" s="84" t="s">
        <v>821</v>
      </c>
      <c r="AY27" s="89" t="s">
        <v>846</v>
      </c>
      <c r="AZ27" s="84" t="s">
        <v>66</v>
      </c>
      <c r="BA27" s="84" t="str">
        <f>REPLACE(INDEX(GroupVertices[Group],MATCH(Vertices[[#This Row],[Vertex]],GroupVertices[Vertex],0)),1,1,"")</f>
        <v>1</v>
      </c>
      <c r="BB27" s="51" t="s">
        <v>330</v>
      </c>
      <c r="BC27" s="51" t="s">
        <v>330</v>
      </c>
      <c r="BD27" s="51" t="s">
        <v>349</v>
      </c>
      <c r="BE27" s="51" t="s">
        <v>349</v>
      </c>
      <c r="BF27" s="51" t="s">
        <v>369</v>
      </c>
      <c r="BG27" s="51" t="s">
        <v>369</v>
      </c>
      <c r="BH27" s="126" t="s">
        <v>1172</v>
      </c>
      <c r="BI27" s="126" t="s">
        <v>1172</v>
      </c>
      <c r="BJ27" s="126" t="s">
        <v>1202</v>
      </c>
      <c r="BK27" s="126" t="s">
        <v>1202</v>
      </c>
      <c r="BL27" s="126">
        <v>1</v>
      </c>
      <c r="BM27" s="129">
        <v>3.225806451612903</v>
      </c>
      <c r="BN27" s="126">
        <v>0</v>
      </c>
      <c r="BO27" s="129">
        <v>0</v>
      </c>
      <c r="BP27" s="126">
        <v>0</v>
      </c>
      <c r="BQ27" s="129">
        <v>0</v>
      </c>
      <c r="BR27" s="126">
        <v>30</v>
      </c>
      <c r="BS27" s="129">
        <v>96.7741935483871</v>
      </c>
      <c r="BT27" s="126">
        <v>31</v>
      </c>
      <c r="BU27" s="2"/>
      <c r="BV27" s="3"/>
      <c r="BW27" s="3"/>
      <c r="BX27" s="3"/>
      <c r="BY27" s="3"/>
    </row>
    <row r="28" spans="1:77" ht="34.05" customHeight="1">
      <c r="A28" s="14" t="s">
        <v>259</v>
      </c>
      <c r="C28" s="15"/>
      <c r="D28" s="15" t="s">
        <v>64</v>
      </c>
      <c r="E28" s="94">
        <v>163.13002554073122</v>
      </c>
      <c r="F28" s="81"/>
      <c r="G28" s="113" t="s">
        <v>404</v>
      </c>
      <c r="H28" s="15"/>
      <c r="I28" s="16" t="s">
        <v>259</v>
      </c>
      <c r="J28" s="66"/>
      <c r="K28" s="66"/>
      <c r="L28" s="115" t="s">
        <v>891</v>
      </c>
      <c r="M28" s="95">
        <v>3.0285259743575272</v>
      </c>
      <c r="N28" s="96">
        <v>3607.59375</v>
      </c>
      <c r="O28" s="96">
        <v>6688.45068359375</v>
      </c>
      <c r="P28" s="77"/>
      <c r="Q28" s="97"/>
      <c r="R28" s="97"/>
      <c r="S28" s="98"/>
      <c r="T28" s="51">
        <v>1</v>
      </c>
      <c r="U28" s="51">
        <v>1</v>
      </c>
      <c r="V28" s="52">
        <v>0</v>
      </c>
      <c r="W28" s="52">
        <v>0</v>
      </c>
      <c r="X28" s="52">
        <v>0</v>
      </c>
      <c r="Y28" s="52">
        <v>0.999989</v>
      </c>
      <c r="Z28" s="52">
        <v>0</v>
      </c>
      <c r="AA28" s="52">
        <v>0</v>
      </c>
      <c r="AB28" s="82">
        <v>28</v>
      </c>
      <c r="AC28" s="82"/>
      <c r="AD28" s="99"/>
      <c r="AE28" s="84" t="s">
        <v>607</v>
      </c>
      <c r="AF28" s="84">
        <v>317</v>
      </c>
      <c r="AG28" s="84">
        <v>153</v>
      </c>
      <c r="AH28" s="84">
        <v>1283</v>
      </c>
      <c r="AI28" s="84">
        <v>55</v>
      </c>
      <c r="AJ28" s="84"/>
      <c r="AK28" s="84" t="s">
        <v>651</v>
      </c>
      <c r="AL28" s="84" t="s">
        <v>689</v>
      </c>
      <c r="AM28" s="89" t="s">
        <v>725</v>
      </c>
      <c r="AN28" s="84"/>
      <c r="AO28" s="86">
        <v>40431.86570601852</v>
      </c>
      <c r="AP28" s="89" t="s">
        <v>766</v>
      </c>
      <c r="AQ28" s="84" t="b">
        <v>0</v>
      </c>
      <c r="AR28" s="84" t="b">
        <v>0</v>
      </c>
      <c r="AS28" s="84" t="b">
        <v>1</v>
      </c>
      <c r="AT28" s="84"/>
      <c r="AU28" s="84">
        <v>10</v>
      </c>
      <c r="AV28" s="89" t="s">
        <v>786</v>
      </c>
      <c r="AW28" s="84" t="b">
        <v>0</v>
      </c>
      <c r="AX28" s="84" t="s">
        <v>821</v>
      </c>
      <c r="AY28" s="89" t="s">
        <v>847</v>
      </c>
      <c r="AZ28" s="84" t="s">
        <v>66</v>
      </c>
      <c r="BA28" s="84" t="str">
        <f>REPLACE(INDEX(GroupVertices[Group],MATCH(Vertices[[#This Row],[Vertex]],GroupVertices[Vertex],0)),1,1,"")</f>
        <v>1</v>
      </c>
      <c r="BB28" s="51" t="s">
        <v>331</v>
      </c>
      <c r="BC28" s="51" t="s">
        <v>331</v>
      </c>
      <c r="BD28" s="51" t="s">
        <v>350</v>
      </c>
      <c r="BE28" s="51" t="s">
        <v>350</v>
      </c>
      <c r="BF28" s="51" t="s">
        <v>360</v>
      </c>
      <c r="BG28" s="51" t="s">
        <v>360</v>
      </c>
      <c r="BH28" s="126" t="s">
        <v>1173</v>
      </c>
      <c r="BI28" s="126" t="s">
        <v>1173</v>
      </c>
      <c r="BJ28" s="126" t="s">
        <v>1203</v>
      </c>
      <c r="BK28" s="126" t="s">
        <v>1203</v>
      </c>
      <c r="BL28" s="126">
        <v>0</v>
      </c>
      <c r="BM28" s="129">
        <v>0</v>
      </c>
      <c r="BN28" s="126">
        <v>0</v>
      </c>
      <c r="BO28" s="129">
        <v>0</v>
      </c>
      <c r="BP28" s="126">
        <v>0</v>
      </c>
      <c r="BQ28" s="129">
        <v>0</v>
      </c>
      <c r="BR28" s="126">
        <v>32</v>
      </c>
      <c r="BS28" s="129">
        <v>100</v>
      </c>
      <c r="BT28" s="126">
        <v>32</v>
      </c>
      <c r="BU28" s="2"/>
      <c r="BV28" s="3"/>
      <c r="BW28" s="3"/>
      <c r="BX28" s="3"/>
      <c r="BY28" s="3"/>
    </row>
    <row r="29" spans="1:77" ht="34.05" customHeight="1">
      <c r="A29" s="14" t="s">
        <v>260</v>
      </c>
      <c r="C29" s="15"/>
      <c r="D29" s="15" t="s">
        <v>64</v>
      </c>
      <c r="E29" s="94">
        <v>162.8231974137777</v>
      </c>
      <c r="F29" s="81"/>
      <c r="G29" s="113" t="s">
        <v>405</v>
      </c>
      <c r="H29" s="15"/>
      <c r="I29" s="16" t="s">
        <v>260</v>
      </c>
      <c r="J29" s="66"/>
      <c r="K29" s="66"/>
      <c r="L29" s="115" t="s">
        <v>892</v>
      </c>
      <c r="M29" s="95">
        <v>2.4777341535054838</v>
      </c>
      <c r="N29" s="96">
        <v>1789.59375</v>
      </c>
      <c r="O29" s="96">
        <v>6688.45068359375</v>
      </c>
      <c r="P29" s="77"/>
      <c r="Q29" s="97"/>
      <c r="R29" s="97"/>
      <c r="S29" s="98"/>
      <c r="T29" s="51">
        <v>1</v>
      </c>
      <c r="U29" s="51">
        <v>1</v>
      </c>
      <c r="V29" s="52">
        <v>0</v>
      </c>
      <c r="W29" s="52">
        <v>0</v>
      </c>
      <c r="X29" s="52">
        <v>0</v>
      </c>
      <c r="Y29" s="52">
        <v>0.999989</v>
      </c>
      <c r="Z29" s="52">
        <v>0</v>
      </c>
      <c r="AA29" s="52">
        <v>0</v>
      </c>
      <c r="AB29" s="82">
        <v>29</v>
      </c>
      <c r="AC29" s="82"/>
      <c r="AD29" s="99"/>
      <c r="AE29" s="84" t="s">
        <v>608</v>
      </c>
      <c r="AF29" s="84">
        <v>560</v>
      </c>
      <c r="AG29" s="84">
        <v>112</v>
      </c>
      <c r="AH29" s="84">
        <v>1219</v>
      </c>
      <c r="AI29" s="84">
        <v>2042</v>
      </c>
      <c r="AJ29" s="84"/>
      <c r="AK29" s="84" t="s">
        <v>652</v>
      </c>
      <c r="AL29" s="84" t="s">
        <v>690</v>
      </c>
      <c r="AM29" s="89" t="s">
        <v>726</v>
      </c>
      <c r="AN29" s="84"/>
      <c r="AO29" s="86">
        <v>42410.83137731482</v>
      </c>
      <c r="AP29" s="89" t="s">
        <v>767</v>
      </c>
      <c r="AQ29" s="84" t="b">
        <v>0</v>
      </c>
      <c r="AR29" s="84" t="b">
        <v>0</v>
      </c>
      <c r="AS29" s="84" t="b">
        <v>1</v>
      </c>
      <c r="AT29" s="84"/>
      <c r="AU29" s="84">
        <v>3</v>
      </c>
      <c r="AV29" s="89" t="s">
        <v>786</v>
      </c>
      <c r="AW29" s="84" t="b">
        <v>0</v>
      </c>
      <c r="AX29" s="84" t="s">
        <v>821</v>
      </c>
      <c r="AY29" s="89" t="s">
        <v>848</v>
      </c>
      <c r="AZ29" s="84" t="s">
        <v>66</v>
      </c>
      <c r="BA29" s="84" t="str">
        <f>REPLACE(INDEX(GroupVertices[Group],MATCH(Vertices[[#This Row],[Vertex]],GroupVertices[Vertex],0)),1,1,"")</f>
        <v>1</v>
      </c>
      <c r="BB29" s="51" t="s">
        <v>332</v>
      </c>
      <c r="BC29" s="51" t="s">
        <v>332</v>
      </c>
      <c r="BD29" s="51" t="s">
        <v>351</v>
      </c>
      <c r="BE29" s="51" t="s">
        <v>351</v>
      </c>
      <c r="BF29" s="51" t="s">
        <v>370</v>
      </c>
      <c r="BG29" s="51" t="s">
        <v>370</v>
      </c>
      <c r="BH29" s="126" t="s">
        <v>1174</v>
      </c>
      <c r="BI29" s="126" t="s">
        <v>1174</v>
      </c>
      <c r="BJ29" s="126" t="s">
        <v>1204</v>
      </c>
      <c r="BK29" s="126" t="s">
        <v>1204</v>
      </c>
      <c r="BL29" s="126">
        <v>0</v>
      </c>
      <c r="BM29" s="129">
        <v>0</v>
      </c>
      <c r="BN29" s="126">
        <v>0</v>
      </c>
      <c r="BO29" s="129">
        <v>0</v>
      </c>
      <c r="BP29" s="126">
        <v>0</v>
      </c>
      <c r="BQ29" s="129">
        <v>0</v>
      </c>
      <c r="BR29" s="126">
        <v>12</v>
      </c>
      <c r="BS29" s="129">
        <v>100</v>
      </c>
      <c r="BT29" s="126">
        <v>12</v>
      </c>
      <c r="BU29" s="2"/>
      <c r="BV29" s="3"/>
      <c r="BW29" s="3"/>
      <c r="BX29" s="3"/>
      <c r="BY29" s="3"/>
    </row>
    <row r="30" spans="1:77" ht="34.05" customHeight="1">
      <c r="A30" s="14" t="s">
        <v>261</v>
      </c>
      <c r="C30" s="15"/>
      <c r="D30" s="15" t="s">
        <v>64</v>
      </c>
      <c r="E30" s="94">
        <v>165.44246191216132</v>
      </c>
      <c r="F30" s="81"/>
      <c r="G30" s="113" t="s">
        <v>811</v>
      </c>
      <c r="H30" s="15"/>
      <c r="I30" s="16" t="s">
        <v>261</v>
      </c>
      <c r="J30" s="66"/>
      <c r="K30" s="66"/>
      <c r="L30" s="115" t="s">
        <v>893</v>
      </c>
      <c r="M30" s="95">
        <v>7.179615551022931</v>
      </c>
      <c r="N30" s="96">
        <v>8158.197265625</v>
      </c>
      <c r="O30" s="96">
        <v>7312.1591796875</v>
      </c>
      <c r="P30" s="77"/>
      <c r="Q30" s="97"/>
      <c r="R30" s="97"/>
      <c r="S30" s="98"/>
      <c r="T30" s="51">
        <v>0</v>
      </c>
      <c r="U30" s="51">
        <v>7</v>
      </c>
      <c r="V30" s="52">
        <v>21</v>
      </c>
      <c r="W30" s="52">
        <v>0.111111</v>
      </c>
      <c r="X30" s="52">
        <v>0.111111</v>
      </c>
      <c r="Y30" s="52">
        <v>2.148624</v>
      </c>
      <c r="Z30" s="52">
        <v>0</v>
      </c>
      <c r="AA30" s="52">
        <v>0</v>
      </c>
      <c r="AB30" s="82">
        <v>30</v>
      </c>
      <c r="AC30" s="82"/>
      <c r="AD30" s="99"/>
      <c r="AE30" s="84" t="s">
        <v>609</v>
      </c>
      <c r="AF30" s="84">
        <v>341</v>
      </c>
      <c r="AG30" s="84">
        <v>462</v>
      </c>
      <c r="AH30" s="84">
        <v>7107</v>
      </c>
      <c r="AI30" s="84">
        <v>3275</v>
      </c>
      <c r="AJ30" s="84"/>
      <c r="AK30" s="84" t="s">
        <v>653</v>
      </c>
      <c r="AL30" s="84"/>
      <c r="AM30" s="89" t="s">
        <v>727</v>
      </c>
      <c r="AN30" s="84"/>
      <c r="AO30" s="86">
        <v>42182.49424768519</v>
      </c>
      <c r="AP30" s="89" t="s">
        <v>768</v>
      </c>
      <c r="AQ30" s="84" t="b">
        <v>0</v>
      </c>
      <c r="AR30" s="84" t="b">
        <v>0</v>
      </c>
      <c r="AS30" s="84" t="b">
        <v>0</v>
      </c>
      <c r="AT30" s="84"/>
      <c r="AU30" s="84">
        <v>48</v>
      </c>
      <c r="AV30" s="89" t="s">
        <v>786</v>
      </c>
      <c r="AW30" s="84" t="b">
        <v>0</v>
      </c>
      <c r="AX30" s="84" t="s">
        <v>821</v>
      </c>
      <c r="AY30" s="89" t="s">
        <v>849</v>
      </c>
      <c r="AZ30" s="84" t="s">
        <v>66</v>
      </c>
      <c r="BA30" s="84" t="str">
        <f>REPLACE(INDEX(GroupVertices[Group],MATCH(Vertices[[#This Row],[Vertex]],GroupVertices[Vertex],0)),1,1,"")</f>
        <v>2</v>
      </c>
      <c r="BB30" s="51"/>
      <c r="BC30" s="51"/>
      <c r="BD30" s="51"/>
      <c r="BE30" s="51"/>
      <c r="BF30" s="51" t="s">
        <v>984</v>
      </c>
      <c r="BG30" s="51" t="s">
        <v>984</v>
      </c>
      <c r="BH30" s="126" t="s">
        <v>1175</v>
      </c>
      <c r="BI30" s="126" t="s">
        <v>1175</v>
      </c>
      <c r="BJ30" s="126" t="s">
        <v>1102</v>
      </c>
      <c r="BK30" s="126" t="s">
        <v>1102</v>
      </c>
      <c r="BL30" s="126">
        <v>0</v>
      </c>
      <c r="BM30" s="129">
        <v>0</v>
      </c>
      <c r="BN30" s="126">
        <v>0</v>
      </c>
      <c r="BO30" s="129">
        <v>0</v>
      </c>
      <c r="BP30" s="126">
        <v>0</v>
      </c>
      <c r="BQ30" s="129">
        <v>0</v>
      </c>
      <c r="BR30" s="126">
        <v>37</v>
      </c>
      <c r="BS30" s="129">
        <v>100</v>
      </c>
      <c r="BT30" s="126">
        <v>37</v>
      </c>
      <c r="BU30" s="2"/>
      <c r="BV30" s="3"/>
      <c r="BW30" s="3"/>
      <c r="BX30" s="3"/>
      <c r="BY30" s="3"/>
    </row>
    <row r="31" spans="1:77" ht="34.05" customHeight="1">
      <c r="A31" s="14" t="s">
        <v>270</v>
      </c>
      <c r="C31" s="15"/>
      <c r="D31" s="15" t="s">
        <v>64</v>
      </c>
      <c r="E31" s="94">
        <v>342.1979138759399</v>
      </c>
      <c r="F31" s="81"/>
      <c r="G31" s="113" t="s">
        <v>812</v>
      </c>
      <c r="H31" s="15"/>
      <c r="I31" s="16" t="s">
        <v>270</v>
      </c>
      <c r="J31" s="66"/>
      <c r="K31" s="66"/>
      <c r="L31" s="115" t="s">
        <v>894</v>
      </c>
      <c r="M31" s="95">
        <v>324.47600620235033</v>
      </c>
      <c r="N31" s="96">
        <v>6306.1875</v>
      </c>
      <c r="O31" s="96">
        <v>6404.17236328125</v>
      </c>
      <c r="P31" s="77"/>
      <c r="Q31" s="97"/>
      <c r="R31" s="97"/>
      <c r="S31" s="98"/>
      <c r="T31" s="51">
        <v>2</v>
      </c>
      <c r="U31" s="51">
        <v>0</v>
      </c>
      <c r="V31" s="52">
        <v>0.285714</v>
      </c>
      <c r="W31" s="52">
        <v>0.071429</v>
      </c>
      <c r="X31" s="52">
        <v>0.111111</v>
      </c>
      <c r="Y31" s="52">
        <v>0.671807</v>
      </c>
      <c r="Z31" s="52">
        <v>0</v>
      </c>
      <c r="AA31" s="52">
        <v>0</v>
      </c>
      <c r="AB31" s="82">
        <v>31</v>
      </c>
      <c r="AC31" s="82"/>
      <c r="AD31" s="99"/>
      <c r="AE31" s="84" t="s">
        <v>610</v>
      </c>
      <c r="AF31" s="84">
        <v>96</v>
      </c>
      <c r="AG31" s="84">
        <v>24081</v>
      </c>
      <c r="AH31" s="84">
        <v>3864</v>
      </c>
      <c r="AI31" s="84">
        <v>497</v>
      </c>
      <c r="AJ31" s="84"/>
      <c r="AK31" s="84" t="s">
        <v>654</v>
      </c>
      <c r="AL31" s="84"/>
      <c r="AM31" s="89" t="s">
        <v>728</v>
      </c>
      <c r="AN31" s="84"/>
      <c r="AO31" s="86">
        <v>41341.31123842593</v>
      </c>
      <c r="AP31" s="89" t="s">
        <v>769</v>
      </c>
      <c r="AQ31" s="84" t="b">
        <v>0</v>
      </c>
      <c r="AR31" s="84" t="b">
        <v>0</v>
      </c>
      <c r="AS31" s="84" t="b">
        <v>1</v>
      </c>
      <c r="AT31" s="84"/>
      <c r="AU31" s="84">
        <v>231</v>
      </c>
      <c r="AV31" s="89" t="s">
        <v>789</v>
      </c>
      <c r="AW31" s="84" t="b">
        <v>0</v>
      </c>
      <c r="AX31" s="84" t="s">
        <v>821</v>
      </c>
      <c r="AY31" s="89" t="s">
        <v>850</v>
      </c>
      <c r="AZ31" s="84" t="s">
        <v>65</v>
      </c>
      <c r="BA31" s="84" t="str">
        <f>REPLACE(INDEX(GroupVertices[Group],MATCH(Vertices[[#This Row],[Vertex]],GroupVertices[Vertex],0)),1,1,"")</f>
        <v>2</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34.05" customHeight="1">
      <c r="A32" s="14" t="s">
        <v>271</v>
      </c>
      <c r="C32" s="15"/>
      <c r="D32" s="15" t="s">
        <v>64</v>
      </c>
      <c r="E32" s="94">
        <v>172.48454160638698</v>
      </c>
      <c r="F32" s="81"/>
      <c r="G32" s="113" t="s">
        <v>813</v>
      </c>
      <c r="H32" s="15"/>
      <c r="I32" s="16" t="s">
        <v>271</v>
      </c>
      <c r="J32" s="66"/>
      <c r="K32" s="66"/>
      <c r="L32" s="115" t="s">
        <v>895</v>
      </c>
      <c r="M32" s="95">
        <v>19.82095953691984</v>
      </c>
      <c r="N32" s="96">
        <v>7655.068359375</v>
      </c>
      <c r="O32" s="96">
        <v>9221.8759765625</v>
      </c>
      <c r="P32" s="77"/>
      <c r="Q32" s="97"/>
      <c r="R32" s="97"/>
      <c r="S32" s="98"/>
      <c r="T32" s="51">
        <v>2</v>
      </c>
      <c r="U32" s="51">
        <v>0</v>
      </c>
      <c r="V32" s="52">
        <v>0.285714</v>
      </c>
      <c r="W32" s="52">
        <v>0.071429</v>
      </c>
      <c r="X32" s="52">
        <v>0.111111</v>
      </c>
      <c r="Y32" s="52">
        <v>0.671807</v>
      </c>
      <c r="Z32" s="52">
        <v>0</v>
      </c>
      <c r="AA32" s="52">
        <v>0</v>
      </c>
      <c r="AB32" s="82">
        <v>32</v>
      </c>
      <c r="AC32" s="82"/>
      <c r="AD32" s="99"/>
      <c r="AE32" s="84" t="s">
        <v>611</v>
      </c>
      <c r="AF32" s="84">
        <v>422</v>
      </c>
      <c r="AG32" s="84">
        <v>1403</v>
      </c>
      <c r="AH32" s="84">
        <v>2058</v>
      </c>
      <c r="AI32" s="84">
        <v>838</v>
      </c>
      <c r="AJ32" s="84"/>
      <c r="AK32" s="84" t="s">
        <v>655</v>
      </c>
      <c r="AL32" s="84" t="s">
        <v>556</v>
      </c>
      <c r="AM32" s="89" t="s">
        <v>729</v>
      </c>
      <c r="AN32" s="84"/>
      <c r="AO32" s="86">
        <v>39989.65105324074</v>
      </c>
      <c r="AP32" s="89" t="s">
        <v>770</v>
      </c>
      <c r="AQ32" s="84" t="b">
        <v>0</v>
      </c>
      <c r="AR32" s="84" t="b">
        <v>0</v>
      </c>
      <c r="AS32" s="84" t="b">
        <v>1</v>
      </c>
      <c r="AT32" s="84"/>
      <c r="AU32" s="84">
        <v>85</v>
      </c>
      <c r="AV32" s="89" t="s">
        <v>784</v>
      </c>
      <c r="AW32" s="84" t="b">
        <v>0</v>
      </c>
      <c r="AX32" s="84" t="s">
        <v>821</v>
      </c>
      <c r="AY32" s="89" t="s">
        <v>851</v>
      </c>
      <c r="AZ32" s="84" t="s">
        <v>65</v>
      </c>
      <c r="BA32" s="84" t="str">
        <f>REPLACE(INDEX(GroupVertices[Group],MATCH(Vertices[[#This Row],[Vertex]],GroupVertices[Vertex],0)),1,1,"")</f>
        <v>2</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34.05" customHeight="1">
      <c r="A33" s="14" t="s">
        <v>272</v>
      </c>
      <c r="C33" s="15"/>
      <c r="D33" s="15" t="s">
        <v>64</v>
      </c>
      <c r="E33" s="94">
        <v>198.75202271874832</v>
      </c>
      <c r="F33" s="81"/>
      <c r="G33" s="113" t="s">
        <v>814</v>
      </c>
      <c r="H33" s="15"/>
      <c r="I33" s="16" t="s">
        <v>272</v>
      </c>
      <c r="J33" s="66"/>
      <c r="K33" s="66"/>
      <c r="L33" s="115" t="s">
        <v>896</v>
      </c>
      <c r="M33" s="95">
        <v>66.97411298059481</v>
      </c>
      <c r="N33" s="96">
        <v>6464.53759765625</v>
      </c>
      <c r="O33" s="96">
        <v>8245.5849609375</v>
      </c>
      <c r="P33" s="77"/>
      <c r="Q33" s="97"/>
      <c r="R33" s="97"/>
      <c r="S33" s="98"/>
      <c r="T33" s="51">
        <v>2</v>
      </c>
      <c r="U33" s="51">
        <v>0</v>
      </c>
      <c r="V33" s="52">
        <v>0.285714</v>
      </c>
      <c r="W33" s="52">
        <v>0.071429</v>
      </c>
      <c r="X33" s="52">
        <v>0.111111</v>
      </c>
      <c r="Y33" s="52">
        <v>0.671807</v>
      </c>
      <c r="Z33" s="52">
        <v>0</v>
      </c>
      <c r="AA33" s="52">
        <v>0</v>
      </c>
      <c r="AB33" s="82">
        <v>33</v>
      </c>
      <c r="AC33" s="82"/>
      <c r="AD33" s="99"/>
      <c r="AE33" s="84" t="s">
        <v>612</v>
      </c>
      <c r="AF33" s="84">
        <v>1816</v>
      </c>
      <c r="AG33" s="84">
        <v>4913</v>
      </c>
      <c r="AH33" s="84">
        <v>1367</v>
      </c>
      <c r="AI33" s="84">
        <v>456</v>
      </c>
      <c r="AJ33" s="84"/>
      <c r="AK33" s="84" t="s">
        <v>656</v>
      </c>
      <c r="AL33" s="84" t="s">
        <v>691</v>
      </c>
      <c r="AM33" s="89" t="s">
        <v>730</v>
      </c>
      <c r="AN33" s="84"/>
      <c r="AO33" s="86">
        <v>39906.917650462965</v>
      </c>
      <c r="AP33" s="89" t="s">
        <v>771</v>
      </c>
      <c r="AQ33" s="84" t="b">
        <v>0</v>
      </c>
      <c r="AR33" s="84" t="b">
        <v>0</v>
      </c>
      <c r="AS33" s="84" t="b">
        <v>0</v>
      </c>
      <c r="AT33" s="84"/>
      <c r="AU33" s="84">
        <v>127</v>
      </c>
      <c r="AV33" s="89" t="s">
        <v>786</v>
      </c>
      <c r="AW33" s="84" t="b">
        <v>1</v>
      </c>
      <c r="AX33" s="84" t="s">
        <v>821</v>
      </c>
      <c r="AY33" s="89" t="s">
        <v>852</v>
      </c>
      <c r="AZ33" s="84" t="s">
        <v>65</v>
      </c>
      <c r="BA33" s="84" t="str">
        <f>REPLACE(INDEX(GroupVertices[Group],MATCH(Vertices[[#This Row],[Vertex]],GroupVertices[Vertex],0)),1,1,"")</f>
        <v>2</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34.05" customHeight="1">
      <c r="A34" s="14" t="s">
        <v>273</v>
      </c>
      <c r="C34" s="15"/>
      <c r="D34" s="15" t="s">
        <v>64</v>
      </c>
      <c r="E34" s="94">
        <v>179.42185072067727</v>
      </c>
      <c r="F34" s="81"/>
      <c r="G34" s="113" t="s">
        <v>815</v>
      </c>
      <c r="H34" s="15"/>
      <c r="I34" s="16" t="s">
        <v>273</v>
      </c>
      <c r="J34" s="66"/>
      <c r="K34" s="66"/>
      <c r="L34" s="115" t="s">
        <v>897</v>
      </c>
      <c r="M34" s="95">
        <v>32.274228266916055</v>
      </c>
      <c r="N34" s="96">
        <v>9051.28515625</v>
      </c>
      <c r="O34" s="96">
        <v>8691.8291015625</v>
      </c>
      <c r="P34" s="77"/>
      <c r="Q34" s="97"/>
      <c r="R34" s="97"/>
      <c r="S34" s="98"/>
      <c r="T34" s="51">
        <v>2</v>
      </c>
      <c r="U34" s="51">
        <v>0</v>
      </c>
      <c r="V34" s="52">
        <v>0.285714</v>
      </c>
      <c r="W34" s="52">
        <v>0.071429</v>
      </c>
      <c r="X34" s="52">
        <v>0.111111</v>
      </c>
      <c r="Y34" s="52">
        <v>0.671807</v>
      </c>
      <c r="Z34" s="52">
        <v>0</v>
      </c>
      <c r="AA34" s="52">
        <v>0</v>
      </c>
      <c r="AB34" s="82">
        <v>34</v>
      </c>
      <c r="AC34" s="82"/>
      <c r="AD34" s="99"/>
      <c r="AE34" s="84" t="s">
        <v>613</v>
      </c>
      <c r="AF34" s="84">
        <v>2325</v>
      </c>
      <c r="AG34" s="84">
        <v>2330</v>
      </c>
      <c r="AH34" s="84">
        <v>31265</v>
      </c>
      <c r="AI34" s="84">
        <v>11647</v>
      </c>
      <c r="AJ34" s="84"/>
      <c r="AK34" s="84" t="s">
        <v>657</v>
      </c>
      <c r="AL34" s="84" t="s">
        <v>692</v>
      </c>
      <c r="AM34" s="89" t="s">
        <v>731</v>
      </c>
      <c r="AN34" s="84"/>
      <c r="AO34" s="86">
        <v>39763.04393518518</v>
      </c>
      <c r="AP34" s="89" t="s">
        <v>772</v>
      </c>
      <c r="AQ34" s="84" t="b">
        <v>0</v>
      </c>
      <c r="AR34" s="84" t="b">
        <v>0</v>
      </c>
      <c r="AS34" s="84" t="b">
        <v>1</v>
      </c>
      <c r="AT34" s="84"/>
      <c r="AU34" s="84">
        <v>143</v>
      </c>
      <c r="AV34" s="89" t="s">
        <v>784</v>
      </c>
      <c r="AW34" s="84" t="b">
        <v>0</v>
      </c>
      <c r="AX34" s="84" t="s">
        <v>821</v>
      </c>
      <c r="AY34" s="89" t="s">
        <v>853</v>
      </c>
      <c r="AZ34" s="84" t="s">
        <v>65</v>
      </c>
      <c r="BA34" s="84" t="str">
        <f>REPLACE(INDEX(GroupVertices[Group],MATCH(Vertices[[#This Row],[Vertex]],GroupVertices[Vertex],0)),1,1,"")</f>
        <v>2</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34.05" customHeight="1">
      <c r="A35" s="14" t="s">
        <v>274</v>
      </c>
      <c r="C35" s="15"/>
      <c r="D35" s="15" t="s">
        <v>64</v>
      </c>
      <c r="E35" s="94">
        <v>1000</v>
      </c>
      <c r="F35" s="81"/>
      <c r="G35" s="113" t="s">
        <v>816</v>
      </c>
      <c r="H35" s="15"/>
      <c r="I35" s="16" t="s">
        <v>274</v>
      </c>
      <c r="J35" s="66"/>
      <c r="K35" s="66"/>
      <c r="L35" s="115" t="s">
        <v>898</v>
      </c>
      <c r="M35" s="95">
        <v>9999</v>
      </c>
      <c r="N35" s="96">
        <v>8810.900390625</v>
      </c>
      <c r="O35" s="96">
        <v>5392.26416015625</v>
      </c>
      <c r="P35" s="77"/>
      <c r="Q35" s="97"/>
      <c r="R35" s="97"/>
      <c r="S35" s="98"/>
      <c r="T35" s="51">
        <v>2</v>
      </c>
      <c r="U35" s="51">
        <v>0</v>
      </c>
      <c r="V35" s="52">
        <v>0.285714</v>
      </c>
      <c r="W35" s="52">
        <v>0.071429</v>
      </c>
      <c r="X35" s="52">
        <v>0.111111</v>
      </c>
      <c r="Y35" s="52">
        <v>0.671807</v>
      </c>
      <c r="Z35" s="52">
        <v>0</v>
      </c>
      <c r="AA35" s="52">
        <v>0</v>
      </c>
      <c r="AB35" s="82">
        <v>35</v>
      </c>
      <c r="AC35" s="82"/>
      <c r="AD35" s="99"/>
      <c r="AE35" s="84" t="s">
        <v>614</v>
      </c>
      <c r="AF35" s="84">
        <v>1400</v>
      </c>
      <c r="AG35" s="84">
        <v>744236</v>
      </c>
      <c r="AH35" s="84">
        <v>32035</v>
      </c>
      <c r="AI35" s="84">
        <v>41691</v>
      </c>
      <c r="AJ35" s="84"/>
      <c r="AK35" s="84" t="s">
        <v>658</v>
      </c>
      <c r="AL35" s="84" t="s">
        <v>693</v>
      </c>
      <c r="AM35" s="89" t="s">
        <v>732</v>
      </c>
      <c r="AN35" s="84"/>
      <c r="AO35" s="86">
        <v>39524.87856481481</v>
      </c>
      <c r="AP35" s="89" t="s">
        <v>773</v>
      </c>
      <c r="AQ35" s="84" t="b">
        <v>0</v>
      </c>
      <c r="AR35" s="84" t="b">
        <v>0</v>
      </c>
      <c r="AS35" s="84" t="b">
        <v>0</v>
      </c>
      <c r="AT35" s="84"/>
      <c r="AU35" s="84">
        <v>7159</v>
      </c>
      <c r="AV35" s="89" t="s">
        <v>786</v>
      </c>
      <c r="AW35" s="84" t="b">
        <v>1</v>
      </c>
      <c r="AX35" s="84" t="s">
        <v>821</v>
      </c>
      <c r="AY35" s="89" t="s">
        <v>854</v>
      </c>
      <c r="AZ35" s="84" t="s">
        <v>65</v>
      </c>
      <c r="BA35" s="84"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34.05" customHeight="1">
      <c r="A36" s="14" t="s">
        <v>275</v>
      </c>
      <c r="C36" s="15"/>
      <c r="D36" s="15" t="s">
        <v>64</v>
      </c>
      <c r="E36" s="94">
        <v>187.0326849916948</v>
      </c>
      <c r="F36" s="81"/>
      <c r="G36" s="113" t="s">
        <v>817</v>
      </c>
      <c r="H36" s="15"/>
      <c r="I36" s="16" t="s">
        <v>275</v>
      </c>
      <c r="J36" s="66"/>
      <c r="K36" s="66"/>
      <c r="L36" s="115" t="s">
        <v>899</v>
      </c>
      <c r="M36" s="95">
        <v>45.936552213416746</v>
      </c>
      <c r="N36" s="96">
        <v>9572.90625</v>
      </c>
      <c r="O36" s="96">
        <v>6928.3037109375</v>
      </c>
      <c r="P36" s="77"/>
      <c r="Q36" s="97"/>
      <c r="R36" s="97"/>
      <c r="S36" s="98"/>
      <c r="T36" s="51">
        <v>2</v>
      </c>
      <c r="U36" s="51">
        <v>0</v>
      </c>
      <c r="V36" s="52">
        <v>0.285714</v>
      </c>
      <c r="W36" s="52">
        <v>0.071429</v>
      </c>
      <c r="X36" s="52">
        <v>0.111111</v>
      </c>
      <c r="Y36" s="52">
        <v>0.671807</v>
      </c>
      <c r="Z36" s="52">
        <v>0</v>
      </c>
      <c r="AA36" s="52">
        <v>0</v>
      </c>
      <c r="AB36" s="82">
        <v>36</v>
      </c>
      <c r="AC36" s="82"/>
      <c r="AD36" s="99"/>
      <c r="AE36" s="84" t="s">
        <v>615</v>
      </c>
      <c r="AF36" s="84">
        <v>4725</v>
      </c>
      <c r="AG36" s="84">
        <v>3347</v>
      </c>
      <c r="AH36" s="84">
        <v>96530</v>
      </c>
      <c r="AI36" s="84">
        <v>110811</v>
      </c>
      <c r="AJ36" s="84"/>
      <c r="AK36" s="84" t="s">
        <v>659</v>
      </c>
      <c r="AL36" s="84" t="s">
        <v>694</v>
      </c>
      <c r="AM36" s="89" t="s">
        <v>733</v>
      </c>
      <c r="AN36" s="84"/>
      <c r="AO36" s="86">
        <v>40326.818240740744</v>
      </c>
      <c r="AP36" s="89" t="s">
        <v>774</v>
      </c>
      <c r="AQ36" s="84" t="b">
        <v>1</v>
      </c>
      <c r="AR36" s="84" t="b">
        <v>0</v>
      </c>
      <c r="AS36" s="84" t="b">
        <v>1</v>
      </c>
      <c r="AT36" s="84"/>
      <c r="AU36" s="84">
        <v>330</v>
      </c>
      <c r="AV36" s="89" t="s">
        <v>786</v>
      </c>
      <c r="AW36" s="84" t="b">
        <v>0</v>
      </c>
      <c r="AX36" s="84" t="s">
        <v>821</v>
      </c>
      <c r="AY36" s="89" t="s">
        <v>855</v>
      </c>
      <c r="AZ36" s="84" t="s">
        <v>65</v>
      </c>
      <c r="BA36" s="84" t="str">
        <f>REPLACE(INDEX(GroupVertices[Group],MATCH(Vertices[[#This Row],[Vertex]],GroupVertices[Vertex],0)),1,1,"")</f>
        <v>2</v>
      </c>
      <c r="BB36" s="51"/>
      <c r="BC36" s="51"/>
      <c r="BD36" s="51"/>
      <c r="BE36" s="51"/>
      <c r="BF36" s="51"/>
      <c r="BG36" s="51"/>
      <c r="BH36" s="51"/>
      <c r="BI36" s="51"/>
      <c r="BJ36" s="51"/>
      <c r="BK36" s="51"/>
      <c r="BL36" s="51"/>
      <c r="BM36" s="52"/>
      <c r="BN36" s="51"/>
      <c r="BO36" s="52"/>
      <c r="BP36" s="51"/>
      <c r="BQ36" s="52"/>
      <c r="BR36" s="51"/>
      <c r="BS36" s="52"/>
      <c r="BT36" s="51"/>
      <c r="BU36" s="2"/>
      <c r="BV36" s="3"/>
      <c r="BW36" s="3"/>
      <c r="BX36" s="3"/>
      <c r="BY36" s="3"/>
    </row>
    <row r="37" spans="1:77" ht="34.05" customHeight="1">
      <c r="A37" s="14" t="s">
        <v>276</v>
      </c>
      <c r="C37" s="15"/>
      <c r="D37" s="15" t="s">
        <v>64</v>
      </c>
      <c r="E37" s="94">
        <v>1000</v>
      </c>
      <c r="F37" s="81"/>
      <c r="G37" s="113" t="s">
        <v>818</v>
      </c>
      <c r="H37" s="15"/>
      <c r="I37" s="16" t="s">
        <v>276</v>
      </c>
      <c r="J37" s="66"/>
      <c r="K37" s="66"/>
      <c r="L37" s="115" t="s">
        <v>900</v>
      </c>
      <c r="M37" s="95">
        <v>2102.472305753298</v>
      </c>
      <c r="N37" s="96">
        <v>7397.20263671875</v>
      </c>
      <c r="O37" s="96">
        <v>5129.0205078125</v>
      </c>
      <c r="P37" s="77"/>
      <c r="Q37" s="97"/>
      <c r="R37" s="97"/>
      <c r="S37" s="98"/>
      <c r="T37" s="51">
        <v>2</v>
      </c>
      <c r="U37" s="51">
        <v>0</v>
      </c>
      <c r="V37" s="52">
        <v>0.285714</v>
      </c>
      <c r="W37" s="52">
        <v>0.071429</v>
      </c>
      <c r="X37" s="52">
        <v>0.111111</v>
      </c>
      <c r="Y37" s="52">
        <v>0.671807</v>
      </c>
      <c r="Z37" s="52">
        <v>0</v>
      </c>
      <c r="AA37" s="52">
        <v>0</v>
      </c>
      <c r="AB37" s="82">
        <v>37</v>
      </c>
      <c r="AC37" s="82"/>
      <c r="AD37" s="99"/>
      <c r="AE37" s="84" t="s">
        <v>616</v>
      </c>
      <c r="AF37" s="84">
        <v>1292</v>
      </c>
      <c r="AG37" s="84">
        <v>156432</v>
      </c>
      <c r="AH37" s="84">
        <v>490055</v>
      </c>
      <c r="AI37" s="84">
        <v>127243</v>
      </c>
      <c r="AJ37" s="84"/>
      <c r="AK37" s="84" t="s">
        <v>660</v>
      </c>
      <c r="AL37" s="84"/>
      <c r="AM37" s="89" t="s">
        <v>734</v>
      </c>
      <c r="AN37" s="84"/>
      <c r="AO37" s="86">
        <v>40940.969189814816</v>
      </c>
      <c r="AP37" s="89" t="s">
        <v>775</v>
      </c>
      <c r="AQ37" s="84" t="b">
        <v>0</v>
      </c>
      <c r="AR37" s="84" t="b">
        <v>0</v>
      </c>
      <c r="AS37" s="84" t="b">
        <v>1</v>
      </c>
      <c r="AT37" s="84"/>
      <c r="AU37" s="84">
        <v>2541</v>
      </c>
      <c r="AV37" s="89" t="s">
        <v>790</v>
      </c>
      <c r="AW37" s="84" t="b">
        <v>1</v>
      </c>
      <c r="AX37" s="84" t="s">
        <v>821</v>
      </c>
      <c r="AY37" s="89" t="s">
        <v>856</v>
      </c>
      <c r="AZ37" s="84" t="s">
        <v>65</v>
      </c>
      <c r="BA37" s="84" t="str">
        <f>REPLACE(INDEX(GroupVertices[Group],MATCH(Vertices[[#This Row],[Vertex]],GroupVertices[Vertex],0)),1,1,"")</f>
        <v>2</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34.05" customHeight="1">
      <c r="A38" s="14" t="s">
        <v>262</v>
      </c>
      <c r="C38" s="15"/>
      <c r="D38" s="15" t="s">
        <v>64</v>
      </c>
      <c r="E38" s="94">
        <v>163.37698476486452</v>
      </c>
      <c r="F38" s="81"/>
      <c r="G38" s="113" t="s">
        <v>406</v>
      </c>
      <c r="H38" s="15"/>
      <c r="I38" s="16" t="s">
        <v>262</v>
      </c>
      <c r="J38" s="66"/>
      <c r="K38" s="66"/>
      <c r="L38" s="115" t="s">
        <v>901</v>
      </c>
      <c r="M38" s="95">
        <v>3.4718462204091725</v>
      </c>
      <c r="N38" s="96">
        <v>1789.59375</v>
      </c>
      <c r="O38" s="96">
        <v>4999.5</v>
      </c>
      <c r="P38" s="77"/>
      <c r="Q38" s="97"/>
      <c r="R38" s="97"/>
      <c r="S38" s="98"/>
      <c r="T38" s="51">
        <v>1</v>
      </c>
      <c r="U38" s="51">
        <v>1</v>
      </c>
      <c r="V38" s="52">
        <v>0</v>
      </c>
      <c r="W38" s="52">
        <v>0</v>
      </c>
      <c r="X38" s="52">
        <v>0</v>
      </c>
      <c r="Y38" s="52">
        <v>0.999989</v>
      </c>
      <c r="Z38" s="52">
        <v>0</v>
      </c>
      <c r="AA38" s="52">
        <v>0</v>
      </c>
      <c r="AB38" s="82">
        <v>38</v>
      </c>
      <c r="AC38" s="82"/>
      <c r="AD38" s="99"/>
      <c r="AE38" s="84" t="s">
        <v>617</v>
      </c>
      <c r="AF38" s="84">
        <v>261</v>
      </c>
      <c r="AG38" s="84">
        <v>186</v>
      </c>
      <c r="AH38" s="84">
        <v>13168</v>
      </c>
      <c r="AI38" s="84">
        <v>1285</v>
      </c>
      <c r="AJ38" s="84"/>
      <c r="AK38" s="84" t="s">
        <v>661</v>
      </c>
      <c r="AL38" s="84" t="s">
        <v>695</v>
      </c>
      <c r="AM38" s="89" t="s">
        <v>735</v>
      </c>
      <c r="AN38" s="84"/>
      <c r="AO38" s="86">
        <v>40114.668391203704</v>
      </c>
      <c r="AP38" s="89" t="s">
        <v>776</v>
      </c>
      <c r="AQ38" s="84" t="b">
        <v>0</v>
      </c>
      <c r="AR38" s="84" t="b">
        <v>0</v>
      </c>
      <c r="AS38" s="84" t="b">
        <v>1</v>
      </c>
      <c r="AT38" s="84"/>
      <c r="AU38" s="84">
        <v>8</v>
      </c>
      <c r="AV38" s="89" t="s">
        <v>791</v>
      </c>
      <c r="AW38" s="84" t="b">
        <v>0</v>
      </c>
      <c r="AX38" s="84" t="s">
        <v>821</v>
      </c>
      <c r="AY38" s="89" t="s">
        <v>857</v>
      </c>
      <c r="AZ38" s="84" t="s">
        <v>66</v>
      </c>
      <c r="BA38" s="84" t="str">
        <f>REPLACE(INDEX(GroupVertices[Group],MATCH(Vertices[[#This Row],[Vertex]],GroupVertices[Vertex],0)),1,1,"")</f>
        <v>1</v>
      </c>
      <c r="BB38" s="51" t="s">
        <v>333</v>
      </c>
      <c r="BC38" s="51" t="s">
        <v>333</v>
      </c>
      <c r="BD38" s="51" t="s">
        <v>352</v>
      </c>
      <c r="BE38" s="51" t="s">
        <v>352</v>
      </c>
      <c r="BF38" s="51" t="s">
        <v>372</v>
      </c>
      <c r="BG38" s="51" t="s">
        <v>372</v>
      </c>
      <c r="BH38" s="126" t="s">
        <v>1176</v>
      </c>
      <c r="BI38" s="126" t="s">
        <v>1176</v>
      </c>
      <c r="BJ38" s="126" t="s">
        <v>1205</v>
      </c>
      <c r="BK38" s="126" t="s">
        <v>1205</v>
      </c>
      <c r="BL38" s="126">
        <v>0</v>
      </c>
      <c r="BM38" s="129">
        <v>0</v>
      </c>
      <c r="BN38" s="126">
        <v>0</v>
      </c>
      <c r="BO38" s="129">
        <v>0</v>
      </c>
      <c r="BP38" s="126">
        <v>0</v>
      </c>
      <c r="BQ38" s="129">
        <v>0</v>
      </c>
      <c r="BR38" s="126">
        <v>14</v>
      </c>
      <c r="BS38" s="129">
        <v>100</v>
      </c>
      <c r="BT38" s="126">
        <v>14</v>
      </c>
      <c r="BU38" s="2"/>
      <c r="BV38" s="3"/>
      <c r="BW38" s="3"/>
      <c r="BX38" s="3"/>
      <c r="BY38" s="3"/>
    </row>
    <row r="39" spans="1:77" ht="34.05" customHeight="1">
      <c r="A39" s="14" t="s">
        <v>263</v>
      </c>
      <c r="C39" s="15"/>
      <c r="D39" s="15" t="s">
        <v>64</v>
      </c>
      <c r="E39" s="94">
        <v>162.80074657522013</v>
      </c>
      <c r="F39" s="81"/>
      <c r="G39" s="113" t="s">
        <v>407</v>
      </c>
      <c r="H39" s="15"/>
      <c r="I39" s="16" t="s">
        <v>263</v>
      </c>
      <c r="J39" s="66"/>
      <c r="K39" s="66"/>
      <c r="L39" s="115" t="s">
        <v>902</v>
      </c>
      <c r="M39" s="95">
        <v>2.437432312955334</v>
      </c>
      <c r="N39" s="96">
        <v>880.59375</v>
      </c>
      <c r="O39" s="96">
        <v>6688.45068359375</v>
      </c>
      <c r="P39" s="77"/>
      <c r="Q39" s="97"/>
      <c r="R39" s="97"/>
      <c r="S39" s="98"/>
      <c r="T39" s="51">
        <v>1</v>
      </c>
      <c r="U39" s="51">
        <v>1</v>
      </c>
      <c r="V39" s="52">
        <v>0</v>
      </c>
      <c r="W39" s="52">
        <v>0</v>
      </c>
      <c r="X39" s="52">
        <v>0</v>
      </c>
      <c r="Y39" s="52">
        <v>0.999989</v>
      </c>
      <c r="Z39" s="52">
        <v>0</v>
      </c>
      <c r="AA39" s="52">
        <v>0</v>
      </c>
      <c r="AB39" s="82">
        <v>39</v>
      </c>
      <c r="AC39" s="82"/>
      <c r="AD39" s="99"/>
      <c r="AE39" s="84" t="s">
        <v>618</v>
      </c>
      <c r="AF39" s="84">
        <v>1705</v>
      </c>
      <c r="AG39" s="84">
        <v>109</v>
      </c>
      <c r="AH39" s="84">
        <v>283</v>
      </c>
      <c r="AI39" s="84">
        <v>1322</v>
      </c>
      <c r="AJ39" s="84"/>
      <c r="AK39" s="84"/>
      <c r="AL39" s="84"/>
      <c r="AM39" s="84"/>
      <c r="AN39" s="84"/>
      <c r="AO39" s="86">
        <v>42528.74591435185</v>
      </c>
      <c r="AP39" s="89" t="s">
        <v>777</v>
      </c>
      <c r="AQ39" s="84" t="b">
        <v>0</v>
      </c>
      <c r="AR39" s="84" t="b">
        <v>0</v>
      </c>
      <c r="AS39" s="84" t="b">
        <v>1</v>
      </c>
      <c r="AT39" s="84"/>
      <c r="AU39" s="84">
        <v>0</v>
      </c>
      <c r="AV39" s="89" t="s">
        <v>786</v>
      </c>
      <c r="AW39" s="84" t="b">
        <v>0</v>
      </c>
      <c r="AX39" s="84" t="s">
        <v>821</v>
      </c>
      <c r="AY39" s="89" t="s">
        <v>858</v>
      </c>
      <c r="AZ39" s="84" t="s">
        <v>66</v>
      </c>
      <c r="BA39" s="84" t="str">
        <f>REPLACE(INDEX(GroupVertices[Group],MATCH(Vertices[[#This Row],[Vertex]],GroupVertices[Vertex],0)),1,1,"")</f>
        <v>1</v>
      </c>
      <c r="BB39" s="51" t="s">
        <v>334</v>
      </c>
      <c r="BC39" s="51" t="s">
        <v>334</v>
      </c>
      <c r="BD39" s="51" t="s">
        <v>353</v>
      </c>
      <c r="BE39" s="51" t="s">
        <v>353</v>
      </c>
      <c r="BF39" s="51" t="s">
        <v>360</v>
      </c>
      <c r="BG39" s="51" t="s">
        <v>360</v>
      </c>
      <c r="BH39" s="126" t="s">
        <v>1177</v>
      </c>
      <c r="BI39" s="126" t="s">
        <v>1177</v>
      </c>
      <c r="BJ39" s="126" t="s">
        <v>1206</v>
      </c>
      <c r="BK39" s="126" t="s">
        <v>1206</v>
      </c>
      <c r="BL39" s="126">
        <v>1</v>
      </c>
      <c r="BM39" s="129">
        <v>7.142857142857143</v>
      </c>
      <c r="BN39" s="126">
        <v>0</v>
      </c>
      <c r="BO39" s="129">
        <v>0</v>
      </c>
      <c r="BP39" s="126">
        <v>0</v>
      </c>
      <c r="BQ39" s="129">
        <v>0</v>
      </c>
      <c r="BR39" s="126">
        <v>13</v>
      </c>
      <c r="BS39" s="129">
        <v>92.85714285714286</v>
      </c>
      <c r="BT39" s="126">
        <v>14</v>
      </c>
      <c r="BU39" s="2"/>
      <c r="BV39" s="3"/>
      <c r="BW39" s="3"/>
      <c r="BX39" s="3"/>
      <c r="BY39" s="3"/>
    </row>
    <row r="40" spans="1:77" ht="34.05" customHeight="1">
      <c r="A40" s="14" t="s">
        <v>264</v>
      </c>
      <c r="C40" s="15"/>
      <c r="D40" s="15" t="s">
        <v>64</v>
      </c>
      <c r="E40" s="94">
        <v>163.6389112147029</v>
      </c>
      <c r="F40" s="81"/>
      <c r="G40" s="113" t="s">
        <v>408</v>
      </c>
      <c r="H40" s="15"/>
      <c r="I40" s="16" t="s">
        <v>264</v>
      </c>
      <c r="J40" s="66"/>
      <c r="K40" s="66"/>
      <c r="L40" s="115" t="s">
        <v>903</v>
      </c>
      <c r="M40" s="95">
        <v>3.942034360160917</v>
      </c>
      <c r="N40" s="96">
        <v>7629.93701171875</v>
      </c>
      <c r="O40" s="96">
        <v>6977.25830078125</v>
      </c>
      <c r="P40" s="77"/>
      <c r="Q40" s="97"/>
      <c r="R40" s="97"/>
      <c r="S40" s="98"/>
      <c r="T40" s="51">
        <v>0</v>
      </c>
      <c r="U40" s="51">
        <v>7</v>
      </c>
      <c r="V40" s="52">
        <v>21</v>
      </c>
      <c r="W40" s="52">
        <v>0.111111</v>
      </c>
      <c r="X40" s="52">
        <v>0.111111</v>
      </c>
      <c r="Y40" s="52">
        <v>2.148624</v>
      </c>
      <c r="Z40" s="52">
        <v>0</v>
      </c>
      <c r="AA40" s="52">
        <v>0</v>
      </c>
      <c r="AB40" s="82">
        <v>40</v>
      </c>
      <c r="AC40" s="82"/>
      <c r="AD40" s="99"/>
      <c r="AE40" s="84" t="s">
        <v>619</v>
      </c>
      <c r="AF40" s="84">
        <v>730</v>
      </c>
      <c r="AG40" s="84">
        <v>221</v>
      </c>
      <c r="AH40" s="84">
        <v>4163</v>
      </c>
      <c r="AI40" s="84">
        <v>494</v>
      </c>
      <c r="AJ40" s="84"/>
      <c r="AK40" s="84" t="s">
        <v>662</v>
      </c>
      <c r="AL40" s="84" t="s">
        <v>696</v>
      </c>
      <c r="AM40" s="89" t="s">
        <v>736</v>
      </c>
      <c r="AN40" s="84"/>
      <c r="AO40" s="86">
        <v>42919.71097222222</v>
      </c>
      <c r="AP40" s="89" t="s">
        <v>778</v>
      </c>
      <c r="AQ40" s="84" t="b">
        <v>0</v>
      </c>
      <c r="AR40" s="84" t="b">
        <v>0</v>
      </c>
      <c r="AS40" s="84" t="b">
        <v>0</v>
      </c>
      <c r="AT40" s="84"/>
      <c r="AU40" s="84">
        <v>2</v>
      </c>
      <c r="AV40" s="89" t="s">
        <v>786</v>
      </c>
      <c r="AW40" s="84" t="b">
        <v>0</v>
      </c>
      <c r="AX40" s="84" t="s">
        <v>821</v>
      </c>
      <c r="AY40" s="89" t="s">
        <v>859</v>
      </c>
      <c r="AZ40" s="84" t="s">
        <v>66</v>
      </c>
      <c r="BA40" s="84" t="str">
        <f>REPLACE(INDEX(GroupVertices[Group],MATCH(Vertices[[#This Row],[Vertex]],GroupVertices[Vertex],0)),1,1,"")</f>
        <v>2</v>
      </c>
      <c r="BB40" s="51"/>
      <c r="BC40" s="51"/>
      <c r="BD40" s="51"/>
      <c r="BE40" s="51"/>
      <c r="BF40" s="51" t="s">
        <v>373</v>
      </c>
      <c r="BG40" s="51" t="s">
        <v>373</v>
      </c>
      <c r="BH40" s="126" t="s">
        <v>1175</v>
      </c>
      <c r="BI40" s="126" t="s">
        <v>1175</v>
      </c>
      <c r="BJ40" s="126" t="s">
        <v>1102</v>
      </c>
      <c r="BK40" s="126" t="s">
        <v>1102</v>
      </c>
      <c r="BL40" s="126">
        <v>0</v>
      </c>
      <c r="BM40" s="129">
        <v>0</v>
      </c>
      <c r="BN40" s="126">
        <v>0</v>
      </c>
      <c r="BO40" s="129">
        <v>0</v>
      </c>
      <c r="BP40" s="126">
        <v>0</v>
      </c>
      <c r="BQ40" s="129">
        <v>0</v>
      </c>
      <c r="BR40" s="126">
        <v>37</v>
      </c>
      <c r="BS40" s="129">
        <v>100</v>
      </c>
      <c r="BT40" s="126">
        <v>37</v>
      </c>
      <c r="BU40" s="2"/>
      <c r="BV40" s="3"/>
      <c r="BW40" s="3"/>
      <c r="BX40" s="3"/>
      <c r="BY40" s="3"/>
    </row>
    <row r="41" spans="1:77" ht="34.05" customHeight="1">
      <c r="A41" s="14" t="s">
        <v>265</v>
      </c>
      <c r="C41" s="15"/>
      <c r="D41" s="15" t="s">
        <v>64</v>
      </c>
      <c r="E41" s="94">
        <v>166.47520048580972</v>
      </c>
      <c r="F41" s="81"/>
      <c r="G41" s="113" t="s">
        <v>409</v>
      </c>
      <c r="H41" s="15"/>
      <c r="I41" s="16" t="s">
        <v>265</v>
      </c>
      <c r="J41" s="66"/>
      <c r="K41" s="66"/>
      <c r="L41" s="115" t="s">
        <v>904</v>
      </c>
      <c r="M41" s="95">
        <v>9.033500216329811</v>
      </c>
      <c r="N41" s="96">
        <v>7016.34375</v>
      </c>
      <c r="O41" s="96">
        <v>4002.1904296875</v>
      </c>
      <c r="P41" s="77"/>
      <c r="Q41" s="97"/>
      <c r="R41" s="97"/>
      <c r="S41" s="98"/>
      <c r="T41" s="51">
        <v>0</v>
      </c>
      <c r="U41" s="51">
        <v>1</v>
      </c>
      <c r="V41" s="52">
        <v>0</v>
      </c>
      <c r="W41" s="52">
        <v>1</v>
      </c>
      <c r="X41" s="52">
        <v>0</v>
      </c>
      <c r="Y41" s="52">
        <v>0.999989</v>
      </c>
      <c r="Z41" s="52">
        <v>0</v>
      </c>
      <c r="AA41" s="52">
        <v>0</v>
      </c>
      <c r="AB41" s="82">
        <v>41</v>
      </c>
      <c r="AC41" s="82"/>
      <c r="AD41" s="99"/>
      <c r="AE41" s="84" t="s">
        <v>620</v>
      </c>
      <c r="AF41" s="84">
        <v>399</v>
      </c>
      <c r="AG41" s="84">
        <v>600</v>
      </c>
      <c r="AH41" s="84">
        <v>3746</v>
      </c>
      <c r="AI41" s="84">
        <v>342</v>
      </c>
      <c r="AJ41" s="84"/>
      <c r="AK41" s="84" t="s">
        <v>663</v>
      </c>
      <c r="AL41" s="84" t="s">
        <v>697</v>
      </c>
      <c r="AM41" s="89" t="s">
        <v>737</v>
      </c>
      <c r="AN41" s="84"/>
      <c r="AO41" s="86">
        <v>40254.438425925924</v>
      </c>
      <c r="AP41" s="89" t="s">
        <v>779</v>
      </c>
      <c r="AQ41" s="84" t="b">
        <v>0</v>
      </c>
      <c r="AR41" s="84" t="b">
        <v>0</v>
      </c>
      <c r="AS41" s="84" t="b">
        <v>0</v>
      </c>
      <c r="AT41" s="84"/>
      <c r="AU41" s="84">
        <v>52</v>
      </c>
      <c r="AV41" s="89" t="s">
        <v>789</v>
      </c>
      <c r="AW41" s="84" t="b">
        <v>0</v>
      </c>
      <c r="AX41" s="84" t="s">
        <v>821</v>
      </c>
      <c r="AY41" s="89" t="s">
        <v>860</v>
      </c>
      <c r="AZ41" s="84" t="s">
        <v>66</v>
      </c>
      <c r="BA41" s="84" t="str">
        <f>REPLACE(INDEX(GroupVertices[Group],MATCH(Vertices[[#This Row],[Vertex]],GroupVertices[Vertex],0)),1,1,"")</f>
        <v>5</v>
      </c>
      <c r="BB41" s="51" t="s">
        <v>335</v>
      </c>
      <c r="BC41" s="51" t="s">
        <v>335</v>
      </c>
      <c r="BD41" s="51" t="s">
        <v>354</v>
      </c>
      <c r="BE41" s="51" t="s">
        <v>354</v>
      </c>
      <c r="BF41" s="51" t="s">
        <v>374</v>
      </c>
      <c r="BG41" s="51" t="s">
        <v>374</v>
      </c>
      <c r="BH41" s="126" t="s">
        <v>1178</v>
      </c>
      <c r="BI41" s="126" t="s">
        <v>1178</v>
      </c>
      <c r="BJ41" s="126" t="s">
        <v>1207</v>
      </c>
      <c r="BK41" s="126" t="s">
        <v>1207</v>
      </c>
      <c r="BL41" s="126">
        <v>0</v>
      </c>
      <c r="BM41" s="129">
        <v>0</v>
      </c>
      <c r="BN41" s="126">
        <v>0</v>
      </c>
      <c r="BO41" s="129">
        <v>0</v>
      </c>
      <c r="BP41" s="126">
        <v>0</v>
      </c>
      <c r="BQ41" s="129">
        <v>0</v>
      </c>
      <c r="BR41" s="126">
        <v>12</v>
      </c>
      <c r="BS41" s="129">
        <v>100</v>
      </c>
      <c r="BT41" s="126">
        <v>12</v>
      </c>
      <c r="BU41" s="2"/>
      <c r="BV41" s="3"/>
      <c r="BW41" s="3"/>
      <c r="BX41" s="3"/>
      <c r="BY41" s="3"/>
    </row>
    <row r="42" spans="1:77" ht="34.05" customHeight="1">
      <c r="A42" s="14" t="s">
        <v>277</v>
      </c>
      <c r="C42" s="15"/>
      <c r="D42" s="15" t="s">
        <v>64</v>
      </c>
      <c r="E42" s="94">
        <v>1000</v>
      </c>
      <c r="F42" s="81"/>
      <c r="G42" s="113" t="s">
        <v>819</v>
      </c>
      <c r="H42" s="15"/>
      <c r="I42" s="16" t="s">
        <v>277</v>
      </c>
      <c r="J42" s="66"/>
      <c r="K42" s="66"/>
      <c r="L42" s="115" t="s">
        <v>905</v>
      </c>
      <c r="M42" s="95">
        <v>2223.3240916163463</v>
      </c>
      <c r="N42" s="96">
        <v>7016.34375</v>
      </c>
      <c r="O42" s="96">
        <v>3302.778564453125</v>
      </c>
      <c r="P42" s="77"/>
      <c r="Q42" s="97"/>
      <c r="R42" s="97"/>
      <c r="S42" s="98"/>
      <c r="T42" s="51">
        <v>1</v>
      </c>
      <c r="U42" s="51">
        <v>0</v>
      </c>
      <c r="V42" s="52">
        <v>0</v>
      </c>
      <c r="W42" s="52">
        <v>1</v>
      </c>
      <c r="X42" s="52">
        <v>0</v>
      </c>
      <c r="Y42" s="52">
        <v>0.999989</v>
      </c>
      <c r="Z42" s="52">
        <v>0</v>
      </c>
      <c r="AA42" s="52">
        <v>0</v>
      </c>
      <c r="AB42" s="82">
        <v>42</v>
      </c>
      <c r="AC42" s="82"/>
      <c r="AD42" s="99"/>
      <c r="AE42" s="84" t="s">
        <v>621</v>
      </c>
      <c r="AF42" s="84">
        <v>1242</v>
      </c>
      <c r="AG42" s="84">
        <v>165428</v>
      </c>
      <c r="AH42" s="84">
        <v>256134</v>
      </c>
      <c r="AI42" s="84">
        <v>1301</v>
      </c>
      <c r="AJ42" s="84"/>
      <c r="AK42" s="84" t="s">
        <v>664</v>
      </c>
      <c r="AL42" s="84" t="s">
        <v>698</v>
      </c>
      <c r="AM42" s="89" t="s">
        <v>738</v>
      </c>
      <c r="AN42" s="84"/>
      <c r="AO42" s="86">
        <v>39779.63523148148</v>
      </c>
      <c r="AP42" s="89" t="s">
        <v>780</v>
      </c>
      <c r="AQ42" s="84" t="b">
        <v>0</v>
      </c>
      <c r="AR42" s="84" t="b">
        <v>0</v>
      </c>
      <c r="AS42" s="84" t="b">
        <v>0</v>
      </c>
      <c r="AT42" s="84"/>
      <c r="AU42" s="84">
        <v>2134</v>
      </c>
      <c r="AV42" s="89" t="s">
        <v>787</v>
      </c>
      <c r="AW42" s="84" t="b">
        <v>1</v>
      </c>
      <c r="AX42" s="84" t="s">
        <v>821</v>
      </c>
      <c r="AY42" s="89" t="s">
        <v>861</v>
      </c>
      <c r="AZ42" s="84" t="s">
        <v>65</v>
      </c>
      <c r="BA42" s="84" t="str">
        <f>REPLACE(INDEX(GroupVertices[Group],MATCH(Vertices[[#This Row],[Vertex]],GroupVertices[Vertex],0)),1,1,"")</f>
        <v>5</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34.05" customHeight="1">
      <c r="A43" s="14" t="s">
        <v>266</v>
      </c>
      <c r="C43" s="15"/>
      <c r="D43" s="15" t="s">
        <v>64</v>
      </c>
      <c r="E43" s="94">
        <v>162</v>
      </c>
      <c r="F43" s="81"/>
      <c r="G43" s="113" t="s">
        <v>410</v>
      </c>
      <c r="H43" s="15"/>
      <c r="I43" s="16" t="s">
        <v>266</v>
      </c>
      <c r="J43" s="66"/>
      <c r="K43" s="66"/>
      <c r="L43" s="115" t="s">
        <v>906</v>
      </c>
      <c r="M43" s="95">
        <v>1</v>
      </c>
      <c r="N43" s="96">
        <v>8862.75</v>
      </c>
      <c r="O43" s="96">
        <v>1826.2421875</v>
      </c>
      <c r="P43" s="77"/>
      <c r="Q43" s="97"/>
      <c r="R43" s="97"/>
      <c r="S43" s="98"/>
      <c r="T43" s="51">
        <v>2</v>
      </c>
      <c r="U43" s="51">
        <v>1</v>
      </c>
      <c r="V43" s="52">
        <v>0</v>
      </c>
      <c r="W43" s="52">
        <v>1</v>
      </c>
      <c r="X43" s="52">
        <v>0</v>
      </c>
      <c r="Y43" s="52">
        <v>1.298231</v>
      </c>
      <c r="Z43" s="52">
        <v>0</v>
      </c>
      <c r="AA43" s="52">
        <v>0</v>
      </c>
      <c r="AB43" s="82">
        <v>43</v>
      </c>
      <c r="AC43" s="82"/>
      <c r="AD43" s="99"/>
      <c r="AE43" s="84" t="s">
        <v>622</v>
      </c>
      <c r="AF43" s="84">
        <v>2</v>
      </c>
      <c r="AG43" s="84">
        <v>2</v>
      </c>
      <c r="AH43" s="84">
        <v>10</v>
      </c>
      <c r="AI43" s="84">
        <v>0</v>
      </c>
      <c r="AJ43" s="84"/>
      <c r="AK43" s="84" t="s">
        <v>665</v>
      </c>
      <c r="AL43" s="84"/>
      <c r="AM43" s="89" t="s">
        <v>739</v>
      </c>
      <c r="AN43" s="84"/>
      <c r="AO43" s="86">
        <v>43791.78460648148</v>
      </c>
      <c r="AP43" s="84"/>
      <c r="AQ43" s="84" t="b">
        <v>1</v>
      </c>
      <c r="AR43" s="84" t="b">
        <v>0</v>
      </c>
      <c r="AS43" s="84" t="b">
        <v>0</v>
      </c>
      <c r="AT43" s="84"/>
      <c r="AU43" s="84">
        <v>0</v>
      </c>
      <c r="AV43" s="84"/>
      <c r="AW43" s="84" t="b">
        <v>0</v>
      </c>
      <c r="AX43" s="84" t="s">
        <v>821</v>
      </c>
      <c r="AY43" s="89" t="s">
        <v>862</v>
      </c>
      <c r="AZ43" s="84" t="s">
        <v>66</v>
      </c>
      <c r="BA43" s="84" t="str">
        <f>REPLACE(INDEX(GroupVertices[Group],MATCH(Vertices[[#This Row],[Vertex]],GroupVertices[Vertex],0)),1,1,"")</f>
        <v>4</v>
      </c>
      <c r="BB43" s="51" t="s">
        <v>945</v>
      </c>
      <c r="BC43" s="51" t="s">
        <v>945</v>
      </c>
      <c r="BD43" s="51" t="s">
        <v>355</v>
      </c>
      <c r="BE43" s="51" t="s">
        <v>355</v>
      </c>
      <c r="BF43" s="51" t="s">
        <v>985</v>
      </c>
      <c r="BG43" s="51" t="s">
        <v>1150</v>
      </c>
      <c r="BH43" s="126" t="s">
        <v>1179</v>
      </c>
      <c r="BI43" s="126" t="s">
        <v>1181</v>
      </c>
      <c r="BJ43" s="126" t="s">
        <v>1104</v>
      </c>
      <c r="BK43" s="126" t="s">
        <v>1209</v>
      </c>
      <c r="BL43" s="126">
        <v>3</v>
      </c>
      <c r="BM43" s="129">
        <v>3.9473684210526314</v>
      </c>
      <c r="BN43" s="126">
        <v>0</v>
      </c>
      <c r="BO43" s="129">
        <v>0</v>
      </c>
      <c r="BP43" s="126">
        <v>0</v>
      </c>
      <c r="BQ43" s="129">
        <v>0</v>
      </c>
      <c r="BR43" s="126">
        <v>73</v>
      </c>
      <c r="BS43" s="129">
        <v>96.05263157894737</v>
      </c>
      <c r="BT43" s="126">
        <v>76</v>
      </c>
      <c r="BU43" s="2"/>
      <c r="BV43" s="3"/>
      <c r="BW43" s="3"/>
      <c r="BX43" s="3"/>
      <c r="BY43" s="3"/>
    </row>
    <row r="44" spans="1:77" ht="34.05" customHeight="1">
      <c r="A44" s="14" t="s">
        <v>267</v>
      </c>
      <c r="C44" s="15"/>
      <c r="D44" s="15" t="s">
        <v>64</v>
      </c>
      <c r="E44" s="94">
        <v>164.57436282126847</v>
      </c>
      <c r="F44" s="81"/>
      <c r="G44" s="113" t="s">
        <v>411</v>
      </c>
      <c r="H44" s="15"/>
      <c r="I44" s="16" t="s">
        <v>267</v>
      </c>
      <c r="J44" s="66"/>
      <c r="K44" s="66"/>
      <c r="L44" s="115" t="s">
        <v>907</v>
      </c>
      <c r="M44" s="95">
        <v>5.621277716417149</v>
      </c>
      <c r="N44" s="96">
        <v>8862.75</v>
      </c>
      <c r="O44" s="96">
        <v>1126.830322265625</v>
      </c>
      <c r="P44" s="77"/>
      <c r="Q44" s="97"/>
      <c r="R44" s="97"/>
      <c r="S44" s="98"/>
      <c r="T44" s="51">
        <v>0</v>
      </c>
      <c r="U44" s="51">
        <v>1</v>
      </c>
      <c r="V44" s="52">
        <v>0</v>
      </c>
      <c r="W44" s="52">
        <v>1</v>
      </c>
      <c r="X44" s="52">
        <v>0</v>
      </c>
      <c r="Y44" s="52">
        <v>0.701747</v>
      </c>
      <c r="Z44" s="52">
        <v>0</v>
      </c>
      <c r="AA44" s="52">
        <v>0</v>
      </c>
      <c r="AB44" s="82">
        <v>44</v>
      </c>
      <c r="AC44" s="82"/>
      <c r="AD44" s="99"/>
      <c r="AE44" s="84" t="s">
        <v>623</v>
      </c>
      <c r="AF44" s="84">
        <v>475</v>
      </c>
      <c r="AG44" s="84">
        <v>346</v>
      </c>
      <c r="AH44" s="84">
        <v>1557</v>
      </c>
      <c r="AI44" s="84">
        <v>50</v>
      </c>
      <c r="AJ44" s="84"/>
      <c r="AK44" s="84" t="s">
        <v>666</v>
      </c>
      <c r="AL44" s="84" t="s">
        <v>699</v>
      </c>
      <c r="AM44" s="89" t="s">
        <v>740</v>
      </c>
      <c r="AN44" s="84"/>
      <c r="AO44" s="86">
        <v>39959.74857638889</v>
      </c>
      <c r="AP44" s="89" t="s">
        <v>781</v>
      </c>
      <c r="AQ44" s="84" t="b">
        <v>0</v>
      </c>
      <c r="AR44" s="84" t="b">
        <v>0</v>
      </c>
      <c r="AS44" s="84" t="b">
        <v>0</v>
      </c>
      <c r="AT44" s="84"/>
      <c r="AU44" s="84">
        <v>7</v>
      </c>
      <c r="AV44" s="89" t="s">
        <v>792</v>
      </c>
      <c r="AW44" s="84" t="b">
        <v>0</v>
      </c>
      <c r="AX44" s="84" t="s">
        <v>821</v>
      </c>
      <c r="AY44" s="89" t="s">
        <v>863</v>
      </c>
      <c r="AZ44" s="84" t="s">
        <v>66</v>
      </c>
      <c r="BA44" s="84" t="str">
        <f>REPLACE(INDEX(GroupVertices[Group],MATCH(Vertices[[#This Row],[Vertex]],GroupVertices[Vertex],0)),1,1,"")</f>
        <v>4</v>
      </c>
      <c r="BB44" s="51"/>
      <c r="BC44" s="51"/>
      <c r="BD44" s="51"/>
      <c r="BE44" s="51"/>
      <c r="BF44" s="51"/>
      <c r="BG44" s="51"/>
      <c r="BH44" s="126" t="s">
        <v>1179</v>
      </c>
      <c r="BI44" s="126" t="s">
        <v>1181</v>
      </c>
      <c r="BJ44" s="126" t="s">
        <v>1104</v>
      </c>
      <c r="BK44" s="126" t="s">
        <v>1209</v>
      </c>
      <c r="BL44" s="126">
        <v>3</v>
      </c>
      <c r="BM44" s="129">
        <v>3.9473684210526314</v>
      </c>
      <c r="BN44" s="126">
        <v>0</v>
      </c>
      <c r="BO44" s="129">
        <v>0</v>
      </c>
      <c r="BP44" s="126">
        <v>0</v>
      </c>
      <c r="BQ44" s="129">
        <v>0</v>
      </c>
      <c r="BR44" s="126">
        <v>73</v>
      </c>
      <c r="BS44" s="129">
        <v>96.05263157894737</v>
      </c>
      <c r="BT44" s="126">
        <v>76</v>
      </c>
      <c r="BU44" s="2"/>
      <c r="BV44" s="3"/>
      <c r="BW44" s="3"/>
      <c r="BX44" s="3"/>
      <c r="BY44" s="3"/>
    </row>
    <row r="45" spans="1:77" ht="34.05" customHeight="1">
      <c r="A45" s="14" t="s">
        <v>268</v>
      </c>
      <c r="C45" s="15"/>
      <c r="D45" s="15" t="s">
        <v>64</v>
      </c>
      <c r="E45" s="94">
        <v>172.56686134776473</v>
      </c>
      <c r="F45" s="81"/>
      <c r="G45" s="113" t="s">
        <v>820</v>
      </c>
      <c r="H45" s="15"/>
      <c r="I45" s="16" t="s">
        <v>268</v>
      </c>
      <c r="J45" s="66"/>
      <c r="K45" s="66"/>
      <c r="L45" s="115" t="s">
        <v>908</v>
      </c>
      <c r="M45" s="95">
        <v>19.96873295227039</v>
      </c>
      <c r="N45" s="96">
        <v>8862.75</v>
      </c>
      <c r="O45" s="96">
        <v>3302.778564453125</v>
      </c>
      <c r="P45" s="77"/>
      <c r="Q45" s="97"/>
      <c r="R45" s="97"/>
      <c r="S45" s="98"/>
      <c r="T45" s="51">
        <v>2</v>
      </c>
      <c r="U45" s="51">
        <v>1</v>
      </c>
      <c r="V45" s="52">
        <v>0</v>
      </c>
      <c r="W45" s="52">
        <v>1</v>
      </c>
      <c r="X45" s="52">
        <v>0</v>
      </c>
      <c r="Y45" s="52">
        <v>1.298231</v>
      </c>
      <c r="Z45" s="52">
        <v>0</v>
      </c>
      <c r="AA45" s="52">
        <v>0</v>
      </c>
      <c r="AB45" s="82">
        <v>45</v>
      </c>
      <c r="AC45" s="82"/>
      <c r="AD45" s="99"/>
      <c r="AE45" s="84" t="s">
        <v>624</v>
      </c>
      <c r="AF45" s="84">
        <v>1411</v>
      </c>
      <c r="AG45" s="84">
        <v>1414</v>
      </c>
      <c r="AH45" s="84">
        <v>10505</v>
      </c>
      <c r="AI45" s="84">
        <v>1314</v>
      </c>
      <c r="AJ45" s="84"/>
      <c r="AK45" s="84" t="s">
        <v>667</v>
      </c>
      <c r="AL45" s="84" t="s">
        <v>700</v>
      </c>
      <c r="AM45" s="89" t="s">
        <v>741</v>
      </c>
      <c r="AN45" s="84"/>
      <c r="AO45" s="86">
        <v>40374.817291666666</v>
      </c>
      <c r="AP45" s="89" t="s">
        <v>782</v>
      </c>
      <c r="AQ45" s="84" t="b">
        <v>0</v>
      </c>
      <c r="AR45" s="84" t="b">
        <v>0</v>
      </c>
      <c r="AS45" s="84" t="b">
        <v>0</v>
      </c>
      <c r="AT45" s="84"/>
      <c r="AU45" s="84">
        <v>83</v>
      </c>
      <c r="AV45" s="89" t="s">
        <v>786</v>
      </c>
      <c r="AW45" s="84" t="b">
        <v>0</v>
      </c>
      <c r="AX45" s="84" t="s">
        <v>821</v>
      </c>
      <c r="AY45" s="89" t="s">
        <v>864</v>
      </c>
      <c r="AZ45" s="84" t="s">
        <v>66</v>
      </c>
      <c r="BA45" s="84" t="str">
        <f>REPLACE(INDEX(GroupVertices[Group],MATCH(Vertices[[#This Row],[Vertex]],GroupVertices[Vertex],0)),1,1,"")</f>
        <v>3</v>
      </c>
      <c r="BB45" s="51" t="s">
        <v>338</v>
      </c>
      <c r="BC45" s="51" t="s">
        <v>338</v>
      </c>
      <c r="BD45" s="51" t="s">
        <v>356</v>
      </c>
      <c r="BE45" s="51" t="s">
        <v>356</v>
      </c>
      <c r="BF45" s="51" t="s">
        <v>360</v>
      </c>
      <c r="BG45" s="51" t="s">
        <v>360</v>
      </c>
      <c r="BH45" s="126" t="s">
        <v>1043</v>
      </c>
      <c r="BI45" s="126" t="s">
        <v>1043</v>
      </c>
      <c r="BJ45" s="126" t="s">
        <v>1103</v>
      </c>
      <c r="BK45" s="126" t="s">
        <v>1103</v>
      </c>
      <c r="BL45" s="126">
        <v>2</v>
      </c>
      <c r="BM45" s="129">
        <v>4.545454545454546</v>
      </c>
      <c r="BN45" s="126">
        <v>1</v>
      </c>
      <c r="BO45" s="129">
        <v>2.272727272727273</v>
      </c>
      <c r="BP45" s="126">
        <v>0</v>
      </c>
      <c r="BQ45" s="129">
        <v>0</v>
      </c>
      <c r="BR45" s="126">
        <v>41</v>
      </c>
      <c r="BS45" s="129">
        <v>93.18181818181819</v>
      </c>
      <c r="BT45" s="126">
        <v>44</v>
      </c>
      <c r="BU45" s="2"/>
      <c r="BV45" s="3"/>
      <c r="BW45" s="3"/>
      <c r="BX45" s="3"/>
      <c r="BY45" s="3"/>
    </row>
    <row r="46" spans="1:77" ht="34.05" customHeight="1">
      <c r="A46" s="100" t="s">
        <v>269</v>
      </c>
      <c r="C46" s="101"/>
      <c r="D46" s="101" t="s">
        <v>64</v>
      </c>
      <c r="E46" s="102">
        <v>162</v>
      </c>
      <c r="F46" s="103"/>
      <c r="G46" s="114" t="s">
        <v>412</v>
      </c>
      <c r="H46" s="101"/>
      <c r="I46" s="104" t="s">
        <v>269</v>
      </c>
      <c r="J46" s="105"/>
      <c r="K46" s="105"/>
      <c r="L46" s="116" t="s">
        <v>909</v>
      </c>
      <c r="M46" s="106">
        <v>1</v>
      </c>
      <c r="N46" s="107">
        <v>8862.75</v>
      </c>
      <c r="O46" s="107">
        <v>4002.1904296875</v>
      </c>
      <c r="P46" s="108"/>
      <c r="Q46" s="109"/>
      <c r="R46" s="109"/>
      <c r="S46" s="110"/>
      <c r="T46" s="51">
        <v>0</v>
      </c>
      <c r="U46" s="51">
        <v>1</v>
      </c>
      <c r="V46" s="52">
        <v>0</v>
      </c>
      <c r="W46" s="52">
        <v>1</v>
      </c>
      <c r="X46" s="52">
        <v>0</v>
      </c>
      <c r="Y46" s="52">
        <v>0.701747</v>
      </c>
      <c r="Z46" s="52">
        <v>0</v>
      </c>
      <c r="AA46" s="52">
        <v>0</v>
      </c>
      <c r="AB46" s="111">
        <v>46</v>
      </c>
      <c r="AC46" s="111"/>
      <c r="AD46" s="112"/>
      <c r="AE46" s="84" t="s">
        <v>625</v>
      </c>
      <c r="AF46" s="84">
        <v>20</v>
      </c>
      <c r="AG46" s="84">
        <v>2</v>
      </c>
      <c r="AH46" s="84">
        <v>11</v>
      </c>
      <c r="AI46" s="84">
        <v>12</v>
      </c>
      <c r="AJ46" s="84"/>
      <c r="AK46" s="84"/>
      <c r="AL46" s="84"/>
      <c r="AM46" s="84"/>
      <c r="AN46" s="84"/>
      <c r="AO46" s="86">
        <v>43780.78665509259</v>
      </c>
      <c r="AP46" s="84"/>
      <c r="AQ46" s="84" t="b">
        <v>1</v>
      </c>
      <c r="AR46" s="84" t="b">
        <v>1</v>
      </c>
      <c r="AS46" s="84" t="b">
        <v>0</v>
      </c>
      <c r="AT46" s="84"/>
      <c r="AU46" s="84">
        <v>0</v>
      </c>
      <c r="AV46" s="84"/>
      <c r="AW46" s="84" t="b">
        <v>0</v>
      </c>
      <c r="AX46" s="84" t="s">
        <v>821</v>
      </c>
      <c r="AY46" s="89" t="s">
        <v>865</v>
      </c>
      <c r="AZ46" s="84" t="s">
        <v>66</v>
      </c>
      <c r="BA46" s="84" t="str">
        <f>REPLACE(INDEX(GroupVertices[Group],MATCH(Vertices[[#This Row],[Vertex]],GroupVertices[Vertex],0)),1,1,"")</f>
        <v>3</v>
      </c>
      <c r="BB46" s="51"/>
      <c r="BC46" s="51"/>
      <c r="BD46" s="51"/>
      <c r="BE46" s="51"/>
      <c r="BF46" s="51"/>
      <c r="BG46" s="51"/>
      <c r="BH46" s="126" t="s">
        <v>1043</v>
      </c>
      <c r="BI46" s="126" t="s">
        <v>1043</v>
      </c>
      <c r="BJ46" s="126" t="s">
        <v>1103</v>
      </c>
      <c r="BK46" s="126" t="s">
        <v>1103</v>
      </c>
      <c r="BL46" s="126">
        <v>2</v>
      </c>
      <c r="BM46" s="129">
        <v>4.545454545454546</v>
      </c>
      <c r="BN46" s="126">
        <v>1</v>
      </c>
      <c r="BO46" s="129">
        <v>2.272727272727273</v>
      </c>
      <c r="BP46" s="126">
        <v>0</v>
      </c>
      <c r="BQ46" s="129">
        <v>0</v>
      </c>
      <c r="BR46" s="126">
        <v>41</v>
      </c>
      <c r="BS46" s="129">
        <v>93.18181818181819</v>
      </c>
      <c r="BT46" s="126">
        <v>44</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hyperlinks>
    <hyperlink ref="AM3" r:id="rId1" display="https://t.co/RSMcu5rOi6"/>
    <hyperlink ref="AM5" r:id="rId2" display="https://t.co/lOH2aviXpF"/>
    <hyperlink ref="AM6" r:id="rId3" display="https://t.co/y86jCaPTUt"/>
    <hyperlink ref="AM7" r:id="rId4" display="https://t.co/tmC5BAOuNf"/>
    <hyperlink ref="AM8" r:id="rId5" display="https://t.co/v4Ne3C49OG"/>
    <hyperlink ref="AM9" r:id="rId6" display="https://t.co/FJqdZ2smGY"/>
    <hyperlink ref="AM10" r:id="rId7" display="http://t.co/AFhjoqwnWu"/>
    <hyperlink ref="AM11" r:id="rId8" display="https://t.co/OpN4OdFaVE"/>
    <hyperlink ref="AM12" r:id="rId9" display="http://t.co/3cQ1ls1Rm5"/>
    <hyperlink ref="AM13" r:id="rId10" display="https://t.co/HdNNBBtucF"/>
    <hyperlink ref="AM14" r:id="rId11" display="https://t.co/NQhTrJYUTq"/>
    <hyperlink ref="AM15" r:id="rId12" display="https://t.co/IOV2ddS2Uj"/>
    <hyperlink ref="AM16" r:id="rId13" display="http://t.co/LYanSIxSO3"/>
    <hyperlink ref="AM17" r:id="rId14" display="https://t.co/gTJz4kahuk"/>
    <hyperlink ref="AM18" r:id="rId15" display="http://t.co/rjOE3ql5q9"/>
    <hyperlink ref="AM19" r:id="rId16" display="http://t.co/oCoqTlb7Gi"/>
    <hyperlink ref="AM20" r:id="rId17" display="http://t.co/RJ2O91vWUd"/>
    <hyperlink ref="AM21" r:id="rId18" display="https://t.co/93KptyDZPo"/>
    <hyperlink ref="AM22" r:id="rId19" display="https://t.co/Bor3oNLE5g"/>
    <hyperlink ref="AM23" r:id="rId20" display="https://t.co/5gb2p4XRQC"/>
    <hyperlink ref="AM24" r:id="rId21" display="http://t.co/UYAuach15H"/>
    <hyperlink ref="AM25" r:id="rId22" display="https://t.co/R1ztCBze4Q"/>
    <hyperlink ref="AM26" r:id="rId23" display="http://t.co/M4Zc2Vg2BH"/>
    <hyperlink ref="AM27" r:id="rId24" display="http://t.co/9TuWWCLYHK"/>
    <hyperlink ref="AM28" r:id="rId25" display="https://t.co/uBzeKRKM3x"/>
    <hyperlink ref="AM29" r:id="rId26" display="https://t.co/uOV2GPY4hM"/>
    <hyperlink ref="AM30" r:id="rId27" display="http://t.co/zEGQMdzYkk"/>
    <hyperlink ref="AM31" r:id="rId28" display="https://t.co/c5HDGEOEHO"/>
    <hyperlink ref="AM32" r:id="rId29" display="https://t.co/5RmYeGcULB"/>
    <hyperlink ref="AM33" r:id="rId30" display="http://t.co/Dm4aVZiK5I"/>
    <hyperlink ref="AM34" r:id="rId31" display="https://t.co/cHoesCsRiQ"/>
    <hyperlink ref="AM35" r:id="rId32" display="https://t.co/nKUYJx2UhQ"/>
    <hyperlink ref="AM36" r:id="rId33" display="https://t.co/gNyuK2ntyq"/>
    <hyperlink ref="AM37" r:id="rId34" display="https://t.co/BCUvJS9mUA"/>
    <hyperlink ref="AM38" r:id="rId35" display="https://t.co/FHsY1JrRHf"/>
    <hyperlink ref="AM40" r:id="rId36" display="https://t.co/tfGHNB9fls"/>
    <hyperlink ref="AM41" r:id="rId37" display="https://t.co/COy29FrM4p"/>
    <hyperlink ref="AM42" r:id="rId38" display="https://t.co/gcv9ZmfbvL"/>
    <hyperlink ref="AM43" r:id="rId39" display="https://t.co/r5HpNhczkI"/>
    <hyperlink ref="AM44" r:id="rId40" display="http://t.co/KN7wwarWkE"/>
    <hyperlink ref="AM45" r:id="rId41" display="https://t.co/BOJ2bVdXDg"/>
    <hyperlink ref="AP3" r:id="rId42" display="https://pbs.twimg.com/profile_banners/43785081/1576277462"/>
    <hyperlink ref="AP4" r:id="rId43" display="https://pbs.twimg.com/profile_banners/1081711923970883585/1555617442"/>
    <hyperlink ref="AP6" r:id="rId44" display="https://pbs.twimg.com/profile_banners/925219629802254336/1509638480"/>
    <hyperlink ref="AP7" r:id="rId45" display="https://pbs.twimg.com/profile_banners/281162424/1551450941"/>
    <hyperlink ref="AP8" r:id="rId46" display="https://pbs.twimg.com/profile_banners/860261262/1577831198"/>
    <hyperlink ref="AP9" r:id="rId47" display="https://pbs.twimg.com/profile_banners/41355975/1553884367"/>
    <hyperlink ref="AP10" r:id="rId48" display="https://pbs.twimg.com/profile_banners/2306836723/1554322726"/>
    <hyperlink ref="AP11" r:id="rId49" display="https://pbs.twimg.com/profile_banners/1058095520646946816/1554322309"/>
    <hyperlink ref="AP12" r:id="rId50" display="https://pbs.twimg.com/profile_banners/268397168/1546447988"/>
    <hyperlink ref="AP13" r:id="rId51" display="https://pbs.twimg.com/profile_banners/256773304/1492794324"/>
    <hyperlink ref="AP14" r:id="rId52" display="https://pbs.twimg.com/profile_banners/1083771062884622337/1547476100"/>
    <hyperlink ref="AP15" r:id="rId53" display="https://pbs.twimg.com/profile_banners/3418379879/1567792696"/>
    <hyperlink ref="AP16" r:id="rId54" display="https://pbs.twimg.com/profile_banners/1444083320/1565957419"/>
    <hyperlink ref="AP17" r:id="rId55" display="https://pbs.twimg.com/profile_banners/3056836360/1578339895"/>
    <hyperlink ref="AP18" r:id="rId56" display="https://pbs.twimg.com/profile_banners/2950732069/1433342805"/>
    <hyperlink ref="AP19" r:id="rId57" display="https://pbs.twimg.com/profile_banners/32058494/1578000760"/>
    <hyperlink ref="AP20" r:id="rId58" display="https://pbs.twimg.com/profile_banners/390204425/1516726821"/>
    <hyperlink ref="AP21" r:id="rId59" display="https://pbs.twimg.com/profile_banners/269494466/1511455030"/>
    <hyperlink ref="AP22" r:id="rId60" display="https://pbs.twimg.com/profile_banners/860497682711949312/1577452628"/>
    <hyperlink ref="AP23" r:id="rId61" display="https://pbs.twimg.com/profile_banners/956956562412650496/1516992848"/>
    <hyperlink ref="AP24" r:id="rId62" display="https://pbs.twimg.com/profile_banners/1525580568/1545346367"/>
    <hyperlink ref="AP25" r:id="rId63" display="https://pbs.twimg.com/profile_banners/1038543189823705088/1556915332"/>
    <hyperlink ref="AP26" r:id="rId64" display="https://pbs.twimg.com/profile_banners/2328868448/1426885308"/>
    <hyperlink ref="AP27" r:id="rId65" display="https://pbs.twimg.com/profile_banners/1702878637/1459886872"/>
    <hyperlink ref="AP28" r:id="rId66" display="https://pbs.twimg.com/profile_banners/189270589/1559587063"/>
    <hyperlink ref="AP29" r:id="rId67" display="https://pbs.twimg.com/profile_banners/4889316582/1576802661"/>
    <hyperlink ref="AP30" r:id="rId68" display="https://pbs.twimg.com/profile_banners/3257648394/1559038460"/>
    <hyperlink ref="AP31" r:id="rId69" display="https://pbs.twimg.com/profile_banners/1251040297/1543873014"/>
    <hyperlink ref="AP32" r:id="rId70" display="https://pbs.twimg.com/profile_banners/50678231/1498658387"/>
    <hyperlink ref="AP33" r:id="rId71" display="https://pbs.twimg.com/profile_banners/28665199/1574884995"/>
    <hyperlink ref="AP34" r:id="rId72" display="https://pbs.twimg.com/profile_banners/17299602/1532183888"/>
    <hyperlink ref="AP35" r:id="rId73" display="https://pbs.twimg.com/profile_banners/14165865/1545254994"/>
    <hyperlink ref="AP36" r:id="rId74" display="https://pbs.twimg.com/profile_banners/149235847/1465853764"/>
    <hyperlink ref="AP37" r:id="rId75" display="https://pbs.twimg.com/profile_banners/480819245/1398487349"/>
    <hyperlink ref="AP38" r:id="rId76" display="https://pbs.twimg.com/profile_banners/85848332/1393257421"/>
    <hyperlink ref="AP39" r:id="rId77" display="https://pbs.twimg.com/profile_banners/740240436241960960/1578119982"/>
    <hyperlink ref="AP40" r:id="rId78" display="https://pbs.twimg.com/profile_banners/881921426567180289/1499112296"/>
    <hyperlink ref="AP41" r:id="rId79" display="https://pbs.twimg.com/profile_banners/123832800/1572432043"/>
    <hyperlink ref="AP42" r:id="rId80" display="https://pbs.twimg.com/profile_banners/17680050/1492589450"/>
    <hyperlink ref="AP44" r:id="rId81" display="https://pbs.twimg.com/profile_banners/42678175/1450471368"/>
    <hyperlink ref="AP45" r:id="rId82" display="https://pbs.twimg.com/profile_banners/167106778/1567607305"/>
    <hyperlink ref="AV3" r:id="rId83" display="http://abs.twimg.com/images/themes/theme9/bg.gif"/>
    <hyperlink ref="AV7" r:id="rId84" display="http://abs.twimg.com/images/themes/theme10/bg.gif"/>
    <hyperlink ref="AV8" r:id="rId85" display="http://abs.twimg.com/images/themes/theme3/bg.gif"/>
    <hyperlink ref="AV9" r:id="rId86" display="http://abs.twimg.com/images/themes/theme1/bg.png"/>
    <hyperlink ref="AV10" r:id="rId87" display="http://abs.twimg.com/images/themes/theme1/bg.png"/>
    <hyperlink ref="AV11" r:id="rId88" display="http://abs.twimg.com/images/themes/theme1/bg.png"/>
    <hyperlink ref="AV12" r:id="rId89" display="http://abs.twimg.com/images/themes/theme1/bg.png"/>
    <hyperlink ref="AV13" r:id="rId90" display="http://abs.twimg.com/images/themes/theme9/bg.gif"/>
    <hyperlink ref="AV14" r:id="rId91" display="http://abs.twimg.com/images/themes/theme1/bg.png"/>
    <hyperlink ref="AV15" r:id="rId92" display="http://abs.twimg.com/images/themes/theme1/bg.png"/>
    <hyperlink ref="AV16" r:id="rId93" display="http://abs.twimg.com/images/themes/theme1/bg.png"/>
    <hyperlink ref="AV17" r:id="rId94" display="http://abs.twimg.com/images/themes/theme1/bg.png"/>
    <hyperlink ref="AV18" r:id="rId95" display="http://abs.twimg.com/images/themes/theme15/bg.png"/>
    <hyperlink ref="AV19" r:id="rId96" display="http://abs.twimg.com/images/themes/theme2/bg.gif"/>
    <hyperlink ref="AV20" r:id="rId97" display="http://abs.twimg.com/images/themes/theme1/bg.png"/>
    <hyperlink ref="AV21" r:id="rId98" display="http://abs.twimg.com/images/themes/theme1/bg.png"/>
    <hyperlink ref="AV23" r:id="rId99" display="http://abs.twimg.com/images/themes/theme1/bg.png"/>
    <hyperlink ref="AV24" r:id="rId100" display="http://abs.twimg.com/images/themes/theme1/bg.png"/>
    <hyperlink ref="AV25" r:id="rId101" display="http://abs.twimg.com/images/themes/theme1/bg.png"/>
    <hyperlink ref="AV26" r:id="rId102" display="http://abs.twimg.com/images/themes/theme1/bg.png"/>
    <hyperlink ref="AV27" r:id="rId103" display="http://abs.twimg.com/images/themes/theme14/bg.gif"/>
    <hyperlink ref="AV28" r:id="rId104" display="http://abs.twimg.com/images/themes/theme1/bg.png"/>
    <hyperlink ref="AV29" r:id="rId105" display="http://abs.twimg.com/images/themes/theme1/bg.png"/>
    <hyperlink ref="AV30" r:id="rId106" display="http://abs.twimg.com/images/themes/theme1/bg.png"/>
    <hyperlink ref="AV31" r:id="rId107" display="http://abs.twimg.com/images/themes/theme14/bg.gif"/>
    <hyperlink ref="AV32" r:id="rId108" display="http://abs.twimg.com/images/themes/theme10/bg.gif"/>
    <hyperlink ref="AV33" r:id="rId109" display="http://abs.twimg.com/images/themes/theme1/bg.png"/>
    <hyperlink ref="AV34" r:id="rId110" display="http://abs.twimg.com/images/themes/theme10/bg.gif"/>
    <hyperlink ref="AV35" r:id="rId111" display="http://abs.twimg.com/images/themes/theme1/bg.png"/>
    <hyperlink ref="AV36" r:id="rId112" display="http://abs.twimg.com/images/themes/theme1/bg.png"/>
    <hyperlink ref="AV37" r:id="rId113" display="http://abs.twimg.com/images/themes/theme11/bg.gif"/>
    <hyperlink ref="AV38" r:id="rId114" display="http://abs.twimg.com/images/themes/theme6/bg.gif"/>
    <hyperlink ref="AV39" r:id="rId115" display="http://abs.twimg.com/images/themes/theme1/bg.png"/>
    <hyperlink ref="AV40" r:id="rId116" display="http://abs.twimg.com/images/themes/theme1/bg.png"/>
    <hyperlink ref="AV41" r:id="rId117" display="http://abs.twimg.com/images/themes/theme14/bg.gif"/>
    <hyperlink ref="AV42" r:id="rId118" display="http://abs.twimg.com/images/themes/theme15/bg.png"/>
    <hyperlink ref="AV44" r:id="rId119" display="http://abs.twimg.com/images/themes/theme19/bg.gif"/>
    <hyperlink ref="AV45" r:id="rId120" display="http://abs.twimg.com/images/themes/theme1/bg.png"/>
    <hyperlink ref="G3" r:id="rId121" display="http://pbs.twimg.com/profile_images/840359304045707264/tWSr_frQ_normal.jpg"/>
    <hyperlink ref="G4" r:id="rId122" display="http://pbs.twimg.com/profile_images/1118986847827431428/wea7xvgk_normal.png"/>
    <hyperlink ref="G5" r:id="rId123" display="http://pbs.twimg.com/profile_images/1187148170352058368/JVzO1vnj_normal.jpg"/>
    <hyperlink ref="G6" r:id="rId124" display="http://pbs.twimg.com/profile_images/1174329667509084162/bxS5PtcP_normal.jpg"/>
    <hyperlink ref="G7" r:id="rId125" display="http://pbs.twimg.com/profile_images/1108347278123769857/FdwXdeG8_normal.png"/>
    <hyperlink ref="G8" r:id="rId126" display="http://pbs.twimg.com/profile_images/963791777290481666/6FA4tCr5_normal.jpg"/>
    <hyperlink ref="G9" r:id="rId127" display="http://pbs.twimg.com/profile_images/499644005005537280/c1wZ02yJ_normal.png"/>
    <hyperlink ref="G10" r:id="rId128" display="http://pbs.twimg.com/profile_images/519530089080307713/dT6-jijg_normal.png"/>
    <hyperlink ref="G11" r:id="rId129" display="http://pbs.twimg.com/profile_images/1058097936989597703/ayXO_OU2_normal.jpg"/>
    <hyperlink ref="G12" r:id="rId130" display="http://pbs.twimg.com/profile_images/1881860240/YAB.YACFE-mark-clr_normal.gif"/>
    <hyperlink ref="G13" r:id="rId131" display="http://pbs.twimg.com/profile_images/855469382243405824/2xSO1Nnu_normal.jpg"/>
    <hyperlink ref="G14" r:id="rId132" display="http://pbs.twimg.com/profile_images/1084833461804818437/1NesCMfM_normal.jpg"/>
    <hyperlink ref="G15" r:id="rId133" display="http://pbs.twimg.com/profile_images/1079777219755601921/Hvk6k3Dd_normal.jpg"/>
    <hyperlink ref="G16" r:id="rId134" display="http://pbs.twimg.com/profile_images/998569216520306688/MLZWg3uj_normal.jpg"/>
    <hyperlink ref="G17" r:id="rId135" display="http://pbs.twimg.com/profile_images/936648303315361792/919uoTSm_normal.jpg"/>
    <hyperlink ref="G18" r:id="rId136" display="http://pbs.twimg.com/profile_images/1072871813850382336/slbmSrhH_normal.jpg"/>
    <hyperlink ref="G19" r:id="rId137" display="http://pbs.twimg.com/profile_images/141060728/LOGO_normal.jpg"/>
    <hyperlink ref="G20" r:id="rId138" display="http://pbs.twimg.com/profile_images/664559438229979138/chKmwA51_normal.jpg"/>
    <hyperlink ref="G21" r:id="rId139" display="http://pbs.twimg.com/profile_images/933734697087139842/tFeu0pao_normal.jpg"/>
    <hyperlink ref="G22" r:id="rId140" display="http://pbs.twimg.com/profile_images/1141060075571884032/MzmyoU9d_normal.png"/>
    <hyperlink ref="G23" r:id="rId141" display="http://pbs.twimg.com/profile_images/956963268081274880/7_oQCdXC_normal.jpg"/>
    <hyperlink ref="G24" r:id="rId142" display="http://pbs.twimg.com/profile_images/1075886825393266689/Y557bLfi_normal.jpg"/>
    <hyperlink ref="G25" r:id="rId143" display="http://pbs.twimg.com/profile_images/1038545300959518721/HZvyglHq_normal.jpg"/>
    <hyperlink ref="G26" r:id="rId144" display="http://pbs.twimg.com/profile_images/874268600600846336/MY91mnIO_normal.jpg"/>
    <hyperlink ref="G27" r:id="rId145" display="http://pbs.twimg.com/profile_images/378800000365964271/e2724e5ac13f259933b5ef016da7d6dc_normal.png"/>
    <hyperlink ref="G28" r:id="rId146" display="http://pbs.twimg.com/profile_images/1303728929/Lisa_Headshot_normal.jpg"/>
    <hyperlink ref="G29" r:id="rId147" display="http://pbs.twimg.com/profile_images/697510584086958081/TJqTV0US_normal.png"/>
    <hyperlink ref="G30" r:id="rId148" display="http://pbs.twimg.com/profile_images/1003573746505015296/cO6hHpay_normal.jpg"/>
    <hyperlink ref="G31" r:id="rId149" display="http://pbs.twimg.com/profile_images/644166872120881152/jUpQLCQP_normal.jpg"/>
    <hyperlink ref="G32" r:id="rId150" display="http://pbs.twimg.com/profile_images/906166882188894213/OPsZDbvT_normal.jpg"/>
    <hyperlink ref="G33" r:id="rId151" display="http://pbs.twimg.com/profile_images/758439373901746176/8EWTNe4R_normal.jpg"/>
    <hyperlink ref="G34" r:id="rId152" display="http://pbs.twimg.com/profile_images/1020679309479038976/eAGsobvZ_normal.jpg"/>
    <hyperlink ref="G35" r:id="rId153" display="http://pbs.twimg.com/profile_images/1190255979448930304/zbekrlOF_normal.jpg"/>
    <hyperlink ref="G36" r:id="rId154" display="http://pbs.twimg.com/profile_images/678087152001880064/O4Eb3Xwv_normal.jpg"/>
    <hyperlink ref="G37" r:id="rId155" display="http://pbs.twimg.com/profile_images/843579467939397632/4GieSVLF_normal.jpg"/>
    <hyperlink ref="G38" r:id="rId156" display="http://pbs.twimg.com/profile_images/437979206656356352/iaVC_QJ__normal.jpeg"/>
    <hyperlink ref="G39" r:id="rId157" display="http://pbs.twimg.com/profile_images/1206309169147478016/rKOujpVC_normal.jpg"/>
    <hyperlink ref="G40" r:id="rId158" display="http://pbs.twimg.com/profile_images/881931342455468032/9KbNdLYT_normal.jpg"/>
    <hyperlink ref="G41" r:id="rId159" display="http://pbs.twimg.com/profile_images/1088228253284864000/23LjXNDD_normal.jpg"/>
    <hyperlink ref="G42" r:id="rId160" display="http://pbs.twimg.com/profile_images/976523803537833985/VhlisbHF_normal.jpg"/>
    <hyperlink ref="G43" r:id="rId161" display="http://pbs.twimg.com/profile_images/1197950423933636608/Rf_jNLac_normal.jpg"/>
    <hyperlink ref="G44" r:id="rId162" display="http://pbs.twimg.com/profile_images/681681834967576577/bbFkho5s_normal.jpg"/>
    <hyperlink ref="G45" r:id="rId163" display="http://pbs.twimg.com/profile_images/1079245227/United_Way_red_v_normal.jpg"/>
    <hyperlink ref="G46" r:id="rId164" display="http://abs.twimg.com/sticky/default_profile_images/default_profile_normal.png"/>
    <hyperlink ref="AY3" r:id="rId165" display="https://twitter.com/blkhiststudies"/>
    <hyperlink ref="AY4" r:id="rId166" display="https://twitter.com/atptatp"/>
    <hyperlink ref="AY5" r:id="rId167" display="https://twitter.com/fempirefinance"/>
    <hyperlink ref="AY6" r:id="rId168" display="https://twitter.com/edificationad"/>
    <hyperlink ref="AY7" r:id="rId169" display="https://twitter.com/mydebtfix"/>
    <hyperlink ref="AY8" r:id="rId170" display="https://twitter.com/signalfcu"/>
    <hyperlink ref="AY9" r:id="rId171" display="https://twitter.com/atheneusa"/>
    <hyperlink ref="AY10" r:id="rId172" display="https://twitter.com/utilitysp"/>
    <hyperlink ref="AY11" r:id="rId173" display="https://twitter.com/homeserveusnews"/>
    <hyperlink ref="AY12" r:id="rId174" display="https://twitter.com/yacenter"/>
    <hyperlink ref="AY13" r:id="rId175" display="https://twitter.com/nextdoorchicago"/>
    <hyperlink ref="AY14" r:id="rId176" display="https://twitter.com/bennett_fg"/>
    <hyperlink ref="AY15" r:id="rId177" display="https://twitter.com/theinfirmaryfcu"/>
    <hyperlink ref="AY16" r:id="rId178" display="https://twitter.com/parkcitycu"/>
    <hyperlink ref="AY17" r:id="rId179" display="https://twitter.com/torrsavbank"/>
    <hyperlink ref="AY18" r:id="rId180" display="https://twitter.com/piatchek_assoc"/>
    <hyperlink ref="AY19" r:id="rId181" display="https://twitter.com/fnbnewtown"/>
    <hyperlink ref="AY20" r:id="rId182" display="https://twitter.com/mixuticarome"/>
    <hyperlink ref="AY21" r:id="rId183" display="https://twitter.com/jusmetheone"/>
    <hyperlink ref="AY22" r:id="rId184" display="https://twitter.com/beachmunicipal"/>
    <hyperlink ref="AY23" r:id="rId185" display="https://twitter.com/sfinanceadvisor"/>
    <hyperlink ref="AY24" r:id="rId186" display="https://twitter.com/centuracollege"/>
    <hyperlink ref="AY25" r:id="rId187" display="https://twitter.com/coachgallatin1"/>
    <hyperlink ref="AY26" r:id="rId188" display="https://twitter.com/worthadvisors"/>
    <hyperlink ref="AY27" r:id="rId189" display="https://twitter.com/baptistfcu"/>
    <hyperlink ref="AY28" r:id="rId190" display="https://twitter.com/mymarinagent"/>
    <hyperlink ref="AY29" r:id="rId191" display="https://twitter.com/blrealtygj"/>
    <hyperlink ref="AY30" r:id="rId192" display="https://twitter.com/itlprograms"/>
    <hyperlink ref="AY31" r:id="rId193" display="https://twitter.com/becauseofthem"/>
    <hyperlink ref="AY32" r:id="rId194" display="https://twitter.com/girlsincdc"/>
    <hyperlink ref="AY33" r:id="rId195" display="https://twitter.com/bgcmp"/>
    <hyperlink ref="AY34" r:id="rId196" display="https://twitter.com/mrsgirlslikeme"/>
    <hyperlink ref="AY35" r:id="rId197" display="https://twitter.com/dosomething"/>
    <hyperlink ref="AY36" r:id="rId198" display="https://twitter.com/tokiwana"/>
    <hyperlink ref="AY37" r:id="rId199" display="https://twitter.com/blackgirlnerds"/>
    <hyperlink ref="AY38" r:id="rId200" display="https://twitter.com/jess_in_jest"/>
    <hyperlink ref="AY39" r:id="rId201" display="https://twitter.com/bradgoesbeyond"/>
    <hyperlink ref="AY40" r:id="rId202" display="https://twitter.com/fatgirlnmotion"/>
    <hyperlink ref="AY41" r:id="rId203" display="https://twitter.com/csiltd"/>
    <hyperlink ref="AY42" r:id="rId204" display="https://twitter.com/thescotsman"/>
    <hyperlink ref="AY43" r:id="rId205" display="https://twitter.com/vistawealthllc"/>
    <hyperlink ref="AY44" r:id="rId206" display="https://twitter.com/kellercpa"/>
    <hyperlink ref="AY45" r:id="rId207" display="https://twitter.com/werpossibility"/>
    <hyperlink ref="AY46" r:id="rId208" display="https://twitter.com/susandietz10"/>
  </hyperlinks>
  <printOptions/>
  <pageMargins left="0.7" right="0.7" top="0.75" bottom="0.75" header="0.3" footer="0.3"/>
  <pageSetup horizontalDpi="600" verticalDpi="600" orientation="portrait" r:id="rId213"/>
  <drawing r:id="rId212"/>
  <legacyDrawing r:id="rId210"/>
  <tableParts>
    <tablePart r:id="rId2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943</v>
      </c>
      <c r="Z2" s="13" t="s">
        <v>953</v>
      </c>
      <c r="AA2" s="13" t="s">
        <v>982</v>
      </c>
      <c r="AB2" s="13" t="s">
        <v>1040</v>
      </c>
      <c r="AC2" s="13" t="s">
        <v>1100</v>
      </c>
      <c r="AD2" s="13" t="s">
        <v>1120</v>
      </c>
      <c r="AE2" s="13" t="s">
        <v>1121</v>
      </c>
      <c r="AF2" s="13" t="s">
        <v>1130</v>
      </c>
      <c r="AG2" s="67" t="s">
        <v>1318</v>
      </c>
      <c r="AH2" s="67" t="s">
        <v>1319</v>
      </c>
      <c r="AI2" s="67" t="s">
        <v>1320</v>
      </c>
      <c r="AJ2" s="67" t="s">
        <v>1321</v>
      </c>
      <c r="AK2" s="67" t="s">
        <v>1322</v>
      </c>
      <c r="AL2" s="67" t="s">
        <v>1323</v>
      </c>
      <c r="AM2" s="67" t="s">
        <v>1324</v>
      </c>
      <c r="AN2" s="67" t="s">
        <v>1325</v>
      </c>
      <c r="AO2" s="67" t="s">
        <v>1328</v>
      </c>
    </row>
    <row r="3" spans="1:41" ht="15">
      <c r="A3" s="123" t="s">
        <v>913</v>
      </c>
      <c r="B3" s="124" t="s">
        <v>919</v>
      </c>
      <c r="C3" s="124" t="s">
        <v>56</v>
      </c>
      <c r="D3" s="117"/>
      <c r="E3" s="117"/>
      <c r="F3" s="118" t="s">
        <v>1395</v>
      </c>
      <c r="G3" s="119"/>
      <c r="H3" s="119"/>
      <c r="I3" s="120">
        <v>3</v>
      </c>
      <c r="J3" s="121"/>
      <c r="K3" s="51">
        <v>27</v>
      </c>
      <c r="L3" s="51">
        <v>26</v>
      </c>
      <c r="M3" s="51">
        <v>4</v>
      </c>
      <c r="N3" s="51">
        <v>30</v>
      </c>
      <c r="O3" s="51">
        <v>30</v>
      </c>
      <c r="P3" s="52" t="s">
        <v>928</v>
      </c>
      <c r="Q3" s="52" t="s">
        <v>928</v>
      </c>
      <c r="R3" s="51">
        <v>27</v>
      </c>
      <c r="S3" s="51">
        <v>27</v>
      </c>
      <c r="T3" s="51">
        <v>1</v>
      </c>
      <c r="U3" s="51">
        <v>4</v>
      </c>
      <c r="V3" s="51">
        <v>0</v>
      </c>
      <c r="W3" s="52">
        <v>0</v>
      </c>
      <c r="X3" s="52">
        <v>0</v>
      </c>
      <c r="Y3" s="84" t="s">
        <v>944</v>
      </c>
      <c r="Z3" s="84" t="s">
        <v>954</v>
      </c>
      <c r="AA3" s="84" t="s">
        <v>983</v>
      </c>
      <c r="AB3" s="92" t="s">
        <v>1041</v>
      </c>
      <c r="AC3" s="92" t="s">
        <v>1101</v>
      </c>
      <c r="AD3" s="92"/>
      <c r="AE3" s="92"/>
      <c r="AF3" s="92" t="s">
        <v>1131</v>
      </c>
      <c r="AG3" s="126">
        <v>26</v>
      </c>
      <c r="AH3" s="129">
        <v>3.316326530612245</v>
      </c>
      <c r="AI3" s="126">
        <v>15</v>
      </c>
      <c r="AJ3" s="129">
        <v>1.913265306122449</v>
      </c>
      <c r="AK3" s="126">
        <v>0</v>
      </c>
      <c r="AL3" s="129">
        <v>0</v>
      </c>
      <c r="AM3" s="126">
        <v>743</v>
      </c>
      <c r="AN3" s="129">
        <v>94.7704081632653</v>
      </c>
      <c r="AO3" s="126">
        <v>784</v>
      </c>
    </row>
    <row r="4" spans="1:41" ht="15">
      <c r="A4" s="123" t="s">
        <v>914</v>
      </c>
      <c r="B4" s="124" t="s">
        <v>920</v>
      </c>
      <c r="C4" s="124" t="s">
        <v>56</v>
      </c>
      <c r="D4" s="101"/>
      <c r="E4" s="101"/>
      <c r="F4" s="104" t="s">
        <v>1396</v>
      </c>
      <c r="G4" s="108"/>
      <c r="H4" s="108"/>
      <c r="I4" s="111">
        <v>4</v>
      </c>
      <c r="J4" s="111"/>
      <c r="K4" s="51">
        <v>9</v>
      </c>
      <c r="L4" s="51">
        <v>14</v>
      </c>
      <c r="M4" s="51">
        <v>0</v>
      </c>
      <c r="N4" s="51">
        <v>14</v>
      </c>
      <c r="O4" s="51">
        <v>0</v>
      </c>
      <c r="P4" s="52">
        <v>0</v>
      </c>
      <c r="Q4" s="52">
        <v>0</v>
      </c>
      <c r="R4" s="51">
        <v>1</v>
      </c>
      <c r="S4" s="51">
        <v>0</v>
      </c>
      <c r="T4" s="51">
        <v>9</v>
      </c>
      <c r="U4" s="51">
        <v>14</v>
      </c>
      <c r="V4" s="51">
        <v>2</v>
      </c>
      <c r="W4" s="52">
        <v>1.432099</v>
      </c>
      <c r="X4" s="52">
        <v>0.19444444444444445</v>
      </c>
      <c r="Y4" s="84"/>
      <c r="Z4" s="84"/>
      <c r="AA4" s="84" t="s">
        <v>984</v>
      </c>
      <c r="AB4" s="92" t="s">
        <v>1042</v>
      </c>
      <c r="AC4" s="92" t="s">
        <v>1102</v>
      </c>
      <c r="AD4" s="92"/>
      <c r="AE4" s="92" t="s">
        <v>1122</v>
      </c>
      <c r="AF4" s="92" t="s">
        <v>1132</v>
      </c>
      <c r="AG4" s="126">
        <v>0</v>
      </c>
      <c r="AH4" s="129">
        <v>0</v>
      </c>
      <c r="AI4" s="126">
        <v>0</v>
      </c>
      <c r="AJ4" s="129">
        <v>0</v>
      </c>
      <c r="AK4" s="126">
        <v>0</v>
      </c>
      <c r="AL4" s="129">
        <v>0</v>
      </c>
      <c r="AM4" s="126">
        <v>74</v>
      </c>
      <c r="AN4" s="129">
        <v>100</v>
      </c>
      <c r="AO4" s="126">
        <v>74</v>
      </c>
    </row>
    <row r="5" spans="1:41" ht="15">
      <c r="A5" s="123" t="s">
        <v>915</v>
      </c>
      <c r="B5" s="124" t="s">
        <v>921</v>
      </c>
      <c r="C5" s="124" t="s">
        <v>56</v>
      </c>
      <c r="D5" s="101"/>
      <c r="E5" s="101"/>
      <c r="F5" s="104" t="s">
        <v>1397</v>
      </c>
      <c r="G5" s="108"/>
      <c r="H5" s="108"/>
      <c r="I5" s="111">
        <v>5</v>
      </c>
      <c r="J5" s="111"/>
      <c r="K5" s="51">
        <v>2</v>
      </c>
      <c r="L5" s="51">
        <v>2</v>
      </c>
      <c r="M5" s="51">
        <v>0</v>
      </c>
      <c r="N5" s="51">
        <v>2</v>
      </c>
      <c r="O5" s="51">
        <v>1</v>
      </c>
      <c r="P5" s="52">
        <v>0</v>
      </c>
      <c r="Q5" s="52">
        <v>0</v>
      </c>
      <c r="R5" s="51">
        <v>1</v>
      </c>
      <c r="S5" s="51">
        <v>0</v>
      </c>
      <c r="T5" s="51">
        <v>2</v>
      </c>
      <c r="U5" s="51">
        <v>2</v>
      </c>
      <c r="V5" s="51">
        <v>1</v>
      </c>
      <c r="W5" s="52">
        <v>0.5</v>
      </c>
      <c r="X5" s="52">
        <v>0.5</v>
      </c>
      <c r="Y5" s="84" t="s">
        <v>338</v>
      </c>
      <c r="Z5" s="84" t="s">
        <v>356</v>
      </c>
      <c r="AA5" s="84" t="s">
        <v>360</v>
      </c>
      <c r="AB5" s="92" t="s">
        <v>1043</v>
      </c>
      <c r="AC5" s="92" t="s">
        <v>1103</v>
      </c>
      <c r="AD5" s="92"/>
      <c r="AE5" s="92"/>
      <c r="AF5" s="92" t="s">
        <v>1133</v>
      </c>
      <c r="AG5" s="126">
        <v>4</v>
      </c>
      <c r="AH5" s="129">
        <v>4.545454545454546</v>
      </c>
      <c r="AI5" s="126">
        <v>2</v>
      </c>
      <c r="AJ5" s="129">
        <v>2.272727272727273</v>
      </c>
      <c r="AK5" s="126">
        <v>0</v>
      </c>
      <c r="AL5" s="129">
        <v>0</v>
      </c>
      <c r="AM5" s="126">
        <v>82</v>
      </c>
      <c r="AN5" s="129">
        <v>93.18181818181819</v>
      </c>
      <c r="AO5" s="126">
        <v>88</v>
      </c>
    </row>
    <row r="6" spans="1:41" ht="15">
      <c r="A6" s="123" t="s">
        <v>916</v>
      </c>
      <c r="B6" s="124" t="s">
        <v>922</v>
      </c>
      <c r="C6" s="124" t="s">
        <v>56</v>
      </c>
      <c r="D6" s="101"/>
      <c r="E6" s="101"/>
      <c r="F6" s="104" t="s">
        <v>1398</v>
      </c>
      <c r="G6" s="108"/>
      <c r="H6" s="108"/>
      <c r="I6" s="111">
        <v>6</v>
      </c>
      <c r="J6" s="111"/>
      <c r="K6" s="51">
        <v>2</v>
      </c>
      <c r="L6" s="51">
        <v>0</v>
      </c>
      <c r="M6" s="51">
        <v>4</v>
      </c>
      <c r="N6" s="51">
        <v>4</v>
      </c>
      <c r="O6" s="51">
        <v>2</v>
      </c>
      <c r="P6" s="52">
        <v>0</v>
      </c>
      <c r="Q6" s="52">
        <v>0</v>
      </c>
      <c r="R6" s="51">
        <v>1</v>
      </c>
      <c r="S6" s="51">
        <v>0</v>
      </c>
      <c r="T6" s="51">
        <v>2</v>
      </c>
      <c r="U6" s="51">
        <v>4</v>
      </c>
      <c r="V6" s="51">
        <v>1</v>
      </c>
      <c r="W6" s="52">
        <v>0.5</v>
      </c>
      <c r="X6" s="52">
        <v>0.5</v>
      </c>
      <c r="Y6" s="84" t="s">
        <v>945</v>
      </c>
      <c r="Z6" s="84" t="s">
        <v>355</v>
      </c>
      <c r="AA6" s="84" t="s">
        <v>985</v>
      </c>
      <c r="AB6" s="92" t="s">
        <v>1044</v>
      </c>
      <c r="AC6" s="92" t="s">
        <v>1104</v>
      </c>
      <c r="AD6" s="92"/>
      <c r="AE6" s="92"/>
      <c r="AF6" s="92" t="s">
        <v>1134</v>
      </c>
      <c r="AG6" s="126">
        <v>6</v>
      </c>
      <c r="AH6" s="129">
        <v>3.9473684210526314</v>
      </c>
      <c r="AI6" s="126">
        <v>0</v>
      </c>
      <c r="AJ6" s="129">
        <v>0</v>
      </c>
      <c r="AK6" s="126">
        <v>0</v>
      </c>
      <c r="AL6" s="129">
        <v>0</v>
      </c>
      <c r="AM6" s="126">
        <v>146</v>
      </c>
      <c r="AN6" s="129">
        <v>96.05263157894737</v>
      </c>
      <c r="AO6" s="126">
        <v>152</v>
      </c>
    </row>
    <row r="7" spans="1:41" ht="15">
      <c r="A7" s="123" t="s">
        <v>917</v>
      </c>
      <c r="B7" s="124" t="s">
        <v>923</v>
      </c>
      <c r="C7" s="124" t="s">
        <v>56</v>
      </c>
      <c r="D7" s="101"/>
      <c r="E7" s="101"/>
      <c r="F7" s="104" t="s">
        <v>917</v>
      </c>
      <c r="G7" s="108"/>
      <c r="H7" s="108"/>
      <c r="I7" s="111">
        <v>7</v>
      </c>
      <c r="J7" s="111"/>
      <c r="K7" s="51">
        <v>2</v>
      </c>
      <c r="L7" s="51">
        <v>1</v>
      </c>
      <c r="M7" s="51">
        <v>0</v>
      </c>
      <c r="N7" s="51">
        <v>1</v>
      </c>
      <c r="O7" s="51">
        <v>0</v>
      </c>
      <c r="P7" s="52">
        <v>0</v>
      </c>
      <c r="Q7" s="52">
        <v>0</v>
      </c>
      <c r="R7" s="51">
        <v>1</v>
      </c>
      <c r="S7" s="51">
        <v>0</v>
      </c>
      <c r="T7" s="51">
        <v>2</v>
      </c>
      <c r="U7" s="51">
        <v>1</v>
      </c>
      <c r="V7" s="51">
        <v>1</v>
      </c>
      <c r="W7" s="52">
        <v>0.5</v>
      </c>
      <c r="X7" s="52">
        <v>0.5</v>
      </c>
      <c r="Y7" s="84" t="s">
        <v>335</v>
      </c>
      <c r="Z7" s="84" t="s">
        <v>354</v>
      </c>
      <c r="AA7" s="84" t="s">
        <v>374</v>
      </c>
      <c r="AB7" s="92" t="s">
        <v>536</v>
      </c>
      <c r="AC7" s="92" t="s">
        <v>536</v>
      </c>
      <c r="AD7" s="92"/>
      <c r="AE7" s="92" t="s">
        <v>277</v>
      </c>
      <c r="AF7" s="92" t="s">
        <v>1135</v>
      </c>
      <c r="AG7" s="126">
        <v>0</v>
      </c>
      <c r="AH7" s="129">
        <v>0</v>
      </c>
      <c r="AI7" s="126">
        <v>0</v>
      </c>
      <c r="AJ7" s="129">
        <v>0</v>
      </c>
      <c r="AK7" s="126">
        <v>0</v>
      </c>
      <c r="AL7" s="129">
        <v>0</v>
      </c>
      <c r="AM7" s="126">
        <v>12</v>
      </c>
      <c r="AN7" s="129">
        <v>100</v>
      </c>
      <c r="AO7" s="126">
        <v>12</v>
      </c>
    </row>
    <row r="8" spans="1:41" ht="15">
      <c r="A8" s="123" t="s">
        <v>918</v>
      </c>
      <c r="B8" s="124" t="s">
        <v>924</v>
      </c>
      <c r="C8" s="124" t="s">
        <v>56</v>
      </c>
      <c r="D8" s="101"/>
      <c r="E8" s="101"/>
      <c r="F8" s="104" t="s">
        <v>1399</v>
      </c>
      <c r="G8" s="108"/>
      <c r="H8" s="108"/>
      <c r="I8" s="111">
        <v>8</v>
      </c>
      <c r="J8" s="111"/>
      <c r="K8" s="51">
        <v>2</v>
      </c>
      <c r="L8" s="51">
        <v>2</v>
      </c>
      <c r="M8" s="51">
        <v>0</v>
      </c>
      <c r="N8" s="51">
        <v>2</v>
      </c>
      <c r="O8" s="51">
        <v>1</v>
      </c>
      <c r="P8" s="52">
        <v>0</v>
      </c>
      <c r="Q8" s="52">
        <v>0</v>
      </c>
      <c r="R8" s="51">
        <v>1</v>
      </c>
      <c r="S8" s="51">
        <v>0</v>
      </c>
      <c r="T8" s="51">
        <v>2</v>
      </c>
      <c r="U8" s="51">
        <v>2</v>
      </c>
      <c r="V8" s="51">
        <v>1</v>
      </c>
      <c r="W8" s="52">
        <v>0.5</v>
      </c>
      <c r="X8" s="52">
        <v>0.5</v>
      </c>
      <c r="Y8" s="84"/>
      <c r="Z8" s="84"/>
      <c r="AA8" s="84" t="s">
        <v>357</v>
      </c>
      <c r="AB8" s="92" t="s">
        <v>1045</v>
      </c>
      <c r="AC8" s="92" t="s">
        <v>1105</v>
      </c>
      <c r="AD8" s="92"/>
      <c r="AE8" s="92"/>
      <c r="AF8" s="92" t="s">
        <v>1136</v>
      </c>
      <c r="AG8" s="126">
        <v>2</v>
      </c>
      <c r="AH8" s="129">
        <v>10</v>
      </c>
      <c r="AI8" s="126">
        <v>2</v>
      </c>
      <c r="AJ8" s="129">
        <v>10</v>
      </c>
      <c r="AK8" s="126">
        <v>0</v>
      </c>
      <c r="AL8" s="129">
        <v>0</v>
      </c>
      <c r="AM8" s="126">
        <v>16</v>
      </c>
      <c r="AN8" s="129">
        <v>80</v>
      </c>
      <c r="AO8" s="126">
        <v>20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4" t="s">
        <v>913</v>
      </c>
      <c r="B2" s="92" t="s">
        <v>236</v>
      </c>
      <c r="C2" s="84">
        <f>VLOOKUP(GroupVertices[[#This Row],[Vertex]],Vertices[],MATCH("ID",Vertices[[#Headers],[Vertex]:[Vertex Content Word Count]],0),FALSE)</f>
        <v>5</v>
      </c>
    </row>
    <row r="3" spans="1:3" ht="15">
      <c r="A3" s="84" t="s">
        <v>913</v>
      </c>
      <c r="B3" s="92" t="s">
        <v>237</v>
      </c>
      <c r="C3" s="84">
        <f>VLOOKUP(GroupVertices[[#This Row],[Vertex]],Vertices[],MATCH("ID",Vertices[[#Headers],[Vertex]:[Vertex Content Word Count]],0),FALSE)</f>
        <v>6</v>
      </c>
    </row>
    <row r="4" spans="1:3" ht="15">
      <c r="A4" s="84" t="s">
        <v>913</v>
      </c>
      <c r="B4" s="92" t="s">
        <v>238</v>
      </c>
      <c r="C4" s="84">
        <f>VLOOKUP(GroupVertices[[#This Row],[Vertex]],Vertices[],MATCH("ID",Vertices[[#Headers],[Vertex]:[Vertex Content Word Count]],0),FALSE)</f>
        <v>7</v>
      </c>
    </row>
    <row r="5" spans="1:3" ht="15">
      <c r="A5" s="84" t="s">
        <v>913</v>
      </c>
      <c r="B5" s="92" t="s">
        <v>239</v>
      </c>
      <c r="C5" s="84">
        <f>VLOOKUP(GroupVertices[[#This Row],[Vertex]],Vertices[],MATCH("ID",Vertices[[#Headers],[Vertex]:[Vertex Content Word Count]],0),FALSE)</f>
        <v>8</v>
      </c>
    </row>
    <row r="6" spans="1:3" ht="15">
      <c r="A6" s="84" t="s">
        <v>913</v>
      </c>
      <c r="B6" s="92" t="s">
        <v>240</v>
      </c>
      <c r="C6" s="84">
        <f>VLOOKUP(GroupVertices[[#This Row],[Vertex]],Vertices[],MATCH("ID",Vertices[[#Headers],[Vertex]:[Vertex Content Word Count]],0),FALSE)</f>
        <v>9</v>
      </c>
    </row>
    <row r="7" spans="1:3" ht="15">
      <c r="A7" s="84" t="s">
        <v>913</v>
      </c>
      <c r="B7" s="92" t="s">
        <v>241</v>
      </c>
      <c r="C7" s="84">
        <f>VLOOKUP(GroupVertices[[#This Row],[Vertex]],Vertices[],MATCH("ID",Vertices[[#Headers],[Vertex]:[Vertex Content Word Count]],0),FALSE)</f>
        <v>10</v>
      </c>
    </row>
    <row r="8" spans="1:3" ht="15">
      <c r="A8" s="84" t="s">
        <v>913</v>
      </c>
      <c r="B8" s="92" t="s">
        <v>242</v>
      </c>
      <c r="C8" s="84">
        <f>VLOOKUP(GroupVertices[[#This Row],[Vertex]],Vertices[],MATCH("ID",Vertices[[#Headers],[Vertex]:[Vertex Content Word Count]],0),FALSE)</f>
        <v>11</v>
      </c>
    </row>
    <row r="9" spans="1:3" ht="15">
      <c r="A9" s="84" t="s">
        <v>913</v>
      </c>
      <c r="B9" s="92" t="s">
        <v>243</v>
      </c>
      <c r="C9" s="84">
        <f>VLOOKUP(GroupVertices[[#This Row],[Vertex]],Vertices[],MATCH("ID",Vertices[[#Headers],[Vertex]:[Vertex Content Word Count]],0),FALSE)</f>
        <v>12</v>
      </c>
    </row>
    <row r="10" spans="1:3" ht="15">
      <c r="A10" s="84" t="s">
        <v>913</v>
      </c>
      <c r="B10" s="92" t="s">
        <v>244</v>
      </c>
      <c r="C10" s="84">
        <f>VLOOKUP(GroupVertices[[#This Row],[Vertex]],Vertices[],MATCH("ID",Vertices[[#Headers],[Vertex]:[Vertex Content Word Count]],0),FALSE)</f>
        <v>13</v>
      </c>
    </row>
    <row r="11" spans="1:3" ht="15">
      <c r="A11" s="84" t="s">
        <v>913</v>
      </c>
      <c r="B11" s="92" t="s">
        <v>245</v>
      </c>
      <c r="C11" s="84">
        <f>VLOOKUP(GroupVertices[[#This Row],[Vertex]],Vertices[],MATCH("ID",Vertices[[#Headers],[Vertex]:[Vertex Content Word Count]],0),FALSE)</f>
        <v>14</v>
      </c>
    </row>
    <row r="12" spans="1:3" ht="15">
      <c r="A12" s="84" t="s">
        <v>913</v>
      </c>
      <c r="B12" s="92" t="s">
        <v>246</v>
      </c>
      <c r="C12" s="84">
        <f>VLOOKUP(GroupVertices[[#This Row],[Vertex]],Vertices[],MATCH("ID",Vertices[[#Headers],[Vertex]:[Vertex Content Word Count]],0),FALSE)</f>
        <v>15</v>
      </c>
    </row>
    <row r="13" spans="1:3" ht="15">
      <c r="A13" s="84" t="s">
        <v>913</v>
      </c>
      <c r="B13" s="92" t="s">
        <v>247</v>
      </c>
      <c r="C13" s="84">
        <f>VLOOKUP(GroupVertices[[#This Row],[Vertex]],Vertices[],MATCH("ID",Vertices[[#Headers],[Vertex]:[Vertex Content Word Count]],0),FALSE)</f>
        <v>16</v>
      </c>
    </row>
    <row r="14" spans="1:3" ht="15">
      <c r="A14" s="84" t="s">
        <v>913</v>
      </c>
      <c r="B14" s="92" t="s">
        <v>248</v>
      </c>
      <c r="C14" s="84">
        <f>VLOOKUP(GroupVertices[[#This Row],[Vertex]],Vertices[],MATCH("ID",Vertices[[#Headers],[Vertex]:[Vertex Content Word Count]],0),FALSE)</f>
        <v>17</v>
      </c>
    </row>
    <row r="15" spans="1:3" ht="15">
      <c r="A15" s="84" t="s">
        <v>913</v>
      </c>
      <c r="B15" s="92" t="s">
        <v>249</v>
      </c>
      <c r="C15" s="84">
        <f>VLOOKUP(GroupVertices[[#This Row],[Vertex]],Vertices[],MATCH("ID",Vertices[[#Headers],[Vertex]:[Vertex Content Word Count]],0),FALSE)</f>
        <v>18</v>
      </c>
    </row>
    <row r="16" spans="1:3" ht="15">
      <c r="A16" s="84" t="s">
        <v>913</v>
      </c>
      <c r="B16" s="92" t="s">
        <v>250</v>
      </c>
      <c r="C16" s="84">
        <f>VLOOKUP(GroupVertices[[#This Row],[Vertex]],Vertices[],MATCH("ID",Vertices[[#Headers],[Vertex]:[Vertex Content Word Count]],0),FALSE)</f>
        <v>19</v>
      </c>
    </row>
    <row r="17" spans="1:3" ht="15">
      <c r="A17" s="84" t="s">
        <v>913</v>
      </c>
      <c r="B17" s="92" t="s">
        <v>251</v>
      </c>
      <c r="C17" s="84">
        <f>VLOOKUP(GroupVertices[[#This Row],[Vertex]],Vertices[],MATCH("ID",Vertices[[#Headers],[Vertex]:[Vertex Content Word Count]],0),FALSE)</f>
        <v>20</v>
      </c>
    </row>
    <row r="18" spans="1:3" ht="15">
      <c r="A18" s="84" t="s">
        <v>913</v>
      </c>
      <c r="B18" s="92" t="s">
        <v>252</v>
      </c>
      <c r="C18" s="84">
        <f>VLOOKUP(GroupVertices[[#This Row],[Vertex]],Vertices[],MATCH("ID",Vertices[[#Headers],[Vertex]:[Vertex Content Word Count]],0),FALSE)</f>
        <v>21</v>
      </c>
    </row>
    <row r="19" spans="1:3" ht="15">
      <c r="A19" s="84" t="s">
        <v>913</v>
      </c>
      <c r="B19" s="92" t="s">
        <v>253</v>
      </c>
      <c r="C19" s="84">
        <f>VLOOKUP(GroupVertices[[#This Row],[Vertex]],Vertices[],MATCH("ID",Vertices[[#Headers],[Vertex]:[Vertex Content Word Count]],0),FALSE)</f>
        <v>22</v>
      </c>
    </row>
    <row r="20" spans="1:3" ht="15">
      <c r="A20" s="84" t="s">
        <v>913</v>
      </c>
      <c r="B20" s="92" t="s">
        <v>254</v>
      </c>
      <c r="C20" s="84">
        <f>VLOOKUP(GroupVertices[[#This Row],[Vertex]],Vertices[],MATCH("ID",Vertices[[#Headers],[Vertex]:[Vertex Content Word Count]],0),FALSE)</f>
        <v>23</v>
      </c>
    </row>
    <row r="21" spans="1:3" ht="15">
      <c r="A21" s="84" t="s">
        <v>913</v>
      </c>
      <c r="B21" s="92" t="s">
        <v>255</v>
      </c>
      <c r="C21" s="84">
        <f>VLOOKUP(GroupVertices[[#This Row],[Vertex]],Vertices[],MATCH("ID",Vertices[[#Headers],[Vertex]:[Vertex Content Word Count]],0),FALSE)</f>
        <v>24</v>
      </c>
    </row>
    <row r="22" spans="1:3" ht="15">
      <c r="A22" s="84" t="s">
        <v>913</v>
      </c>
      <c r="B22" s="92" t="s">
        <v>256</v>
      </c>
      <c r="C22" s="84">
        <f>VLOOKUP(GroupVertices[[#This Row],[Vertex]],Vertices[],MATCH("ID",Vertices[[#Headers],[Vertex]:[Vertex Content Word Count]],0),FALSE)</f>
        <v>25</v>
      </c>
    </row>
    <row r="23" spans="1:3" ht="15">
      <c r="A23" s="84" t="s">
        <v>913</v>
      </c>
      <c r="B23" s="92" t="s">
        <v>257</v>
      </c>
      <c r="C23" s="84">
        <f>VLOOKUP(GroupVertices[[#This Row],[Vertex]],Vertices[],MATCH("ID",Vertices[[#Headers],[Vertex]:[Vertex Content Word Count]],0),FALSE)</f>
        <v>26</v>
      </c>
    </row>
    <row r="24" spans="1:3" ht="15">
      <c r="A24" s="84" t="s">
        <v>913</v>
      </c>
      <c r="B24" s="92" t="s">
        <v>258</v>
      </c>
      <c r="C24" s="84">
        <f>VLOOKUP(GroupVertices[[#This Row],[Vertex]],Vertices[],MATCH("ID",Vertices[[#Headers],[Vertex]:[Vertex Content Word Count]],0),FALSE)</f>
        <v>27</v>
      </c>
    </row>
    <row r="25" spans="1:3" ht="15">
      <c r="A25" s="84" t="s">
        <v>913</v>
      </c>
      <c r="B25" s="92" t="s">
        <v>259</v>
      </c>
      <c r="C25" s="84">
        <f>VLOOKUP(GroupVertices[[#This Row],[Vertex]],Vertices[],MATCH("ID",Vertices[[#Headers],[Vertex]:[Vertex Content Word Count]],0),FALSE)</f>
        <v>28</v>
      </c>
    </row>
    <row r="26" spans="1:3" ht="15">
      <c r="A26" s="84" t="s">
        <v>913</v>
      </c>
      <c r="B26" s="92" t="s">
        <v>260</v>
      </c>
      <c r="C26" s="84">
        <f>VLOOKUP(GroupVertices[[#This Row],[Vertex]],Vertices[],MATCH("ID",Vertices[[#Headers],[Vertex]:[Vertex Content Word Count]],0),FALSE)</f>
        <v>29</v>
      </c>
    </row>
    <row r="27" spans="1:3" ht="15">
      <c r="A27" s="84" t="s">
        <v>913</v>
      </c>
      <c r="B27" s="92" t="s">
        <v>262</v>
      </c>
      <c r="C27" s="84">
        <f>VLOOKUP(GroupVertices[[#This Row],[Vertex]],Vertices[],MATCH("ID",Vertices[[#Headers],[Vertex]:[Vertex Content Word Count]],0),FALSE)</f>
        <v>38</v>
      </c>
    </row>
    <row r="28" spans="1:3" ht="15">
      <c r="A28" s="84" t="s">
        <v>913</v>
      </c>
      <c r="B28" s="92" t="s">
        <v>263</v>
      </c>
      <c r="C28" s="84">
        <f>VLOOKUP(GroupVertices[[#This Row],[Vertex]],Vertices[],MATCH("ID",Vertices[[#Headers],[Vertex]:[Vertex Content Word Count]],0),FALSE)</f>
        <v>39</v>
      </c>
    </row>
    <row r="29" spans="1:3" ht="15">
      <c r="A29" s="84" t="s">
        <v>914</v>
      </c>
      <c r="B29" s="92" t="s">
        <v>264</v>
      </c>
      <c r="C29" s="84">
        <f>VLOOKUP(GroupVertices[[#This Row],[Vertex]],Vertices[],MATCH("ID",Vertices[[#Headers],[Vertex]:[Vertex Content Word Count]],0),FALSE)</f>
        <v>40</v>
      </c>
    </row>
    <row r="30" spans="1:3" ht="15">
      <c r="A30" s="84" t="s">
        <v>914</v>
      </c>
      <c r="B30" s="92" t="s">
        <v>276</v>
      </c>
      <c r="C30" s="84">
        <f>VLOOKUP(GroupVertices[[#This Row],[Vertex]],Vertices[],MATCH("ID",Vertices[[#Headers],[Vertex]:[Vertex Content Word Count]],0),FALSE)</f>
        <v>37</v>
      </c>
    </row>
    <row r="31" spans="1:3" ht="15">
      <c r="A31" s="84" t="s">
        <v>914</v>
      </c>
      <c r="B31" s="92" t="s">
        <v>275</v>
      </c>
      <c r="C31" s="84">
        <f>VLOOKUP(GroupVertices[[#This Row],[Vertex]],Vertices[],MATCH("ID",Vertices[[#Headers],[Vertex]:[Vertex Content Word Count]],0),FALSE)</f>
        <v>36</v>
      </c>
    </row>
    <row r="32" spans="1:3" ht="15">
      <c r="A32" s="84" t="s">
        <v>914</v>
      </c>
      <c r="B32" s="92" t="s">
        <v>274</v>
      </c>
      <c r="C32" s="84">
        <f>VLOOKUP(GroupVertices[[#This Row],[Vertex]],Vertices[],MATCH("ID",Vertices[[#Headers],[Vertex]:[Vertex Content Word Count]],0),FALSE)</f>
        <v>35</v>
      </c>
    </row>
    <row r="33" spans="1:3" ht="15">
      <c r="A33" s="84" t="s">
        <v>914</v>
      </c>
      <c r="B33" s="92" t="s">
        <v>273</v>
      </c>
      <c r="C33" s="84">
        <f>VLOOKUP(GroupVertices[[#This Row],[Vertex]],Vertices[],MATCH("ID",Vertices[[#Headers],[Vertex]:[Vertex Content Word Count]],0),FALSE)</f>
        <v>34</v>
      </c>
    </row>
    <row r="34" spans="1:3" ht="15">
      <c r="A34" s="84" t="s">
        <v>914</v>
      </c>
      <c r="B34" s="92" t="s">
        <v>272</v>
      </c>
      <c r="C34" s="84">
        <f>VLOOKUP(GroupVertices[[#This Row],[Vertex]],Vertices[],MATCH("ID",Vertices[[#Headers],[Vertex]:[Vertex Content Word Count]],0),FALSE)</f>
        <v>33</v>
      </c>
    </row>
    <row r="35" spans="1:3" ht="15">
      <c r="A35" s="84" t="s">
        <v>914</v>
      </c>
      <c r="B35" s="92" t="s">
        <v>271</v>
      </c>
      <c r="C35" s="84">
        <f>VLOOKUP(GroupVertices[[#This Row],[Vertex]],Vertices[],MATCH("ID",Vertices[[#Headers],[Vertex]:[Vertex Content Word Count]],0),FALSE)</f>
        <v>32</v>
      </c>
    </row>
    <row r="36" spans="1:3" ht="15">
      <c r="A36" s="84" t="s">
        <v>914</v>
      </c>
      <c r="B36" s="92" t="s">
        <v>270</v>
      </c>
      <c r="C36" s="84">
        <f>VLOOKUP(GroupVertices[[#This Row],[Vertex]],Vertices[],MATCH("ID",Vertices[[#Headers],[Vertex]:[Vertex Content Word Count]],0),FALSE)</f>
        <v>31</v>
      </c>
    </row>
    <row r="37" spans="1:3" ht="15">
      <c r="A37" s="84" t="s">
        <v>914</v>
      </c>
      <c r="B37" s="92" t="s">
        <v>261</v>
      </c>
      <c r="C37" s="84">
        <f>VLOOKUP(GroupVertices[[#This Row],[Vertex]],Vertices[],MATCH("ID",Vertices[[#Headers],[Vertex]:[Vertex Content Word Count]],0),FALSE)</f>
        <v>30</v>
      </c>
    </row>
    <row r="38" spans="1:3" ht="15">
      <c r="A38" s="84" t="s">
        <v>915</v>
      </c>
      <c r="B38" s="92" t="s">
        <v>269</v>
      </c>
      <c r="C38" s="84">
        <f>VLOOKUP(GroupVertices[[#This Row],[Vertex]],Vertices[],MATCH("ID",Vertices[[#Headers],[Vertex]:[Vertex Content Word Count]],0),FALSE)</f>
        <v>46</v>
      </c>
    </row>
    <row r="39" spans="1:3" ht="15">
      <c r="A39" s="84" t="s">
        <v>915</v>
      </c>
      <c r="B39" s="92" t="s">
        <v>268</v>
      </c>
      <c r="C39" s="84">
        <f>VLOOKUP(GroupVertices[[#This Row],[Vertex]],Vertices[],MATCH("ID",Vertices[[#Headers],[Vertex]:[Vertex Content Word Count]],0),FALSE)</f>
        <v>45</v>
      </c>
    </row>
    <row r="40" spans="1:3" ht="15">
      <c r="A40" s="84" t="s">
        <v>916</v>
      </c>
      <c r="B40" s="92" t="s">
        <v>267</v>
      </c>
      <c r="C40" s="84">
        <f>VLOOKUP(GroupVertices[[#This Row],[Vertex]],Vertices[],MATCH("ID",Vertices[[#Headers],[Vertex]:[Vertex Content Word Count]],0),FALSE)</f>
        <v>44</v>
      </c>
    </row>
    <row r="41" spans="1:3" ht="15">
      <c r="A41" s="84" t="s">
        <v>916</v>
      </c>
      <c r="B41" s="92" t="s">
        <v>266</v>
      </c>
      <c r="C41" s="84">
        <f>VLOOKUP(GroupVertices[[#This Row],[Vertex]],Vertices[],MATCH("ID",Vertices[[#Headers],[Vertex]:[Vertex Content Word Count]],0),FALSE)</f>
        <v>43</v>
      </c>
    </row>
    <row r="42" spans="1:3" ht="15">
      <c r="A42" s="84" t="s">
        <v>917</v>
      </c>
      <c r="B42" s="92" t="s">
        <v>265</v>
      </c>
      <c r="C42" s="84">
        <f>VLOOKUP(GroupVertices[[#This Row],[Vertex]],Vertices[],MATCH("ID",Vertices[[#Headers],[Vertex]:[Vertex Content Word Count]],0),FALSE)</f>
        <v>41</v>
      </c>
    </row>
    <row r="43" spans="1:3" ht="15">
      <c r="A43" s="84" t="s">
        <v>917</v>
      </c>
      <c r="B43" s="92" t="s">
        <v>277</v>
      </c>
      <c r="C43" s="84">
        <f>VLOOKUP(GroupVertices[[#This Row],[Vertex]],Vertices[],MATCH("ID",Vertices[[#Headers],[Vertex]:[Vertex Content Word Count]],0),FALSE)</f>
        <v>42</v>
      </c>
    </row>
    <row r="44" spans="1:3" ht="15">
      <c r="A44" s="84" t="s">
        <v>918</v>
      </c>
      <c r="B44" s="92" t="s">
        <v>235</v>
      </c>
      <c r="C44" s="84">
        <f>VLOOKUP(GroupVertices[[#This Row],[Vertex]],Vertices[],MATCH("ID",Vertices[[#Headers],[Vertex]:[Vertex Content Word Count]],0),FALSE)</f>
        <v>4</v>
      </c>
    </row>
    <row r="45" spans="1:3" ht="15">
      <c r="A45" s="84" t="s">
        <v>918</v>
      </c>
      <c r="B45" s="92" t="s">
        <v>234</v>
      </c>
      <c r="C45" s="84">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1332</v>
      </c>
      <c r="B2" s="36" t="s">
        <v>191</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35</v>
      </c>
      <c r="P2" s="39">
        <f>MIN(Vertices[PageRank])</f>
        <v>0.671807</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0.4375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0.0023148125</v>
      </c>
      <c r="O3" s="42">
        <f>COUNTIF(Vertices[Eigenvector Centrality],"&gt;= "&amp;N3)-COUNTIF(Vertices[Eigenvector Centrality],"&gt;="&amp;N4)</f>
        <v>0</v>
      </c>
      <c r="P3" s="41">
        <f aca="true" t="shared" si="7" ref="P3:P26">P2+($P$50-$P$2)/BinDivisor</f>
        <v>0.7025740208333334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0.08333333333333333</v>
      </c>
      <c r="G4" s="40">
        <f>COUNTIF(Vertices[In-Degree],"&gt;= "&amp;F4)-COUNTIF(Vertices[In-Degree],"&gt;="&amp;F5)</f>
        <v>0</v>
      </c>
      <c r="H4" s="39">
        <f t="shared" si="3"/>
        <v>0.2916666666666667</v>
      </c>
      <c r="I4" s="40">
        <f>COUNTIF(Vertices[Out-Degree],"&gt;= "&amp;H4)-COUNTIF(Vertices[Out-Degree],"&gt;="&amp;H5)</f>
        <v>0</v>
      </c>
      <c r="J4" s="39">
        <f t="shared" si="4"/>
        <v>0.875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0.004629625</v>
      </c>
      <c r="O4" s="40">
        <f>COUNTIF(Vertices[Eigenvector Centrality],"&gt;= "&amp;N4)-COUNTIF(Vertices[Eigenvector Centrality],"&gt;="&amp;N5)</f>
        <v>0</v>
      </c>
      <c r="P4" s="39">
        <f t="shared" si="7"/>
        <v>0.7333410416666668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0.125</v>
      </c>
      <c r="G5" s="42">
        <f>COUNTIF(Vertices[In-Degree],"&gt;= "&amp;F5)-COUNTIF(Vertices[In-Degree],"&gt;="&amp;F6)</f>
        <v>0</v>
      </c>
      <c r="H5" s="41">
        <f t="shared" si="3"/>
        <v>0.4375</v>
      </c>
      <c r="I5" s="42">
        <f>COUNTIF(Vertices[Out-Degree],"&gt;= "&amp;H5)-COUNTIF(Vertices[Out-Degree],"&gt;="&amp;H6)</f>
        <v>0</v>
      </c>
      <c r="J5" s="41">
        <f t="shared" si="4"/>
        <v>1.3125</v>
      </c>
      <c r="K5" s="42">
        <f>COUNTIF(Vertices[Betweenness Centrality],"&gt;= "&amp;J5)-COUNTIF(Vertices[Betweenness Centrality],"&gt;="&amp;J6)</f>
        <v>0</v>
      </c>
      <c r="L5" s="41">
        <f t="shared" si="5"/>
        <v>0.0625</v>
      </c>
      <c r="M5" s="42">
        <f>COUNTIF(Vertices[Closeness Centrality],"&gt;= "&amp;L5)-COUNTIF(Vertices[Closeness Centrality],"&gt;="&amp;L6)</f>
        <v>7</v>
      </c>
      <c r="N5" s="41">
        <f t="shared" si="6"/>
        <v>0.0069444375</v>
      </c>
      <c r="O5" s="42">
        <f>COUNTIF(Vertices[Eigenvector Centrality],"&gt;= "&amp;N5)-COUNTIF(Vertices[Eigenvector Centrality],"&gt;="&amp;N6)</f>
        <v>0</v>
      </c>
      <c r="P5" s="41">
        <f t="shared" si="7"/>
        <v>0.7641080625000002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0.16666666666666666</v>
      </c>
      <c r="G6" s="40">
        <f>COUNTIF(Vertices[In-Degree],"&gt;= "&amp;F6)-COUNTIF(Vertices[In-Degree],"&gt;="&amp;F7)</f>
        <v>0</v>
      </c>
      <c r="H6" s="39">
        <f t="shared" si="3"/>
        <v>0.5833333333333334</v>
      </c>
      <c r="I6" s="40">
        <f>COUNTIF(Vertices[Out-Degree],"&gt;= "&amp;H6)-COUNTIF(Vertices[Out-Degree],"&gt;="&amp;H7)</f>
        <v>0</v>
      </c>
      <c r="J6" s="39">
        <f t="shared" si="4"/>
        <v>1.75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0.00925925</v>
      </c>
      <c r="O6" s="40">
        <f>COUNTIF(Vertices[Eigenvector Centrality],"&gt;= "&amp;N6)-COUNTIF(Vertices[Eigenvector Centrality],"&gt;="&amp;N7)</f>
        <v>0</v>
      </c>
      <c r="P6" s="39">
        <f t="shared" si="7"/>
        <v>0.7948750833333336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0.7291666666666667</v>
      </c>
      <c r="I7" s="42">
        <f>COUNTIF(Vertices[Out-Degree],"&gt;= "&amp;H7)-COUNTIF(Vertices[Out-Degree],"&gt;="&amp;H8)</f>
        <v>0</v>
      </c>
      <c r="J7" s="41">
        <f t="shared" si="4"/>
        <v>2.1875</v>
      </c>
      <c r="K7" s="42">
        <f>COUNTIF(Vertices[Betweenness Centrality],"&gt;= "&amp;J7)-COUNTIF(Vertices[Betweenness Centrality],"&gt;="&amp;J8)</f>
        <v>0</v>
      </c>
      <c r="L7" s="41">
        <f t="shared" si="5"/>
        <v>0.10416666666666666</v>
      </c>
      <c r="M7" s="42">
        <f>COUNTIF(Vertices[Closeness Centrality],"&gt;= "&amp;L7)-COUNTIF(Vertices[Closeness Centrality],"&gt;="&amp;L8)</f>
        <v>2</v>
      </c>
      <c r="N7" s="41">
        <f t="shared" si="6"/>
        <v>0.0115740625</v>
      </c>
      <c r="O7" s="42">
        <f>COUNTIF(Vertices[Eigenvector Centrality],"&gt;= "&amp;N7)-COUNTIF(Vertices[Eigenvector Centrality],"&gt;="&amp;N8)</f>
        <v>0</v>
      </c>
      <c r="P7" s="41">
        <f t="shared" si="7"/>
        <v>0.825642104166667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0.24999999999999997</v>
      </c>
      <c r="G8" s="40">
        <f>COUNTIF(Vertices[In-Degree],"&gt;= "&amp;F8)-COUNTIF(Vertices[In-Degree],"&gt;="&amp;F9)</f>
        <v>0</v>
      </c>
      <c r="H8" s="39">
        <f t="shared" si="3"/>
        <v>0.8750000000000001</v>
      </c>
      <c r="I8" s="40">
        <f>COUNTIF(Vertices[Out-Degree],"&gt;= "&amp;H8)-COUNTIF(Vertices[Out-Degree],"&gt;="&amp;H9)</f>
        <v>34</v>
      </c>
      <c r="J8" s="39">
        <f t="shared" si="4"/>
        <v>2.625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0.013888874999999998</v>
      </c>
      <c r="O8" s="40">
        <f>COUNTIF(Vertices[Eigenvector Centrality],"&gt;= "&amp;N8)-COUNTIF(Vertices[Eigenvector Centrality],"&gt;="&amp;N9)</f>
        <v>0</v>
      </c>
      <c r="P8" s="39">
        <f t="shared" si="7"/>
        <v>0.8564091250000003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0.29166666666666663</v>
      </c>
      <c r="G9" s="42">
        <f>COUNTIF(Vertices[In-Degree],"&gt;= "&amp;F9)-COUNTIF(Vertices[In-Degree],"&gt;="&amp;F10)</f>
        <v>0</v>
      </c>
      <c r="H9" s="41">
        <f t="shared" si="3"/>
        <v>1.0208333333333335</v>
      </c>
      <c r="I9" s="42">
        <f>COUNTIF(Vertices[Out-Degree],"&gt;= "&amp;H9)-COUNTIF(Vertices[Out-Degree],"&gt;="&amp;H10)</f>
        <v>0</v>
      </c>
      <c r="J9" s="41">
        <f t="shared" si="4"/>
        <v>3.0625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0.016203687499999998</v>
      </c>
      <c r="O9" s="42">
        <f>COUNTIF(Vertices[Eigenvector Centrality],"&gt;= "&amp;N9)-COUNTIF(Vertices[Eigenvector Centrality],"&gt;="&amp;N10)</f>
        <v>0</v>
      </c>
      <c r="P9" s="41">
        <f t="shared" si="7"/>
        <v>0.8871761458333337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1333</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1.1666666666666667</v>
      </c>
      <c r="I10" s="40">
        <f>COUNTIF(Vertices[Out-Degree],"&gt;= "&amp;H10)-COUNTIF(Vertices[Out-Degree],"&gt;="&amp;H11)</f>
        <v>0</v>
      </c>
      <c r="J10" s="39">
        <f t="shared" si="4"/>
        <v>3.5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0.018518499999999997</v>
      </c>
      <c r="O10" s="40">
        <f>COUNTIF(Vertices[Eigenvector Centrality],"&gt;= "&amp;N10)-COUNTIF(Vertices[Eigenvector Centrality],"&gt;="&amp;N11)</f>
        <v>0</v>
      </c>
      <c r="P10" s="39">
        <f t="shared" si="7"/>
        <v>0.9179431666666671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0.375</v>
      </c>
      <c r="G11" s="42">
        <f>COUNTIF(Vertices[In-Degree],"&gt;= "&amp;F11)-COUNTIF(Vertices[In-Degree],"&gt;="&amp;F12)</f>
        <v>0</v>
      </c>
      <c r="H11" s="41">
        <f t="shared" si="3"/>
        <v>1.3125</v>
      </c>
      <c r="I11" s="42">
        <f>COUNTIF(Vertices[Out-Degree],"&gt;= "&amp;H11)-COUNTIF(Vertices[Out-Degree],"&gt;="&amp;H12)</f>
        <v>0</v>
      </c>
      <c r="J11" s="41">
        <f t="shared" si="4"/>
        <v>3.9375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0.020833312499999996</v>
      </c>
      <c r="O11" s="42">
        <f>COUNTIF(Vertices[Eigenvector Centrality],"&gt;= "&amp;N11)-COUNTIF(Vertices[Eigenvector Centrality],"&gt;="&amp;N12)</f>
        <v>0</v>
      </c>
      <c r="P11" s="41">
        <f t="shared" si="7"/>
        <v>0.9487101875000005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278</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1.4583333333333333</v>
      </c>
      <c r="I12" s="40">
        <f>COUNTIF(Vertices[Out-Degree],"&gt;= "&amp;H12)-COUNTIF(Vertices[Out-Degree],"&gt;="&amp;H13)</f>
        <v>0</v>
      </c>
      <c r="J12" s="39">
        <f t="shared" si="4"/>
        <v>4.375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0.023148124999999995</v>
      </c>
      <c r="O12" s="40">
        <f>COUNTIF(Vertices[Eigenvector Centrality],"&gt;= "&amp;N12)-COUNTIF(Vertices[Eigenvector Centrality],"&gt;="&amp;N13)</f>
        <v>0</v>
      </c>
      <c r="P12" s="39">
        <f t="shared" si="7"/>
        <v>0.9794772083333338</v>
      </c>
      <c r="Q12" s="40">
        <f>COUNTIF(Vertices[PageRank],"&gt;= "&amp;P12)-COUNTIF(Vertices[PageRank],"&gt;="&amp;P13)</f>
        <v>29</v>
      </c>
      <c r="R12" s="39">
        <f t="shared" si="8"/>
        <v>0</v>
      </c>
      <c r="S12" s="45">
        <f>COUNTIF(Vertices[Clustering Coefficient],"&gt;= "&amp;R12)-COUNTIF(Vertices[Clustering Coefficient],"&gt;="&amp;R13)</f>
        <v>0</v>
      </c>
      <c r="T12" s="39" t="e">
        <f ca="1" t="shared" si="9"/>
        <v>#REF!</v>
      </c>
      <c r="U12" s="40" t="e">
        <f ca="1" t="shared" si="0"/>
        <v>#REF!</v>
      </c>
    </row>
    <row r="13" spans="1:21" ht="15">
      <c r="A13" s="36" t="s">
        <v>196</v>
      </c>
      <c r="B13" s="36">
        <v>34</v>
      </c>
      <c r="D13" s="34">
        <f t="shared" si="1"/>
        <v>0</v>
      </c>
      <c r="E13" s="3">
        <f>COUNTIF(Vertices[Degree],"&gt;= "&amp;D13)-COUNTIF(Vertices[Degree],"&gt;="&amp;D14)</f>
        <v>0</v>
      </c>
      <c r="F13" s="41">
        <f t="shared" si="2"/>
        <v>0.45833333333333337</v>
      </c>
      <c r="G13" s="42">
        <f>COUNTIF(Vertices[In-Degree],"&gt;= "&amp;F13)-COUNTIF(Vertices[In-Degree],"&gt;="&amp;F14)</f>
        <v>0</v>
      </c>
      <c r="H13" s="41">
        <f t="shared" si="3"/>
        <v>1.6041666666666665</v>
      </c>
      <c r="I13" s="42">
        <f>COUNTIF(Vertices[Out-Degree],"&gt;= "&amp;H13)-COUNTIF(Vertices[Out-Degree],"&gt;="&amp;H14)</f>
        <v>0</v>
      </c>
      <c r="J13" s="41">
        <f t="shared" si="4"/>
        <v>4.8125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0.025462937499999994</v>
      </c>
      <c r="O13" s="42">
        <f>COUNTIF(Vertices[Eigenvector Centrality],"&gt;= "&amp;N13)-COUNTIF(Vertices[Eigenvector Centrality],"&gt;="&amp;N14)</f>
        <v>0</v>
      </c>
      <c r="P13" s="41">
        <f t="shared" si="7"/>
        <v>1.0102442291666671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279</v>
      </c>
      <c r="B14" s="36">
        <v>8</v>
      </c>
      <c r="D14" s="34">
        <f t="shared" si="1"/>
        <v>0</v>
      </c>
      <c r="E14" s="3">
        <f>COUNTIF(Vertices[Degree],"&gt;= "&amp;D14)-COUNTIF(Vertices[Degree],"&gt;="&amp;D15)</f>
        <v>0</v>
      </c>
      <c r="F14" s="39">
        <f t="shared" si="2"/>
        <v>0.5</v>
      </c>
      <c r="G14" s="40">
        <f>COUNTIF(Vertices[In-Degree],"&gt;= "&amp;F14)-COUNTIF(Vertices[In-Degree],"&gt;="&amp;F15)</f>
        <v>0</v>
      </c>
      <c r="H14" s="39">
        <f t="shared" si="3"/>
        <v>1.7499999999999998</v>
      </c>
      <c r="I14" s="40">
        <f>COUNTIF(Vertices[Out-Degree],"&gt;= "&amp;H14)-COUNTIF(Vertices[Out-Degree],"&gt;="&amp;H15)</f>
        <v>0</v>
      </c>
      <c r="J14" s="39">
        <f t="shared" si="4"/>
        <v>5.25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0.027777749999999993</v>
      </c>
      <c r="O14" s="40">
        <f>COUNTIF(Vertices[Eigenvector Centrality],"&gt;= "&amp;N14)-COUNTIF(Vertices[Eigenvector Centrality],"&gt;="&amp;N15)</f>
        <v>0</v>
      </c>
      <c r="P14" s="39">
        <f t="shared" si="7"/>
        <v>1.0410112500000004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280</v>
      </c>
      <c r="B15" s="36">
        <v>7</v>
      </c>
      <c r="D15" s="34">
        <f t="shared" si="1"/>
        <v>0</v>
      </c>
      <c r="E15" s="3">
        <f>COUNTIF(Vertices[Degree],"&gt;= "&amp;D15)-COUNTIF(Vertices[Degree],"&gt;="&amp;D16)</f>
        <v>0</v>
      </c>
      <c r="F15" s="41">
        <f t="shared" si="2"/>
        <v>0.5416666666666666</v>
      </c>
      <c r="G15" s="42">
        <f>COUNTIF(Vertices[In-Degree],"&gt;= "&amp;F15)-COUNTIF(Vertices[In-Degree],"&gt;="&amp;F16)</f>
        <v>0</v>
      </c>
      <c r="H15" s="41">
        <f t="shared" si="3"/>
        <v>1.895833333333333</v>
      </c>
      <c r="I15" s="42">
        <f>COUNTIF(Vertices[Out-Degree],"&gt;= "&amp;H15)-COUNTIF(Vertices[Out-Degree],"&gt;="&amp;H16)</f>
        <v>0</v>
      </c>
      <c r="J15" s="41">
        <f t="shared" si="4"/>
        <v>5.6875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0.030092562499999993</v>
      </c>
      <c r="O15" s="42">
        <f>COUNTIF(Vertices[Eigenvector Centrality],"&gt;= "&amp;N15)-COUNTIF(Vertices[Eigenvector Centrality],"&gt;="&amp;N16)</f>
        <v>0</v>
      </c>
      <c r="P15" s="41">
        <f t="shared" si="7"/>
        <v>1.0717782708333337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2"/>
      <c r="B16" s="132"/>
      <c r="D16" s="34">
        <f t="shared" si="1"/>
        <v>0</v>
      </c>
      <c r="E16" s="3">
        <f>COUNTIF(Vertices[Degree],"&gt;= "&amp;D16)-COUNTIF(Vertices[Degree],"&gt;="&amp;D17)</f>
        <v>0</v>
      </c>
      <c r="F16" s="39">
        <f t="shared" si="2"/>
        <v>0.5833333333333333</v>
      </c>
      <c r="G16" s="40">
        <f>COUNTIF(Vertices[In-Degree],"&gt;= "&amp;F16)-COUNTIF(Vertices[In-Degree],"&gt;="&amp;F17)</f>
        <v>0</v>
      </c>
      <c r="H16" s="39">
        <f t="shared" si="3"/>
        <v>2.0416666666666665</v>
      </c>
      <c r="I16" s="40">
        <f>COUNTIF(Vertices[Out-Degree],"&gt;= "&amp;H16)-COUNTIF(Vertices[Out-Degree],"&gt;="&amp;H17)</f>
        <v>0</v>
      </c>
      <c r="J16" s="39">
        <f t="shared" si="4"/>
        <v>6.125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0.032407374999999995</v>
      </c>
      <c r="O16" s="40">
        <f>COUNTIF(Vertices[Eigenvector Centrality],"&gt;= "&amp;N16)-COUNTIF(Vertices[Eigenvector Centrality],"&gt;="&amp;N17)</f>
        <v>0</v>
      </c>
      <c r="P16" s="39">
        <f t="shared" si="7"/>
        <v>1.102545291666667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34</v>
      </c>
      <c r="D17" s="34">
        <f t="shared" si="1"/>
        <v>0</v>
      </c>
      <c r="E17" s="3">
        <f>COUNTIF(Vertices[Degree],"&gt;= "&amp;D17)-COUNTIF(Vertices[Degree],"&gt;="&amp;D18)</f>
        <v>0</v>
      </c>
      <c r="F17" s="41">
        <f t="shared" si="2"/>
        <v>0.6249999999999999</v>
      </c>
      <c r="G17" s="42">
        <f>COUNTIF(Vertices[In-Degree],"&gt;= "&amp;F17)-COUNTIF(Vertices[In-Degree],"&gt;="&amp;F18)</f>
        <v>0</v>
      </c>
      <c r="H17" s="41">
        <f t="shared" si="3"/>
        <v>2.1875</v>
      </c>
      <c r="I17" s="42">
        <f>COUNTIF(Vertices[Out-Degree],"&gt;= "&amp;H17)-COUNTIF(Vertices[Out-Degree],"&gt;="&amp;H18)</f>
        <v>0</v>
      </c>
      <c r="J17" s="41">
        <f t="shared" si="4"/>
        <v>6.5625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0.034722187499999994</v>
      </c>
      <c r="O17" s="42">
        <f>COUNTIF(Vertices[Eigenvector Centrality],"&gt;= "&amp;N17)-COUNTIF(Vertices[Eigenvector Centrality],"&gt;="&amp;N18)</f>
        <v>0</v>
      </c>
      <c r="P17" s="41">
        <f t="shared" si="7"/>
        <v>1.1333123125000002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2"/>
      <c r="B18" s="132"/>
      <c r="D18" s="34">
        <f t="shared" si="1"/>
        <v>0</v>
      </c>
      <c r="E18" s="3">
        <f>COUNTIF(Vertices[Degree],"&gt;= "&amp;D18)-COUNTIF(Vertices[Degree],"&gt;="&amp;D19)</f>
        <v>0</v>
      </c>
      <c r="F18" s="39">
        <f t="shared" si="2"/>
        <v>0.6666666666666665</v>
      </c>
      <c r="G18" s="40">
        <f>COUNTIF(Vertices[In-Degree],"&gt;= "&amp;F18)-COUNTIF(Vertices[In-Degree],"&gt;="&amp;F19)</f>
        <v>0</v>
      </c>
      <c r="H18" s="39">
        <f t="shared" si="3"/>
        <v>2.3333333333333335</v>
      </c>
      <c r="I18" s="40">
        <f>COUNTIF(Vertices[Out-Degree],"&gt;= "&amp;H18)-COUNTIF(Vertices[Out-Degree],"&gt;="&amp;H19)</f>
        <v>0</v>
      </c>
      <c r="J18" s="39">
        <f t="shared" si="4"/>
        <v>7</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0.037036999999999994</v>
      </c>
      <c r="O18" s="40">
        <f>COUNTIF(Vertices[Eigenvector Centrality],"&gt;= "&amp;N18)-COUNTIF(Vertices[Eigenvector Centrality],"&gt;="&amp;N19)</f>
        <v>0</v>
      </c>
      <c r="P18" s="39">
        <f t="shared" si="7"/>
        <v>1.1640793333333335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2.479166666666667</v>
      </c>
      <c r="I19" s="42">
        <f>COUNTIF(Vertices[Out-Degree],"&gt;= "&amp;H19)-COUNTIF(Vertices[Out-Degree],"&gt;="&amp;H20)</f>
        <v>0</v>
      </c>
      <c r="J19" s="41">
        <f t="shared" si="4"/>
        <v>7.4375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0.03935181249999999</v>
      </c>
      <c r="O19" s="42">
        <f>COUNTIF(Vertices[Eigenvector Centrality],"&gt;= "&amp;N19)-COUNTIF(Vertices[Eigenvector Centrality],"&gt;="&amp;N20)</f>
        <v>0</v>
      </c>
      <c r="P19" s="41">
        <f t="shared" si="7"/>
        <v>1.1948463541666667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2.6250000000000004</v>
      </c>
      <c r="I20" s="40">
        <f>COUNTIF(Vertices[Out-Degree],"&gt;= "&amp;H20)-COUNTIF(Vertices[Out-Degree],"&gt;="&amp;H21)</f>
        <v>0</v>
      </c>
      <c r="J20" s="39">
        <f t="shared" si="4"/>
        <v>7.875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0.04166662499999999</v>
      </c>
      <c r="O20" s="40">
        <f>COUNTIF(Vertices[Eigenvector Centrality],"&gt;= "&amp;N20)-COUNTIF(Vertices[Eigenvector Centrality],"&gt;="&amp;N21)</f>
        <v>0</v>
      </c>
      <c r="P20" s="39">
        <f t="shared" si="7"/>
        <v>1.225613375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2"/>
      <c r="B21" s="132"/>
      <c r="D21" s="34">
        <f t="shared" si="1"/>
        <v>0</v>
      </c>
      <c r="E21" s="3">
        <f>COUNTIF(Vertices[Degree],"&gt;= "&amp;D21)-COUNTIF(Vertices[Degree],"&gt;="&amp;D22)</f>
        <v>0</v>
      </c>
      <c r="F21" s="41">
        <f t="shared" si="2"/>
        <v>0.7916666666666664</v>
      </c>
      <c r="G21" s="42">
        <f>COUNTIF(Vertices[In-Degree],"&gt;= "&amp;F21)-COUNTIF(Vertices[In-Degree],"&gt;="&amp;F22)</f>
        <v>0</v>
      </c>
      <c r="H21" s="41">
        <f t="shared" si="3"/>
        <v>2.770833333333334</v>
      </c>
      <c r="I21" s="42">
        <f>COUNTIF(Vertices[Out-Degree],"&gt;= "&amp;H21)-COUNTIF(Vertices[Out-Degree],"&gt;="&amp;H22)</f>
        <v>0</v>
      </c>
      <c r="J21" s="41">
        <f t="shared" si="4"/>
        <v>8.3125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0.04398143749999999</v>
      </c>
      <c r="O21" s="42">
        <f>COUNTIF(Vertices[Eigenvector Centrality],"&gt;= "&amp;N21)-COUNTIF(Vertices[Eigenvector Centrality],"&gt;="&amp;N22)</f>
        <v>0</v>
      </c>
      <c r="P21" s="41">
        <f t="shared" si="7"/>
        <v>1.2563803958333333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32</v>
      </c>
      <c r="D22" s="34">
        <f t="shared" si="1"/>
        <v>0</v>
      </c>
      <c r="E22" s="3">
        <f>COUNTIF(Vertices[Degree],"&gt;= "&amp;D22)-COUNTIF(Vertices[Degree],"&gt;="&amp;D23)</f>
        <v>0</v>
      </c>
      <c r="F22" s="39">
        <f t="shared" si="2"/>
        <v>0.833333333333333</v>
      </c>
      <c r="G22" s="40">
        <f>COUNTIF(Vertices[In-Degree],"&gt;= "&amp;F22)-COUNTIF(Vertices[In-Degree],"&gt;="&amp;F23)</f>
        <v>0</v>
      </c>
      <c r="H22" s="39">
        <f t="shared" si="3"/>
        <v>2.9166666666666674</v>
      </c>
      <c r="I22" s="40">
        <f>COUNTIF(Vertices[Out-Degree],"&gt;= "&amp;H22)-COUNTIF(Vertices[Out-Degree],"&gt;="&amp;H23)</f>
        <v>0</v>
      </c>
      <c r="J22" s="39">
        <f t="shared" si="4"/>
        <v>8.75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0.04629624999999999</v>
      </c>
      <c r="O22" s="40">
        <f>COUNTIF(Vertices[Eigenvector Centrality],"&gt;= "&amp;N22)-COUNTIF(Vertices[Eigenvector Centrality],"&gt;="&amp;N23)</f>
        <v>0</v>
      </c>
      <c r="P22" s="39">
        <f t="shared" si="7"/>
        <v>1.2871474166666665</v>
      </c>
      <c r="Q22" s="40">
        <f>COUNTIF(Vertices[PageRank],"&gt;= "&amp;P22)-COUNTIF(Vertices[PageRank],"&gt;="&amp;P23)</f>
        <v>3</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27</v>
      </c>
      <c r="D23" s="34">
        <f t="shared" si="1"/>
        <v>0</v>
      </c>
      <c r="E23" s="3">
        <f>COUNTIF(Vertices[Degree],"&gt;= "&amp;D23)-COUNTIF(Vertices[Degree],"&gt;="&amp;D24)</f>
        <v>0</v>
      </c>
      <c r="F23" s="41">
        <f t="shared" si="2"/>
        <v>0.8749999999999997</v>
      </c>
      <c r="G23" s="42">
        <f>COUNTIF(Vertices[In-Degree],"&gt;= "&amp;F23)-COUNTIF(Vertices[In-Degree],"&gt;="&amp;F24)</f>
        <v>0</v>
      </c>
      <c r="H23" s="41">
        <f t="shared" si="3"/>
        <v>3.062500000000001</v>
      </c>
      <c r="I23" s="42">
        <f>COUNTIF(Vertices[Out-Degree],"&gt;= "&amp;H23)-COUNTIF(Vertices[Out-Degree],"&gt;="&amp;H24)</f>
        <v>0</v>
      </c>
      <c r="J23" s="41">
        <f t="shared" si="4"/>
        <v>9.1875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0.04861106249999999</v>
      </c>
      <c r="O23" s="42">
        <f>COUNTIF(Vertices[Eigenvector Centrality],"&gt;= "&amp;N23)-COUNTIF(Vertices[Eigenvector Centrality],"&gt;="&amp;N24)</f>
        <v>0</v>
      </c>
      <c r="P23" s="41">
        <f t="shared" si="7"/>
        <v>1.3179144374999998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0.9166666666666663</v>
      </c>
      <c r="G24" s="40">
        <f>COUNTIF(Vertices[In-Degree],"&gt;= "&amp;F24)-COUNTIF(Vertices[In-Degree],"&gt;="&amp;F25)</f>
        <v>0</v>
      </c>
      <c r="H24" s="39">
        <f t="shared" si="3"/>
        <v>3.2083333333333344</v>
      </c>
      <c r="I24" s="40">
        <f>COUNTIF(Vertices[Out-Degree],"&gt;= "&amp;H24)-COUNTIF(Vertices[Out-Degree],"&gt;="&amp;H25)</f>
        <v>0</v>
      </c>
      <c r="J24" s="39">
        <f t="shared" si="4"/>
        <v>9.625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0.05092587499999999</v>
      </c>
      <c r="O24" s="40">
        <f>COUNTIF(Vertices[Eigenvector Centrality],"&gt;= "&amp;N24)-COUNTIF(Vertices[Eigenvector Centrality],"&gt;="&amp;N25)</f>
        <v>0</v>
      </c>
      <c r="P24" s="39">
        <f t="shared" si="7"/>
        <v>1.348681458333333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0.9583333333333329</v>
      </c>
      <c r="G25" s="42">
        <f>COUNTIF(Vertices[In-Degree],"&gt;= "&amp;F25)-COUNTIF(Vertices[In-Degree],"&gt;="&amp;F26)</f>
        <v>0</v>
      </c>
      <c r="H25" s="41">
        <f t="shared" si="3"/>
        <v>3.354166666666668</v>
      </c>
      <c r="I25" s="42">
        <f>COUNTIF(Vertices[Out-Degree],"&gt;= "&amp;H25)-COUNTIF(Vertices[Out-Degree],"&gt;="&amp;H26)</f>
        <v>0</v>
      </c>
      <c r="J25" s="41">
        <f t="shared" si="4"/>
        <v>10.0625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0.05324068749999999</v>
      </c>
      <c r="O25" s="42">
        <f>COUNTIF(Vertices[Eigenvector Centrality],"&gt;= "&amp;N25)-COUNTIF(Vertices[Eigenvector Centrality],"&gt;="&amp;N26)</f>
        <v>0</v>
      </c>
      <c r="P25" s="41">
        <f t="shared" si="7"/>
        <v>1.3794484791666664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2"/>
      <c r="B26" s="132"/>
      <c r="D26" s="34">
        <f t="shared" si="1"/>
        <v>0</v>
      </c>
      <c r="E26" s="3">
        <f>COUNTIF(Vertices[Degree],"&gt;= "&amp;D26)-COUNTIF(Vertices[Degree],"&gt;="&amp;D28)</f>
        <v>0</v>
      </c>
      <c r="F26" s="39">
        <f t="shared" si="2"/>
        <v>0.9999999999999996</v>
      </c>
      <c r="G26" s="40">
        <f>COUNTIF(Vertices[In-Degree],"&gt;= "&amp;F26)-COUNTIF(Vertices[In-Degree],"&gt;="&amp;F28)</f>
        <v>28</v>
      </c>
      <c r="H26" s="39">
        <f t="shared" si="3"/>
        <v>3.5000000000000013</v>
      </c>
      <c r="I26" s="40">
        <f>COUNTIF(Vertices[Out-Degree],"&gt;= "&amp;H26)-COUNTIF(Vertices[Out-Degree],"&gt;="&amp;H28)</f>
        <v>0</v>
      </c>
      <c r="J26" s="39">
        <f t="shared" si="4"/>
        <v>10.5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0.05555549999999999</v>
      </c>
      <c r="O26" s="40">
        <f>COUNTIF(Vertices[Eigenvector Centrality],"&gt;= "&amp;N26)-COUNTIF(Vertices[Eigenvector Centrality],"&gt;="&amp;N28)</f>
        <v>0</v>
      </c>
      <c r="P26" s="39">
        <f t="shared" si="7"/>
        <v>1.4102154999999996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-10</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-8</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-44</v>
      </c>
      <c r="T27" s="78"/>
      <c r="U27" s="79">
        <f ca="1">COUNTIF(Vertices[Clustering Coefficient],"&gt;= "&amp;T27)-COUNTIF(Vertices[Clustering Coefficient],"&gt;="&amp;T28)</f>
        <v>0</v>
      </c>
    </row>
    <row r="28" spans="1:21" ht="15">
      <c r="A28" s="36" t="s">
        <v>157</v>
      </c>
      <c r="B28" s="36">
        <v>1</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3.645833333333335</v>
      </c>
      <c r="I28" s="42">
        <f>COUNTIF(Vertices[Out-Degree],"&gt;= "&amp;H28)-COUNTIF(Vertices[Out-Degree],"&gt;="&amp;H42)</f>
        <v>0</v>
      </c>
      <c r="J28" s="41">
        <f>J26+($J$50-$J$2)/BinDivisor</f>
        <v>10.9375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0.057870312499999986</v>
      </c>
      <c r="O28" s="42">
        <f>COUNTIF(Vertices[Eigenvector Centrality],"&gt;= "&amp;N28)-COUNTIF(Vertices[Eigenvector Centrality],"&gt;="&amp;N42)</f>
        <v>0</v>
      </c>
      <c r="P28" s="41">
        <f>P26+($P$50-$P$2)/BinDivisor</f>
        <v>1.440982520833333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2"/>
      <c r="B29" s="132"/>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0.009513742071881607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1334</v>
      </c>
      <c r="B31" s="36">
        <v>0.485226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2"/>
      <c r="B32" s="132"/>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1335</v>
      </c>
      <c r="B33" s="36" t="s">
        <v>1349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2"/>
      <c r="B34" s="132"/>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1336</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2"/>
      <c r="B36" s="132"/>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1337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1338</v>
      </c>
      <c r="B38" s="36" t="s">
        <v>85</v>
      </c>
      <c r="D38" s="34"/>
      <c r="E38" s="3">
        <f>COUNTIF(Vertices[Degree],"&gt;= "&amp;D38)-COUNTIF(Vertices[Degree],"&gt;="&amp;D42)</f>
        <v>0</v>
      </c>
      <c r="F38" s="78"/>
      <c r="G38" s="79">
        <f>COUNTIF(Vertices[In-Degree],"&gt;= "&amp;F38)-COUNTIF(Vertices[In-Degree],"&gt;="&amp;F42)</f>
        <v>-10</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-8</v>
      </c>
      <c r="N38" s="78"/>
      <c r="O38" s="79">
        <f>COUNTIF(Vertices[Eigenvector Centrality],"&gt;= "&amp;N38)-COUNTIF(Vertices[Eigenvector Centrality],"&gt;="&amp;N42)</f>
        <v>-9</v>
      </c>
      <c r="P38" s="78"/>
      <c r="Q38" s="79">
        <f>COUNTIF(Vertices[Eigenvector Centrality],"&gt;= "&amp;P38)-COUNTIF(Vertices[Eigenvector Centrality],"&gt;="&amp;P42)</f>
        <v>0</v>
      </c>
      <c r="R38" s="78"/>
      <c r="S38" s="80">
        <f>COUNTIF(Vertices[Clustering Coefficient],"&gt;= "&amp;R38)-COUNTIF(Vertices[Clustering Coefficient],"&gt;="&amp;R42)</f>
        <v>-44</v>
      </c>
      <c r="T38" s="78"/>
      <c r="U38" s="79">
        <f ca="1">COUNTIF(Vertices[Clustering Coefficient],"&gt;= "&amp;T38)-COUNTIF(Vertices[Clustering Coefficient],"&gt;="&amp;T42)</f>
        <v>0</v>
      </c>
    </row>
    <row r="39" spans="1:21" ht="15">
      <c r="A39" s="36" t="s">
        <v>1339</v>
      </c>
      <c r="B39" s="36" t="s">
        <v>85</v>
      </c>
      <c r="D39" s="34"/>
      <c r="E39" s="3">
        <f>COUNTIF(Vertices[Degree],"&gt;= "&amp;D39)-COUNTIF(Vertices[Degree],"&gt;="&amp;D42)</f>
        <v>0</v>
      </c>
      <c r="F39" s="78"/>
      <c r="G39" s="79">
        <f>COUNTIF(Vertices[In-Degree],"&gt;= "&amp;F39)-COUNTIF(Vertices[In-Degree],"&gt;="&amp;F42)</f>
        <v>-10</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-8</v>
      </c>
      <c r="N39" s="78"/>
      <c r="O39" s="79">
        <f>COUNTIF(Vertices[Eigenvector Centrality],"&gt;= "&amp;N39)-COUNTIF(Vertices[Eigenvector Centrality],"&gt;="&amp;N42)</f>
        <v>-9</v>
      </c>
      <c r="P39" s="78"/>
      <c r="Q39" s="79">
        <f>COUNTIF(Vertices[Eigenvector Centrality],"&gt;= "&amp;P39)-COUNTIF(Vertices[Eigenvector Centrality],"&gt;="&amp;P42)</f>
        <v>0</v>
      </c>
      <c r="R39" s="78"/>
      <c r="S39" s="80">
        <f>COUNTIF(Vertices[Clustering Coefficient],"&gt;= "&amp;R39)-COUNTIF(Vertices[Clustering Coefficient],"&gt;="&amp;R42)</f>
        <v>-44</v>
      </c>
      <c r="T39" s="78"/>
      <c r="U39" s="79">
        <f ca="1">COUNTIF(Vertices[Clustering Coefficient],"&gt;= "&amp;T39)-COUNTIF(Vertices[Clustering Coefficient],"&gt;="&amp;T42)</f>
        <v>0</v>
      </c>
    </row>
    <row r="40" spans="1:21" ht="15">
      <c r="A40" s="36" t="s">
        <v>1340</v>
      </c>
      <c r="B40" s="36" t="s">
        <v>85</v>
      </c>
      <c r="D40" s="34"/>
      <c r="E40" s="3">
        <f>COUNTIF(Vertices[Degree],"&gt;= "&amp;D40)-COUNTIF(Vertices[Degree],"&gt;="&amp;D42)</f>
        <v>0</v>
      </c>
      <c r="F40" s="78"/>
      <c r="G40" s="79">
        <f>COUNTIF(Vertices[In-Degree],"&gt;= "&amp;F40)-COUNTIF(Vertices[In-Degree],"&gt;="&amp;F42)</f>
        <v>-10</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-8</v>
      </c>
      <c r="N40" s="78"/>
      <c r="O40" s="79">
        <f>COUNTIF(Vertices[Eigenvector Centrality],"&gt;= "&amp;N40)-COUNTIF(Vertices[Eigenvector Centrality],"&gt;="&amp;N42)</f>
        <v>-9</v>
      </c>
      <c r="P40" s="78"/>
      <c r="Q40" s="79">
        <f>COUNTIF(Vertices[Eigenvector Centrality],"&gt;= "&amp;P40)-COUNTIF(Vertices[Eigenvector Centrality],"&gt;="&amp;P42)</f>
        <v>0</v>
      </c>
      <c r="R40" s="78"/>
      <c r="S40" s="80">
        <f>COUNTIF(Vertices[Clustering Coefficient],"&gt;= "&amp;R40)-COUNTIF(Vertices[Clustering Coefficient],"&gt;="&amp;R42)</f>
        <v>-44</v>
      </c>
      <c r="T40" s="78"/>
      <c r="U40" s="79">
        <f ca="1">COUNTIF(Vertices[Clustering Coefficient],"&gt;= "&amp;T40)-COUNTIF(Vertices[Clustering Coefficient],"&gt;="&amp;T42)</f>
        <v>0</v>
      </c>
    </row>
    <row r="41" spans="1:21" ht="15">
      <c r="A41" s="36" t="s">
        <v>1341</v>
      </c>
      <c r="B41" s="36" t="s">
        <v>85</v>
      </c>
      <c r="D41" s="34"/>
      <c r="E41" s="3">
        <f>COUNTIF(Vertices[Degree],"&gt;= "&amp;D41)-COUNTIF(Vertices[Degree],"&gt;="&amp;D42)</f>
        <v>0</v>
      </c>
      <c r="F41" s="78"/>
      <c r="G41" s="79">
        <f>COUNTIF(Vertices[In-Degree],"&gt;= "&amp;F41)-COUNTIF(Vertices[In-Degree],"&gt;="&amp;F42)</f>
        <v>-10</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-8</v>
      </c>
      <c r="N41" s="78"/>
      <c r="O41" s="79">
        <f>COUNTIF(Vertices[Eigenvector Centrality],"&gt;= "&amp;N41)-COUNTIF(Vertices[Eigenvector Centrality],"&gt;="&amp;N42)</f>
        <v>-9</v>
      </c>
      <c r="P41" s="78"/>
      <c r="Q41" s="79">
        <f>COUNTIF(Vertices[Eigenvector Centrality],"&gt;= "&amp;P41)-COUNTIF(Vertices[Eigenvector Centrality],"&gt;="&amp;P42)</f>
        <v>0</v>
      </c>
      <c r="R41" s="78"/>
      <c r="S41" s="80">
        <f>COUNTIF(Vertices[Clustering Coefficient],"&gt;= "&amp;R41)-COUNTIF(Vertices[Clustering Coefficient],"&gt;="&amp;R42)</f>
        <v>-44</v>
      </c>
      <c r="T41" s="78"/>
      <c r="U41" s="79">
        <f ca="1">COUNTIF(Vertices[Clustering Coefficient],"&gt;= "&amp;T41)-COUNTIF(Vertices[Clustering Coefficient],"&gt;="&amp;T42)</f>
        <v>0</v>
      </c>
    </row>
    <row r="42" spans="1:21" ht="15">
      <c r="A42" s="36" t="s">
        <v>1342</v>
      </c>
      <c r="B42" s="36" t="s">
        <v>85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3.7916666666666683</v>
      </c>
      <c r="I42" s="40">
        <f>COUNTIF(Vertices[Out-Degree],"&gt;= "&amp;H42)-COUNTIF(Vertices[Out-Degree],"&gt;="&amp;H43)</f>
        <v>0</v>
      </c>
      <c r="J42" s="39">
        <f>J28+($J$50-$J$2)/BinDivisor</f>
        <v>11.375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0.060185124999999985</v>
      </c>
      <c r="O42" s="40">
        <f>COUNTIF(Vertices[Eigenvector Centrality],"&gt;= "&amp;N42)-COUNTIF(Vertices[Eigenvector Centrality],"&gt;="&amp;N43)</f>
        <v>0</v>
      </c>
      <c r="P42" s="39">
        <f>P28+($P$50-$P$2)/BinDivisor</f>
        <v>1.4717495416666662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1343</v>
      </c>
      <c r="B43" s="36" t="s">
        <v>85</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11.8125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0.062499937499999984</v>
      </c>
      <c r="O43" s="42">
        <f>COUNTIF(Vertices[Eigenvector Centrality],"&gt;= "&amp;N43)-COUNTIF(Vertices[Eigenvector Centrality],"&gt;="&amp;N44)</f>
        <v>0</v>
      </c>
      <c r="P43" s="41">
        <f aca="true" t="shared" si="16" ref="P43:P49">P42+($P$50-$P$2)/BinDivisor</f>
        <v>1.5025165624999994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1344</v>
      </c>
      <c r="B44" s="36" t="s">
        <v>85</v>
      </c>
      <c r="D44" s="34">
        <f t="shared" si="10"/>
        <v>0</v>
      </c>
      <c r="E44" s="3">
        <f>COUNTIF(Vertices[Degree],"&gt;= "&amp;D44)-COUNTIF(Vertices[Degree],"&gt;="&amp;D45)</f>
        <v>0</v>
      </c>
      <c r="F44" s="39">
        <f t="shared" si="11"/>
        <v>1.1666666666666665</v>
      </c>
      <c r="G44" s="40">
        <f>COUNTIF(Vertices[In-Degree],"&gt;= "&amp;F44)-COUNTIF(Vertices[In-Degree],"&gt;="&amp;F45)</f>
        <v>0</v>
      </c>
      <c r="H44" s="39">
        <f t="shared" si="12"/>
        <v>4.083333333333335</v>
      </c>
      <c r="I44" s="40">
        <f>COUNTIF(Vertices[Out-Degree],"&gt;= "&amp;H44)-COUNTIF(Vertices[Out-Degree],"&gt;="&amp;H45)</f>
        <v>0</v>
      </c>
      <c r="J44" s="39">
        <f t="shared" si="13"/>
        <v>12.25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0.06481474999999999</v>
      </c>
      <c r="O44" s="40">
        <f>COUNTIF(Vertices[Eigenvector Centrality],"&gt;= "&amp;N44)-COUNTIF(Vertices[Eigenvector Centrality],"&gt;="&amp;N45)</f>
        <v>0</v>
      </c>
      <c r="P44" s="39">
        <f t="shared" si="16"/>
        <v>1.5332835833333327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1345</v>
      </c>
      <c r="B45" s="36" t="s">
        <v>85</v>
      </c>
      <c r="D45" s="34">
        <f t="shared" si="10"/>
        <v>0</v>
      </c>
      <c r="E45" s="3">
        <f>COUNTIF(Vertices[Degree],"&gt;= "&amp;D45)-COUNTIF(Vertices[Degree],"&gt;="&amp;D46)</f>
        <v>0</v>
      </c>
      <c r="F45" s="41">
        <f t="shared" si="11"/>
        <v>1.2083333333333333</v>
      </c>
      <c r="G45" s="42">
        <f>COUNTIF(Vertices[In-Degree],"&gt;= "&amp;F45)-COUNTIF(Vertices[In-Degree],"&gt;="&amp;F46)</f>
        <v>0</v>
      </c>
      <c r="H45" s="41">
        <f t="shared" si="12"/>
        <v>4.229166666666668</v>
      </c>
      <c r="I45" s="42">
        <f>COUNTIF(Vertices[Out-Degree],"&gt;= "&amp;H45)-COUNTIF(Vertices[Out-Degree],"&gt;="&amp;H46)</f>
        <v>0</v>
      </c>
      <c r="J45" s="41">
        <f t="shared" si="13"/>
        <v>12.6875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0.06712956249999999</v>
      </c>
      <c r="O45" s="42">
        <f>COUNTIF(Vertices[Eigenvector Centrality],"&gt;= "&amp;N45)-COUNTIF(Vertices[Eigenvector Centrality],"&gt;="&amp;N46)</f>
        <v>0</v>
      </c>
      <c r="P45" s="41">
        <f t="shared" si="16"/>
        <v>1.564050604166666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1.25</v>
      </c>
      <c r="G46" s="40">
        <f>COUNTIF(Vertices[In-Degree],"&gt;= "&amp;F46)-COUNTIF(Vertices[In-Degree],"&gt;="&amp;F47)</f>
        <v>0</v>
      </c>
      <c r="H46" s="39">
        <f t="shared" si="12"/>
        <v>4.375000000000001</v>
      </c>
      <c r="I46" s="40">
        <f>COUNTIF(Vertices[Out-Degree],"&gt;= "&amp;H46)-COUNTIF(Vertices[Out-Degree],"&gt;="&amp;H47)</f>
        <v>0</v>
      </c>
      <c r="J46" s="39">
        <f t="shared" si="13"/>
        <v>13.125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0.06944437499999999</v>
      </c>
      <c r="O46" s="40">
        <f>COUNTIF(Vertices[Eigenvector Centrality],"&gt;= "&amp;N46)-COUNTIF(Vertices[Eigenvector Centrality],"&gt;="&amp;N47)</f>
        <v>0</v>
      </c>
      <c r="P46" s="39">
        <f t="shared" si="16"/>
        <v>1.5948176249999992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1346</v>
      </c>
      <c r="B47" s="36" t="s">
        <v>85</v>
      </c>
      <c r="D47" s="34">
        <f t="shared" si="10"/>
        <v>0</v>
      </c>
      <c r="E47" s="3">
        <f>COUNTIF(Vertices[Degree],"&gt;= "&amp;D47)-COUNTIF(Vertices[Degree],"&gt;="&amp;D48)</f>
        <v>0</v>
      </c>
      <c r="F47" s="41">
        <f t="shared" si="11"/>
        <v>1.2916666666666667</v>
      </c>
      <c r="G47" s="42">
        <f>COUNTIF(Vertices[In-Degree],"&gt;= "&amp;F47)-COUNTIF(Vertices[In-Degree],"&gt;="&amp;F48)</f>
        <v>0</v>
      </c>
      <c r="H47" s="41">
        <f t="shared" si="12"/>
        <v>4.520833333333334</v>
      </c>
      <c r="I47" s="42">
        <f>COUNTIF(Vertices[Out-Degree],"&gt;= "&amp;H47)-COUNTIF(Vertices[Out-Degree],"&gt;="&amp;H48)</f>
        <v>0</v>
      </c>
      <c r="J47" s="41">
        <f t="shared" si="13"/>
        <v>13.5625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0.07175918749999999</v>
      </c>
      <c r="O47" s="42">
        <f>COUNTIF(Vertices[Eigenvector Centrality],"&gt;= "&amp;N47)-COUNTIF(Vertices[Eigenvector Centrality],"&gt;="&amp;N48)</f>
        <v>0</v>
      </c>
      <c r="P47" s="41">
        <f t="shared" si="16"/>
        <v>1.6255846458333325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1347</v>
      </c>
      <c r="B48" s="36" t="s">
        <v>85</v>
      </c>
      <c r="D48" s="34">
        <f t="shared" si="10"/>
        <v>0</v>
      </c>
      <c r="E48" s="3">
        <f>COUNTIF(Vertices[Degree],"&gt;= "&amp;D48)-COUNTIF(Vertices[Degree],"&gt;="&amp;D49)</f>
        <v>0</v>
      </c>
      <c r="F48" s="39">
        <f t="shared" si="11"/>
        <v>1.3333333333333335</v>
      </c>
      <c r="G48" s="40">
        <f>COUNTIF(Vertices[In-Degree],"&gt;= "&amp;F48)-COUNTIF(Vertices[In-Degree],"&gt;="&amp;F49)</f>
        <v>0</v>
      </c>
      <c r="H48" s="39">
        <f t="shared" si="12"/>
        <v>4.666666666666667</v>
      </c>
      <c r="I48" s="40">
        <f>COUNTIF(Vertices[Out-Degree],"&gt;= "&amp;H48)-COUNTIF(Vertices[Out-Degree],"&gt;="&amp;H49)</f>
        <v>0</v>
      </c>
      <c r="J48" s="39">
        <f t="shared" si="13"/>
        <v>14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0.07407399999999999</v>
      </c>
      <c r="O48" s="40">
        <f>COUNTIF(Vertices[Eigenvector Centrality],"&gt;= "&amp;N48)-COUNTIF(Vertices[Eigenvector Centrality],"&gt;="&amp;N49)</f>
        <v>0</v>
      </c>
      <c r="P48" s="39">
        <f t="shared" si="16"/>
        <v>1.6563516666666658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1348</v>
      </c>
      <c r="B49" s="36" t="s">
        <v>85</v>
      </c>
      <c r="D49" s="34">
        <f t="shared" si="10"/>
        <v>0</v>
      </c>
      <c r="E49" s="3">
        <f>COUNTIF(Vertices[Degree],"&gt;= "&amp;D49)-COUNTIF(Vertices[Degree],"&gt;="&amp;#REF!)</f>
        <v>0</v>
      </c>
      <c r="F49" s="41">
        <f t="shared" si="11"/>
        <v>1.3750000000000002</v>
      </c>
      <c r="G49" s="42">
        <f>COUNTIF(Vertices[In-Degree],"&gt;= "&amp;F49)-COUNTIF(Vertices[In-Degree],"&gt;="&amp;#REF!)</f>
        <v>10</v>
      </c>
      <c r="H49" s="41">
        <f t="shared" si="12"/>
        <v>4.8125</v>
      </c>
      <c r="I49" s="42">
        <f>COUNTIF(Vertices[Out-Degree],"&gt;= "&amp;H49)-COUNTIF(Vertices[Out-Degree],"&gt;="&amp;#REF!)</f>
        <v>2</v>
      </c>
      <c r="J49" s="41">
        <f t="shared" si="13"/>
        <v>14.4375</v>
      </c>
      <c r="K49" s="42">
        <f>COUNTIF(Vertices[Betweenness Centrality],"&gt;= "&amp;J49)-COUNTIF(Vertices[Betweenness Centrality],"&gt;="&amp;#REF!)</f>
        <v>2</v>
      </c>
      <c r="L49" s="41">
        <f t="shared" si="14"/>
        <v>0.6875000000000001</v>
      </c>
      <c r="M49" s="42">
        <f>COUNTIF(Vertices[Closeness Centrality],"&gt;= "&amp;L49)-COUNTIF(Vertices[Closeness Centrality],"&gt;="&amp;#REF!)</f>
        <v>8</v>
      </c>
      <c r="N49" s="41">
        <f t="shared" si="15"/>
        <v>0.07638881249999999</v>
      </c>
      <c r="O49" s="42">
        <f>COUNTIF(Vertices[Eigenvector Centrality],"&gt;= "&amp;N49)-COUNTIF(Vertices[Eigenvector Centrality],"&gt;="&amp;#REF!)</f>
        <v>9</v>
      </c>
      <c r="P49" s="41">
        <f t="shared" si="16"/>
        <v>1.687118687499999</v>
      </c>
      <c r="Q49" s="42">
        <f>COUNTIF(Vertices[PageRank],"&gt;= "&amp;P49)-COUNTIF(Vertices[PageRank],"&gt;="&amp;#REF!)</f>
        <v>2</v>
      </c>
      <c r="R49" s="41">
        <f t="shared" si="17"/>
        <v>0</v>
      </c>
      <c r="S49" s="46">
        <f>COUNTIF(Vertices[Clustering Coefficient],"&gt;= "&amp;R49)-COUNTIF(Vertices[Clustering Coefficient],"&gt;="&amp;#REF!)</f>
        <v>44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10</v>
      </c>
      <c r="H50" s="43">
        <f>MAX(Vertices[Out-Degree])</f>
        <v>7</v>
      </c>
      <c r="I50" s="44">
        <f>COUNTIF(Vertices[Out-Degree],"&gt;= "&amp;H50)-COUNTIF(Vertices[Out-Degree],"&gt;="&amp;#REF!)</f>
        <v>2</v>
      </c>
      <c r="J50" s="43">
        <f>MAX(Vertices[Betweenness Centrality])</f>
        <v>21</v>
      </c>
      <c r="K50" s="44">
        <f>COUNTIF(Vertices[Betweenness Centrality],"&gt;= "&amp;J50)-COUNTIF(Vertices[Betweenness Centrality],"&gt;="&amp;#REF!)</f>
        <v>2</v>
      </c>
      <c r="L50" s="43">
        <f>MAX(Vertices[Closeness Centrality])</f>
        <v>1</v>
      </c>
      <c r="M50" s="44">
        <f>COUNTIF(Vertices[Closeness Centrality],"&gt;= "&amp;L50)-COUNTIF(Vertices[Closeness Centrality],"&gt;="&amp;#REF!)</f>
        <v>8</v>
      </c>
      <c r="N50" s="43">
        <f>MAX(Vertices[Eigenvector Centrality])</f>
        <v>0.111111</v>
      </c>
      <c r="O50" s="44">
        <f>COUNTIF(Vertices[Eigenvector Centrality],"&gt;= "&amp;N50)-COUNTIF(Vertices[Eigenvector Centrality],"&gt;="&amp;#REF!)</f>
        <v>9</v>
      </c>
      <c r="P50" s="43">
        <f>MAX(Vertices[PageRank])</f>
        <v>2.148624</v>
      </c>
      <c r="Q50" s="44">
        <f>COUNTIF(Vertices[PageRank],"&gt;= "&amp;P50)-COUNTIF(Vertices[PageRank],"&gt;="&amp;#REF!)</f>
        <v>2</v>
      </c>
      <c r="R50" s="43">
        <f>MAX(Vertices[Clustering Coefficient])</f>
        <v>0</v>
      </c>
      <c r="S50" s="47">
        <f>COUNTIF(Vertices[Clustering Coefficient],"&gt;= "&amp;R50)-COUNTIF(Vertices[Clustering Coefficient],"&gt;="&amp;#REF!)</f>
        <v>44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1.0909090909090908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1.0909090909090908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21</v>
      </c>
    </row>
    <row r="110" spans="1:2" ht="15">
      <c r="A110" s="35" t="s">
        <v>102</v>
      </c>
      <c r="B110" s="49">
        <f>_xlfn.IFERROR(AVERAGE(Vertices[Betweenness Centrality]),NoMetricMessage)</f>
        <v>0.9999999545454543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0.1982323863636364</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Centrality])&gt;0,N50,NoMetricMessage)</f>
        <v>0.111111</v>
      </c>
    </row>
    <row r="138" spans="1:2" ht="15">
      <c r="A138" s="35" t="s">
        <v>114</v>
      </c>
      <c r="B138" s="49">
        <f>_xlfn.IFERROR(AVERAGE(Vertices[Eigenvector Centrality]),NoMetricMessage)</f>
        <v>0.022727249999999997</v>
      </c>
    </row>
    <row r="139" spans="1:2" ht="15">
      <c r="A139" s="35" t="s">
        <v>115</v>
      </c>
      <c r="B139" s="49">
        <f>_xlfn.IFERROR(MEDIAN(Vertices[Eigenvector Centrality]),NoMetricMessage)</f>
        <v>0</v>
      </c>
    </row>
    <row r="150" spans="1:2" ht="15">
      <c r="A150" s="35" t="s">
        <v>140</v>
      </c>
      <c r="B150" s="49">
        <f>IF(COUNT(Vertices[PageRank])&gt;0,P2,NoMetricMessage)</f>
        <v>0.671807</v>
      </c>
    </row>
    <row r="151" spans="1:2" ht="15">
      <c r="A151" s="35" t="s">
        <v>141</v>
      </c>
      <c r="B151" s="49">
        <f>IF(COUNT(Vertices[PageRank])&gt;0,P50,NoMetricMessage)</f>
        <v>2.148624</v>
      </c>
    </row>
    <row r="152" spans="1:2" ht="15">
      <c r="A152" s="35" t="s">
        <v>142</v>
      </c>
      <c r="B152" s="49">
        <f>_xlfn.IFERROR(AVERAGE(Vertices[PageRank]),NoMetricMessage)</f>
        <v>0.9999889090909089</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910</v>
      </c>
    </row>
    <row r="6" spans="1:18" ht="409.6">
      <c r="A6">
        <v>0</v>
      </c>
      <c r="B6" s="1" t="s">
        <v>136</v>
      </c>
      <c r="C6">
        <v>1</v>
      </c>
      <c r="D6" t="s">
        <v>59</v>
      </c>
      <c r="E6" t="s">
        <v>59</v>
      </c>
      <c r="F6">
        <v>0</v>
      </c>
      <c r="H6" t="s">
        <v>71</v>
      </c>
      <c r="J6" t="s">
        <v>173</v>
      </c>
      <c r="K6" s="13" t="s">
        <v>911</v>
      </c>
      <c r="R6" t="s">
        <v>129</v>
      </c>
    </row>
    <row r="7" spans="1:11" ht="409.6">
      <c r="A7">
        <v>2</v>
      </c>
      <c r="B7">
        <v>1</v>
      </c>
      <c r="C7">
        <v>0</v>
      </c>
      <c r="D7" t="s">
        <v>60</v>
      </c>
      <c r="E7" t="s">
        <v>60</v>
      </c>
      <c r="F7">
        <v>2</v>
      </c>
      <c r="H7" t="s">
        <v>72</v>
      </c>
      <c r="J7" t="s">
        <v>174</v>
      </c>
      <c r="K7" s="13" t="s">
        <v>1403</v>
      </c>
    </row>
    <row r="8" spans="1:11" ht="409.6">
      <c r="A8"/>
      <c r="B8">
        <v>2</v>
      </c>
      <c r="C8">
        <v>2</v>
      </c>
      <c r="D8" t="s">
        <v>61</v>
      </c>
      <c r="E8" t="s">
        <v>61</v>
      </c>
      <c r="H8" t="s">
        <v>73</v>
      </c>
      <c r="J8" t="s">
        <v>175</v>
      </c>
      <c r="K8" s="13" t="s">
        <v>1404</v>
      </c>
    </row>
    <row r="9" spans="1:11" ht="409.6">
      <c r="A9"/>
      <c r="B9">
        <v>3</v>
      </c>
      <c r="C9">
        <v>4</v>
      </c>
      <c r="D9" t="s">
        <v>62</v>
      </c>
      <c r="E9" t="s">
        <v>62</v>
      </c>
      <c r="H9" t="s">
        <v>74</v>
      </c>
      <c r="J9" t="s">
        <v>176</v>
      </c>
      <c r="K9" s="13" t="s">
        <v>1405</v>
      </c>
    </row>
    <row r="10" spans="1:11" ht="15">
      <c r="A10"/>
      <c r="B10">
        <v>4</v>
      </c>
      <c r="D10" t="s">
        <v>63</v>
      </c>
      <c r="E10" t="s">
        <v>63</v>
      </c>
      <c r="H10" t="s">
        <v>75</v>
      </c>
      <c r="J10" t="s">
        <v>177</v>
      </c>
      <c r="K10" t="s">
        <v>1406</v>
      </c>
    </row>
    <row r="11" spans="1:11" ht="15">
      <c r="A11"/>
      <c r="B11">
        <v>5</v>
      </c>
      <c r="D11" t="s">
        <v>46</v>
      </c>
      <c r="E11">
        <v>1</v>
      </c>
      <c r="H11" t="s">
        <v>76</v>
      </c>
      <c r="J11" t="s">
        <v>178</v>
      </c>
      <c r="K11" t="s">
        <v>1407</v>
      </c>
    </row>
    <row r="12" spans="1:11" ht="15">
      <c r="A12"/>
      <c r="B12"/>
      <c r="D12" t="s">
        <v>64</v>
      </c>
      <c r="E12">
        <v>2</v>
      </c>
      <c r="H12">
        <v>0</v>
      </c>
      <c r="J12" t="s">
        <v>179</v>
      </c>
      <c r="K12" t="s">
        <v>1408</v>
      </c>
    </row>
    <row r="13" spans="1:11" ht="15">
      <c r="A13"/>
      <c r="B13"/>
      <c r="D13">
        <v>1</v>
      </c>
      <c r="E13">
        <v>3</v>
      </c>
      <c r="H13">
        <v>1</v>
      </c>
      <c r="J13" t="s">
        <v>180</v>
      </c>
      <c r="K13" t="s">
        <v>1409</v>
      </c>
    </row>
    <row r="14" spans="4:11" ht="15">
      <c r="D14">
        <v>2</v>
      </c>
      <c r="E14">
        <v>4</v>
      </c>
      <c r="H14">
        <v>2</v>
      </c>
      <c r="J14" t="s">
        <v>181</v>
      </c>
      <c r="K14" t="s">
        <v>1410</v>
      </c>
    </row>
    <row r="15" spans="4:11" ht="15">
      <c r="D15">
        <v>3</v>
      </c>
      <c r="E15">
        <v>5</v>
      </c>
      <c r="H15">
        <v>3</v>
      </c>
      <c r="J15" t="s">
        <v>182</v>
      </c>
      <c r="K15" t="s">
        <v>1411</v>
      </c>
    </row>
    <row r="16" spans="4:11" ht="15">
      <c r="D16">
        <v>4</v>
      </c>
      <c r="E16">
        <v>6</v>
      </c>
      <c r="H16">
        <v>4</v>
      </c>
      <c r="J16" t="s">
        <v>183</v>
      </c>
      <c r="K16" t="s">
        <v>1412</v>
      </c>
    </row>
    <row r="17" spans="4:11" ht="15">
      <c r="D17">
        <v>5</v>
      </c>
      <c r="E17">
        <v>7</v>
      </c>
      <c r="H17">
        <v>5</v>
      </c>
      <c r="J17" t="s">
        <v>184</v>
      </c>
      <c r="K17" t="s">
        <v>1413</v>
      </c>
    </row>
    <row r="18" spans="4:11" ht="15">
      <c r="D18">
        <v>6</v>
      </c>
      <c r="E18">
        <v>8</v>
      </c>
      <c r="H18">
        <v>6</v>
      </c>
      <c r="J18" t="s">
        <v>185</v>
      </c>
      <c r="K18" t="s">
        <v>1414</v>
      </c>
    </row>
    <row r="19" spans="4:11" ht="15">
      <c r="D19">
        <v>7</v>
      </c>
      <c r="E19">
        <v>9</v>
      </c>
      <c r="H19">
        <v>7</v>
      </c>
      <c r="J19" t="s">
        <v>186</v>
      </c>
      <c r="K19" t="s">
        <v>1415</v>
      </c>
    </row>
    <row r="20" spans="4:11" ht="409.6">
      <c r="D20">
        <v>8</v>
      </c>
      <c r="H20">
        <v>8</v>
      </c>
      <c r="J20" t="s">
        <v>187</v>
      </c>
      <c r="K20" s="13" t="s">
        <v>1416</v>
      </c>
    </row>
    <row r="21" spans="4:11" ht="409.6">
      <c r="D21">
        <v>9</v>
      </c>
      <c r="H21">
        <v>9</v>
      </c>
      <c r="J21" t="s">
        <v>188</v>
      </c>
      <c r="K21" s="13" t="s">
        <v>1417</v>
      </c>
    </row>
    <row r="22" spans="4:11" ht="409.6">
      <c r="D22">
        <v>10</v>
      </c>
      <c r="J22" t="s">
        <v>189</v>
      </c>
      <c r="K22" s="13" t="s">
        <v>1418</v>
      </c>
    </row>
    <row r="23" spans="4:11" ht="15">
      <c r="D23">
        <v>11</v>
      </c>
      <c r="J23" t="s">
        <v>190</v>
      </c>
      <c r="K23">
        <v>18</v>
      </c>
    </row>
    <row r="24" spans="10:11" ht="15">
      <c r="J24" t="s">
        <v>192</v>
      </c>
      <c r="K24" t="s">
        <v>1400</v>
      </c>
    </row>
    <row r="25" spans="10:11" ht="409.6">
      <c r="J25" t="s">
        <v>193</v>
      </c>
      <c r="K25" s="13" t="s">
        <v>1402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531A5-D8F5-4582-8B05-CADB9CAB0B3A}">
  <dimension ref="A1:N9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929</v>
      </c>
      <c r="B1" s="13" t="s">
        <v>930</v>
      </c>
      <c r="C1" s="13" t="s">
        <v>931</v>
      </c>
      <c r="D1" s="13" t="s">
        <v>933</v>
      </c>
      <c r="E1" s="84" t="s">
        <v>932</v>
      </c>
      <c r="F1" s="84" t="s">
        <v>935</v>
      </c>
      <c r="G1" s="13" t="s">
        <v>934</v>
      </c>
      <c r="H1" s="13" t="s">
        <v>937</v>
      </c>
      <c r="I1" s="13" t="s">
        <v>936</v>
      </c>
      <c r="J1" s="13" t="s">
        <v>939</v>
      </c>
      <c r="K1" s="13" t="s">
        <v>938</v>
      </c>
      <c r="L1" s="13" t="s">
        <v>941</v>
      </c>
      <c r="M1" s="84" t="s">
        <v>940</v>
      </c>
      <c r="N1" s="84" t="s">
        <v>942</v>
      </c>
    </row>
    <row r="2" spans="1:14" ht="15">
      <c r="A2" s="89" t="s">
        <v>338</v>
      </c>
      <c r="B2" s="84">
        <v>1</v>
      </c>
      <c r="C2" s="89" t="s">
        <v>317</v>
      </c>
      <c r="D2" s="84">
        <v>1</v>
      </c>
      <c r="E2" s="84"/>
      <c r="F2" s="84"/>
      <c r="G2" s="89" t="s">
        <v>338</v>
      </c>
      <c r="H2" s="84">
        <v>1</v>
      </c>
      <c r="I2" s="89" t="s">
        <v>337</v>
      </c>
      <c r="J2" s="84">
        <v>1</v>
      </c>
      <c r="K2" s="89" t="s">
        <v>335</v>
      </c>
      <c r="L2" s="84">
        <v>1</v>
      </c>
      <c r="M2" s="84"/>
      <c r="N2" s="84"/>
    </row>
    <row r="3" spans="1:14" ht="15">
      <c r="A3" s="89" t="s">
        <v>337</v>
      </c>
      <c r="B3" s="84">
        <v>1</v>
      </c>
      <c r="C3" s="89" t="s">
        <v>318</v>
      </c>
      <c r="D3" s="84">
        <v>1</v>
      </c>
      <c r="E3" s="84"/>
      <c r="F3" s="84"/>
      <c r="G3" s="84"/>
      <c r="H3" s="84"/>
      <c r="I3" s="89" t="s">
        <v>336</v>
      </c>
      <c r="J3" s="84">
        <v>1</v>
      </c>
      <c r="K3" s="84"/>
      <c r="L3" s="84"/>
      <c r="M3" s="84"/>
      <c r="N3" s="84"/>
    </row>
    <row r="4" spans="1:14" ht="15">
      <c r="A4" s="89" t="s">
        <v>336</v>
      </c>
      <c r="B4" s="84">
        <v>1</v>
      </c>
      <c r="C4" s="89" t="s">
        <v>319</v>
      </c>
      <c r="D4" s="84">
        <v>1</v>
      </c>
      <c r="E4" s="84"/>
      <c r="F4" s="84"/>
      <c r="G4" s="84"/>
      <c r="H4" s="84"/>
      <c r="I4" s="84"/>
      <c r="J4" s="84"/>
      <c r="K4" s="84"/>
      <c r="L4" s="84"/>
      <c r="M4" s="84"/>
      <c r="N4" s="84"/>
    </row>
    <row r="5" spans="1:14" ht="15">
      <c r="A5" s="89" t="s">
        <v>335</v>
      </c>
      <c r="B5" s="84">
        <v>1</v>
      </c>
      <c r="C5" s="89" t="s">
        <v>320</v>
      </c>
      <c r="D5" s="84">
        <v>1</v>
      </c>
      <c r="E5" s="84"/>
      <c r="F5" s="84"/>
      <c r="G5" s="84"/>
      <c r="H5" s="84"/>
      <c r="I5" s="84"/>
      <c r="J5" s="84"/>
      <c r="K5" s="84"/>
      <c r="L5" s="84"/>
      <c r="M5" s="84"/>
      <c r="N5" s="84"/>
    </row>
    <row r="6" spans="1:14" ht="15">
      <c r="A6" s="89" t="s">
        <v>334</v>
      </c>
      <c r="B6" s="84">
        <v>1</v>
      </c>
      <c r="C6" s="89" t="s">
        <v>321</v>
      </c>
      <c r="D6" s="84">
        <v>1</v>
      </c>
      <c r="E6" s="84"/>
      <c r="F6" s="84"/>
      <c r="G6" s="84"/>
      <c r="H6" s="84"/>
      <c r="I6" s="84"/>
      <c r="J6" s="84"/>
      <c r="K6" s="84"/>
      <c r="L6" s="84"/>
      <c r="M6" s="84"/>
      <c r="N6" s="84"/>
    </row>
    <row r="7" spans="1:14" ht="15">
      <c r="A7" s="89" t="s">
        <v>333</v>
      </c>
      <c r="B7" s="84">
        <v>1</v>
      </c>
      <c r="C7" s="89" t="s">
        <v>322</v>
      </c>
      <c r="D7" s="84">
        <v>1</v>
      </c>
      <c r="E7" s="84"/>
      <c r="F7" s="84"/>
      <c r="G7" s="84"/>
      <c r="H7" s="84"/>
      <c r="I7" s="84"/>
      <c r="J7" s="84"/>
      <c r="K7" s="84"/>
      <c r="L7" s="84"/>
      <c r="M7" s="84"/>
      <c r="N7" s="84"/>
    </row>
    <row r="8" spans="1:14" ht="15">
      <c r="A8" s="89" t="s">
        <v>332</v>
      </c>
      <c r="B8" s="84">
        <v>1</v>
      </c>
      <c r="C8" s="89" t="s">
        <v>323</v>
      </c>
      <c r="D8" s="84">
        <v>1</v>
      </c>
      <c r="E8" s="84"/>
      <c r="F8" s="84"/>
      <c r="G8" s="84"/>
      <c r="H8" s="84"/>
      <c r="I8" s="84"/>
      <c r="J8" s="84"/>
      <c r="K8" s="84"/>
      <c r="L8" s="84"/>
      <c r="M8" s="84"/>
      <c r="N8" s="84"/>
    </row>
    <row r="9" spans="1:14" ht="15">
      <c r="A9" s="89" t="s">
        <v>331</v>
      </c>
      <c r="B9" s="84">
        <v>1</v>
      </c>
      <c r="C9" s="89" t="s">
        <v>324</v>
      </c>
      <c r="D9" s="84">
        <v>1</v>
      </c>
      <c r="E9" s="84"/>
      <c r="F9" s="84"/>
      <c r="G9" s="84"/>
      <c r="H9" s="84"/>
      <c r="I9" s="84"/>
      <c r="J9" s="84"/>
      <c r="K9" s="84"/>
      <c r="L9" s="84"/>
      <c r="M9" s="84"/>
      <c r="N9" s="84"/>
    </row>
    <row r="10" spans="1:14" ht="15">
      <c r="A10" s="89" t="s">
        <v>330</v>
      </c>
      <c r="B10" s="84">
        <v>1</v>
      </c>
      <c r="C10" s="89" t="s">
        <v>325</v>
      </c>
      <c r="D10" s="84">
        <v>1</v>
      </c>
      <c r="E10" s="84"/>
      <c r="F10" s="84"/>
      <c r="G10" s="84"/>
      <c r="H10" s="84"/>
      <c r="I10" s="84"/>
      <c r="J10" s="84"/>
      <c r="K10" s="84"/>
      <c r="L10" s="84"/>
      <c r="M10" s="84"/>
      <c r="N10" s="84"/>
    </row>
    <row r="11" spans="1:14" ht="15">
      <c r="A11" s="89" t="s">
        <v>329</v>
      </c>
      <c r="B11" s="84">
        <v>1</v>
      </c>
      <c r="C11" s="89" t="s">
        <v>329</v>
      </c>
      <c r="D11" s="84">
        <v>1</v>
      </c>
      <c r="E11" s="84"/>
      <c r="F11" s="84"/>
      <c r="G11" s="84"/>
      <c r="H11" s="84"/>
      <c r="I11" s="84"/>
      <c r="J11" s="84"/>
      <c r="K11" s="84"/>
      <c r="L11" s="84"/>
      <c r="M11" s="84"/>
      <c r="N11" s="84"/>
    </row>
    <row r="14" spans="1:14" ht="14.4" customHeight="1">
      <c r="A14" s="13" t="s">
        <v>946</v>
      </c>
      <c r="B14" s="13" t="s">
        <v>930</v>
      </c>
      <c r="C14" s="13" t="s">
        <v>947</v>
      </c>
      <c r="D14" s="13" t="s">
        <v>933</v>
      </c>
      <c r="E14" s="84" t="s">
        <v>948</v>
      </c>
      <c r="F14" s="84" t="s">
        <v>935</v>
      </c>
      <c r="G14" s="13" t="s">
        <v>949</v>
      </c>
      <c r="H14" s="13" t="s">
        <v>937</v>
      </c>
      <c r="I14" s="13" t="s">
        <v>950</v>
      </c>
      <c r="J14" s="13" t="s">
        <v>939</v>
      </c>
      <c r="K14" s="13" t="s">
        <v>951</v>
      </c>
      <c r="L14" s="13" t="s">
        <v>941</v>
      </c>
      <c r="M14" s="84" t="s">
        <v>952</v>
      </c>
      <c r="N14" s="84" t="s">
        <v>942</v>
      </c>
    </row>
    <row r="15" spans="1:14" ht="15">
      <c r="A15" s="84" t="s">
        <v>348</v>
      </c>
      <c r="B15" s="84">
        <v>3</v>
      </c>
      <c r="C15" s="84" t="s">
        <v>348</v>
      </c>
      <c r="D15" s="84">
        <v>3</v>
      </c>
      <c r="E15" s="84"/>
      <c r="F15" s="84"/>
      <c r="G15" s="84" t="s">
        <v>356</v>
      </c>
      <c r="H15" s="84">
        <v>1</v>
      </c>
      <c r="I15" s="84" t="s">
        <v>355</v>
      </c>
      <c r="J15" s="84">
        <v>2</v>
      </c>
      <c r="K15" s="84" t="s">
        <v>354</v>
      </c>
      <c r="L15" s="84">
        <v>1</v>
      </c>
      <c r="M15" s="84"/>
      <c r="N15" s="84"/>
    </row>
    <row r="16" spans="1:14" ht="15">
      <c r="A16" s="84" t="s">
        <v>355</v>
      </c>
      <c r="B16" s="84">
        <v>2</v>
      </c>
      <c r="C16" s="84" t="s">
        <v>339</v>
      </c>
      <c r="D16" s="84">
        <v>2</v>
      </c>
      <c r="E16" s="84"/>
      <c r="F16" s="84"/>
      <c r="G16" s="84"/>
      <c r="H16" s="84"/>
      <c r="I16" s="84"/>
      <c r="J16" s="84"/>
      <c r="K16" s="84"/>
      <c r="L16" s="84"/>
      <c r="M16" s="84"/>
      <c r="N16" s="84"/>
    </row>
    <row r="17" spans="1:14" ht="15">
      <c r="A17" s="84" t="s">
        <v>339</v>
      </c>
      <c r="B17" s="84">
        <v>2</v>
      </c>
      <c r="C17" s="84" t="s">
        <v>340</v>
      </c>
      <c r="D17" s="84">
        <v>1</v>
      </c>
      <c r="E17" s="84"/>
      <c r="F17" s="84"/>
      <c r="G17" s="84"/>
      <c r="H17" s="84"/>
      <c r="I17" s="84"/>
      <c r="J17" s="84"/>
      <c r="K17" s="84"/>
      <c r="L17" s="84"/>
      <c r="M17" s="84"/>
      <c r="N17" s="84"/>
    </row>
    <row r="18" spans="1:14" ht="15">
      <c r="A18" s="84" t="s">
        <v>356</v>
      </c>
      <c r="B18" s="84">
        <v>1</v>
      </c>
      <c r="C18" s="84" t="s">
        <v>341</v>
      </c>
      <c r="D18" s="84">
        <v>1</v>
      </c>
      <c r="E18" s="84"/>
      <c r="F18" s="84"/>
      <c r="G18" s="84"/>
      <c r="H18" s="84"/>
      <c r="I18" s="84"/>
      <c r="J18" s="84"/>
      <c r="K18" s="84"/>
      <c r="L18" s="84"/>
      <c r="M18" s="84"/>
      <c r="N18" s="84"/>
    </row>
    <row r="19" spans="1:14" ht="15">
      <c r="A19" s="84" t="s">
        <v>354</v>
      </c>
      <c r="B19" s="84">
        <v>1</v>
      </c>
      <c r="C19" s="84" t="s">
        <v>342</v>
      </c>
      <c r="D19" s="84">
        <v>1</v>
      </c>
      <c r="E19" s="84"/>
      <c r="F19" s="84"/>
      <c r="G19" s="84"/>
      <c r="H19" s="84"/>
      <c r="I19" s="84"/>
      <c r="J19" s="84"/>
      <c r="K19" s="84"/>
      <c r="L19" s="84"/>
      <c r="M19" s="84"/>
      <c r="N19" s="84"/>
    </row>
    <row r="20" spans="1:14" ht="15">
      <c r="A20" s="84" t="s">
        <v>353</v>
      </c>
      <c r="B20" s="84">
        <v>1</v>
      </c>
      <c r="C20" s="84" t="s">
        <v>343</v>
      </c>
      <c r="D20" s="84">
        <v>1</v>
      </c>
      <c r="E20" s="84"/>
      <c r="F20" s="84"/>
      <c r="G20" s="84"/>
      <c r="H20" s="84"/>
      <c r="I20" s="84"/>
      <c r="J20" s="84"/>
      <c r="K20" s="84"/>
      <c r="L20" s="84"/>
      <c r="M20" s="84"/>
      <c r="N20" s="84"/>
    </row>
    <row r="21" spans="1:14" ht="15">
      <c r="A21" s="84" t="s">
        <v>352</v>
      </c>
      <c r="B21" s="84">
        <v>1</v>
      </c>
      <c r="C21" s="84" t="s">
        <v>344</v>
      </c>
      <c r="D21" s="84">
        <v>1</v>
      </c>
      <c r="E21" s="84"/>
      <c r="F21" s="84"/>
      <c r="G21" s="84"/>
      <c r="H21" s="84"/>
      <c r="I21" s="84"/>
      <c r="J21" s="84"/>
      <c r="K21" s="84"/>
      <c r="L21" s="84"/>
      <c r="M21" s="84"/>
      <c r="N21" s="84"/>
    </row>
    <row r="22" spans="1:14" ht="15">
      <c r="A22" s="84" t="s">
        <v>351</v>
      </c>
      <c r="B22" s="84">
        <v>1</v>
      </c>
      <c r="C22" s="84" t="s">
        <v>345</v>
      </c>
      <c r="D22" s="84">
        <v>1</v>
      </c>
      <c r="E22" s="84"/>
      <c r="F22" s="84"/>
      <c r="G22" s="84"/>
      <c r="H22" s="84"/>
      <c r="I22" s="84"/>
      <c r="J22" s="84"/>
      <c r="K22" s="84"/>
      <c r="L22" s="84"/>
      <c r="M22" s="84"/>
      <c r="N22" s="84"/>
    </row>
    <row r="23" spans="1:14" ht="15">
      <c r="A23" s="84" t="s">
        <v>350</v>
      </c>
      <c r="B23" s="84">
        <v>1</v>
      </c>
      <c r="C23" s="84" t="s">
        <v>346</v>
      </c>
      <c r="D23" s="84">
        <v>1</v>
      </c>
      <c r="E23" s="84"/>
      <c r="F23" s="84"/>
      <c r="G23" s="84"/>
      <c r="H23" s="84"/>
      <c r="I23" s="84"/>
      <c r="J23" s="84"/>
      <c r="K23" s="84"/>
      <c r="L23" s="84"/>
      <c r="M23" s="84"/>
      <c r="N23" s="84"/>
    </row>
    <row r="24" spans="1:14" ht="15">
      <c r="A24" s="84" t="s">
        <v>349</v>
      </c>
      <c r="B24" s="84">
        <v>1</v>
      </c>
      <c r="C24" s="84" t="s">
        <v>347</v>
      </c>
      <c r="D24" s="84">
        <v>1</v>
      </c>
      <c r="E24" s="84"/>
      <c r="F24" s="84"/>
      <c r="G24" s="84"/>
      <c r="H24" s="84"/>
      <c r="I24" s="84"/>
      <c r="J24" s="84"/>
      <c r="K24" s="84"/>
      <c r="L24" s="84"/>
      <c r="M24" s="84"/>
      <c r="N24" s="84"/>
    </row>
    <row r="27" spans="1:14" ht="14.4" customHeight="1">
      <c r="A27" s="13" t="s">
        <v>955</v>
      </c>
      <c r="B27" s="13" t="s">
        <v>930</v>
      </c>
      <c r="C27" s="13" t="s">
        <v>964</v>
      </c>
      <c r="D27" s="13" t="s">
        <v>933</v>
      </c>
      <c r="E27" s="13" t="s">
        <v>969</v>
      </c>
      <c r="F27" s="13" t="s">
        <v>935</v>
      </c>
      <c r="G27" s="13" t="s">
        <v>971</v>
      </c>
      <c r="H27" s="13" t="s">
        <v>937</v>
      </c>
      <c r="I27" s="13" t="s">
        <v>972</v>
      </c>
      <c r="J27" s="13" t="s">
        <v>939</v>
      </c>
      <c r="K27" s="13" t="s">
        <v>975</v>
      </c>
      <c r="L27" s="13" t="s">
        <v>941</v>
      </c>
      <c r="M27" s="13" t="s">
        <v>979</v>
      </c>
      <c r="N27" s="13" t="s">
        <v>942</v>
      </c>
    </row>
    <row r="28" spans="1:14" ht="15">
      <c r="A28" s="84" t="s">
        <v>360</v>
      </c>
      <c r="B28" s="84">
        <v>38</v>
      </c>
      <c r="C28" s="84" t="s">
        <v>360</v>
      </c>
      <c r="D28" s="84">
        <v>30</v>
      </c>
      <c r="E28" s="84" t="s">
        <v>956</v>
      </c>
      <c r="F28" s="84">
        <v>3</v>
      </c>
      <c r="G28" s="84" t="s">
        <v>360</v>
      </c>
      <c r="H28" s="84">
        <v>1</v>
      </c>
      <c r="I28" s="84" t="s">
        <v>266</v>
      </c>
      <c r="J28" s="84">
        <v>2</v>
      </c>
      <c r="K28" s="84" t="s">
        <v>360</v>
      </c>
      <c r="L28" s="84">
        <v>1</v>
      </c>
      <c r="M28" s="84" t="s">
        <v>963</v>
      </c>
      <c r="N28" s="84">
        <v>2</v>
      </c>
    </row>
    <row r="29" spans="1:14" ht="15">
      <c r="A29" s="84" t="s">
        <v>956</v>
      </c>
      <c r="B29" s="84">
        <v>3</v>
      </c>
      <c r="C29" s="84" t="s">
        <v>957</v>
      </c>
      <c r="D29" s="84">
        <v>3</v>
      </c>
      <c r="E29" s="84" t="s">
        <v>360</v>
      </c>
      <c r="F29" s="84">
        <v>2</v>
      </c>
      <c r="G29" s="84"/>
      <c r="H29" s="84"/>
      <c r="I29" s="84" t="s">
        <v>360</v>
      </c>
      <c r="J29" s="84">
        <v>2</v>
      </c>
      <c r="K29" s="84" t="s">
        <v>976</v>
      </c>
      <c r="L29" s="84">
        <v>1</v>
      </c>
      <c r="M29" s="84" t="s">
        <v>980</v>
      </c>
      <c r="N29" s="84">
        <v>2</v>
      </c>
    </row>
    <row r="30" spans="1:14" ht="15">
      <c r="A30" s="84" t="s">
        <v>957</v>
      </c>
      <c r="B30" s="84">
        <v>3</v>
      </c>
      <c r="C30" s="84" t="s">
        <v>960</v>
      </c>
      <c r="D30" s="84">
        <v>2</v>
      </c>
      <c r="E30" s="84" t="s">
        <v>958</v>
      </c>
      <c r="F30" s="84">
        <v>2</v>
      </c>
      <c r="G30" s="84"/>
      <c r="H30" s="84"/>
      <c r="I30" s="84" t="s">
        <v>973</v>
      </c>
      <c r="J30" s="84">
        <v>1</v>
      </c>
      <c r="K30" s="84" t="s">
        <v>977</v>
      </c>
      <c r="L30" s="84">
        <v>1</v>
      </c>
      <c r="M30" s="84" t="s">
        <v>360</v>
      </c>
      <c r="N30" s="84">
        <v>2</v>
      </c>
    </row>
    <row r="31" spans="1:14" ht="15">
      <c r="A31" s="84" t="s">
        <v>266</v>
      </c>
      <c r="B31" s="84">
        <v>2</v>
      </c>
      <c r="C31" s="84" t="s">
        <v>961</v>
      </c>
      <c r="D31" s="84">
        <v>2</v>
      </c>
      <c r="E31" s="84" t="s">
        <v>970</v>
      </c>
      <c r="F31" s="84">
        <v>1</v>
      </c>
      <c r="G31" s="84"/>
      <c r="H31" s="84"/>
      <c r="I31" s="84" t="s">
        <v>974</v>
      </c>
      <c r="J31" s="84">
        <v>1</v>
      </c>
      <c r="K31" s="84" t="s">
        <v>978</v>
      </c>
      <c r="L31" s="84">
        <v>1</v>
      </c>
      <c r="M31" s="84" t="s">
        <v>981</v>
      </c>
      <c r="N31" s="84">
        <v>2</v>
      </c>
    </row>
    <row r="32" spans="1:14" ht="15">
      <c r="A32" s="84" t="s">
        <v>958</v>
      </c>
      <c r="B32" s="84">
        <v>2</v>
      </c>
      <c r="C32" s="84" t="s">
        <v>962</v>
      </c>
      <c r="D32" s="84">
        <v>2</v>
      </c>
      <c r="E32" s="84"/>
      <c r="F32" s="84"/>
      <c r="G32" s="84"/>
      <c r="H32" s="84"/>
      <c r="I32" s="84"/>
      <c r="J32" s="84"/>
      <c r="K32" s="84"/>
      <c r="L32" s="84"/>
      <c r="M32" s="84"/>
      <c r="N32" s="84"/>
    </row>
    <row r="33" spans="1:14" ht="15">
      <c r="A33" s="84" t="s">
        <v>959</v>
      </c>
      <c r="B33" s="84">
        <v>2</v>
      </c>
      <c r="C33" s="84" t="s">
        <v>959</v>
      </c>
      <c r="D33" s="84">
        <v>2</v>
      </c>
      <c r="E33" s="84"/>
      <c r="F33" s="84"/>
      <c r="G33" s="84"/>
      <c r="H33" s="84"/>
      <c r="I33" s="84"/>
      <c r="J33" s="84"/>
      <c r="K33" s="84"/>
      <c r="L33" s="84"/>
      <c r="M33" s="84"/>
      <c r="N33" s="84"/>
    </row>
    <row r="34" spans="1:14" ht="15">
      <c r="A34" s="84" t="s">
        <v>960</v>
      </c>
      <c r="B34" s="84">
        <v>2</v>
      </c>
      <c r="C34" s="84" t="s">
        <v>965</v>
      </c>
      <c r="D34" s="84">
        <v>1</v>
      </c>
      <c r="E34" s="84"/>
      <c r="F34" s="84"/>
      <c r="G34" s="84"/>
      <c r="H34" s="84"/>
      <c r="I34" s="84"/>
      <c r="J34" s="84"/>
      <c r="K34" s="84"/>
      <c r="L34" s="84"/>
      <c r="M34" s="84"/>
      <c r="N34" s="84"/>
    </row>
    <row r="35" spans="1:14" ht="15">
      <c r="A35" s="84" t="s">
        <v>961</v>
      </c>
      <c r="B35" s="84">
        <v>2</v>
      </c>
      <c r="C35" s="84" t="s">
        <v>966</v>
      </c>
      <c r="D35" s="84">
        <v>1</v>
      </c>
      <c r="E35" s="84"/>
      <c r="F35" s="84"/>
      <c r="G35" s="84"/>
      <c r="H35" s="84"/>
      <c r="I35" s="84"/>
      <c r="J35" s="84"/>
      <c r="K35" s="84"/>
      <c r="L35" s="84"/>
      <c r="M35" s="84"/>
      <c r="N35" s="84"/>
    </row>
    <row r="36" spans="1:14" ht="15">
      <c r="A36" s="84" t="s">
        <v>962</v>
      </c>
      <c r="B36" s="84">
        <v>2</v>
      </c>
      <c r="C36" s="84" t="s">
        <v>967</v>
      </c>
      <c r="D36" s="84">
        <v>1</v>
      </c>
      <c r="E36" s="84"/>
      <c r="F36" s="84"/>
      <c r="G36" s="84"/>
      <c r="H36" s="84"/>
      <c r="I36" s="84"/>
      <c r="J36" s="84"/>
      <c r="K36" s="84"/>
      <c r="L36" s="84"/>
      <c r="M36" s="84"/>
      <c r="N36" s="84"/>
    </row>
    <row r="37" spans="1:14" ht="15">
      <c r="A37" s="84" t="s">
        <v>963</v>
      </c>
      <c r="B37" s="84">
        <v>2</v>
      </c>
      <c r="C37" s="84" t="s">
        <v>968</v>
      </c>
      <c r="D37" s="84">
        <v>1</v>
      </c>
      <c r="E37" s="84"/>
      <c r="F37" s="84"/>
      <c r="G37" s="84"/>
      <c r="H37" s="84"/>
      <c r="I37" s="84"/>
      <c r="J37" s="84"/>
      <c r="K37" s="84"/>
      <c r="L37" s="84"/>
      <c r="M37" s="84"/>
      <c r="N37" s="84"/>
    </row>
    <row r="40" spans="1:14" ht="14.4" customHeight="1">
      <c r="A40" s="13" t="s">
        <v>986</v>
      </c>
      <c r="B40" s="13" t="s">
        <v>930</v>
      </c>
      <c r="C40" s="13" t="s">
        <v>997</v>
      </c>
      <c r="D40" s="13" t="s">
        <v>933</v>
      </c>
      <c r="E40" s="13" t="s">
        <v>1003</v>
      </c>
      <c r="F40" s="13" t="s">
        <v>935</v>
      </c>
      <c r="G40" s="13" t="s">
        <v>1013</v>
      </c>
      <c r="H40" s="13" t="s">
        <v>937</v>
      </c>
      <c r="I40" s="13" t="s">
        <v>1024</v>
      </c>
      <c r="J40" s="13" t="s">
        <v>939</v>
      </c>
      <c r="K40" s="84" t="s">
        <v>1031</v>
      </c>
      <c r="L40" s="84" t="s">
        <v>941</v>
      </c>
      <c r="M40" s="13" t="s">
        <v>1032</v>
      </c>
      <c r="N40" s="13" t="s">
        <v>942</v>
      </c>
    </row>
    <row r="41" spans="1:14" ht="15">
      <c r="A41" s="92" t="s">
        <v>987</v>
      </c>
      <c r="B41" s="92">
        <v>38</v>
      </c>
      <c r="C41" s="92" t="s">
        <v>992</v>
      </c>
      <c r="D41" s="92">
        <v>30</v>
      </c>
      <c r="E41" s="92" t="s">
        <v>1004</v>
      </c>
      <c r="F41" s="92">
        <v>4</v>
      </c>
      <c r="G41" s="92" t="s">
        <v>1014</v>
      </c>
      <c r="H41" s="92">
        <v>2</v>
      </c>
      <c r="I41" s="92" t="s">
        <v>993</v>
      </c>
      <c r="J41" s="92">
        <v>8</v>
      </c>
      <c r="K41" s="92"/>
      <c r="L41" s="92"/>
      <c r="M41" s="92" t="s">
        <v>1033</v>
      </c>
      <c r="N41" s="92">
        <v>2</v>
      </c>
    </row>
    <row r="42" spans="1:14" ht="15">
      <c r="A42" s="92" t="s">
        <v>988</v>
      </c>
      <c r="B42" s="92">
        <v>19</v>
      </c>
      <c r="C42" s="92" t="s">
        <v>996</v>
      </c>
      <c r="D42" s="92">
        <v>10</v>
      </c>
      <c r="E42" s="92" t="s">
        <v>1005</v>
      </c>
      <c r="F42" s="92">
        <v>4</v>
      </c>
      <c r="G42" s="92" t="s">
        <v>1015</v>
      </c>
      <c r="H42" s="92">
        <v>2</v>
      </c>
      <c r="I42" s="92" t="s">
        <v>994</v>
      </c>
      <c r="J42" s="92">
        <v>4</v>
      </c>
      <c r="K42" s="92"/>
      <c r="L42" s="92"/>
      <c r="M42" s="92" t="s">
        <v>1034</v>
      </c>
      <c r="N42" s="92">
        <v>2</v>
      </c>
    </row>
    <row r="43" spans="1:14" ht="15">
      <c r="A43" s="92" t="s">
        <v>989</v>
      </c>
      <c r="B43" s="92">
        <v>0</v>
      </c>
      <c r="C43" s="92" t="s">
        <v>993</v>
      </c>
      <c r="D43" s="92">
        <v>10</v>
      </c>
      <c r="E43" s="92" t="s">
        <v>1006</v>
      </c>
      <c r="F43" s="92">
        <v>2</v>
      </c>
      <c r="G43" s="92" t="s">
        <v>1016</v>
      </c>
      <c r="H43" s="92">
        <v>2</v>
      </c>
      <c r="I43" s="92" t="s">
        <v>1025</v>
      </c>
      <c r="J43" s="92">
        <v>4</v>
      </c>
      <c r="K43" s="92"/>
      <c r="L43" s="92"/>
      <c r="M43" s="92" t="s">
        <v>1035</v>
      </c>
      <c r="N43" s="92">
        <v>2</v>
      </c>
    </row>
    <row r="44" spans="1:14" ht="15">
      <c r="A44" s="92" t="s">
        <v>990</v>
      </c>
      <c r="B44" s="92">
        <v>1073</v>
      </c>
      <c r="C44" s="92" t="s">
        <v>995</v>
      </c>
      <c r="D44" s="92">
        <v>8</v>
      </c>
      <c r="E44" s="92" t="s">
        <v>1007</v>
      </c>
      <c r="F44" s="92">
        <v>2</v>
      </c>
      <c r="G44" s="92" t="s">
        <v>1017</v>
      </c>
      <c r="H44" s="92">
        <v>2</v>
      </c>
      <c r="I44" s="92" t="s">
        <v>1026</v>
      </c>
      <c r="J44" s="92">
        <v>4</v>
      </c>
      <c r="K44" s="92"/>
      <c r="L44" s="92"/>
      <c r="M44" s="92" t="s">
        <v>1036</v>
      </c>
      <c r="N44" s="92">
        <v>2</v>
      </c>
    </row>
    <row r="45" spans="1:14" ht="15">
      <c r="A45" s="92" t="s">
        <v>991</v>
      </c>
      <c r="B45" s="92">
        <v>1130</v>
      </c>
      <c r="C45" s="92" t="s">
        <v>998</v>
      </c>
      <c r="D45" s="92">
        <v>7</v>
      </c>
      <c r="E45" s="92" t="s">
        <v>992</v>
      </c>
      <c r="F45" s="92">
        <v>2</v>
      </c>
      <c r="G45" s="92" t="s">
        <v>1018</v>
      </c>
      <c r="H45" s="92">
        <v>2</v>
      </c>
      <c r="I45" s="92" t="s">
        <v>992</v>
      </c>
      <c r="J45" s="92">
        <v>4</v>
      </c>
      <c r="K45" s="92"/>
      <c r="L45" s="92"/>
      <c r="M45" s="92" t="s">
        <v>1037</v>
      </c>
      <c r="N45" s="92">
        <v>2</v>
      </c>
    </row>
    <row r="46" spans="1:14" ht="15">
      <c r="A46" s="92" t="s">
        <v>992</v>
      </c>
      <c r="B46" s="92">
        <v>41</v>
      </c>
      <c r="C46" s="92" t="s">
        <v>994</v>
      </c>
      <c r="D46" s="92">
        <v>7</v>
      </c>
      <c r="E46" s="92" t="s">
        <v>1008</v>
      </c>
      <c r="F46" s="92">
        <v>2</v>
      </c>
      <c r="G46" s="92" t="s">
        <v>1019</v>
      </c>
      <c r="H46" s="92">
        <v>2</v>
      </c>
      <c r="I46" s="92" t="s">
        <v>1027</v>
      </c>
      <c r="J46" s="92">
        <v>4</v>
      </c>
      <c r="K46" s="92"/>
      <c r="L46" s="92"/>
      <c r="M46" s="92" t="s">
        <v>1038</v>
      </c>
      <c r="N46" s="92">
        <v>2</v>
      </c>
    </row>
    <row r="47" spans="1:14" ht="15">
      <c r="A47" s="92" t="s">
        <v>993</v>
      </c>
      <c r="B47" s="92">
        <v>18</v>
      </c>
      <c r="C47" s="92" t="s">
        <v>999</v>
      </c>
      <c r="D47" s="92">
        <v>6</v>
      </c>
      <c r="E47" s="92" t="s">
        <v>1009</v>
      </c>
      <c r="F47" s="92">
        <v>2</v>
      </c>
      <c r="G47" s="92" t="s">
        <v>1020</v>
      </c>
      <c r="H47" s="92">
        <v>2</v>
      </c>
      <c r="I47" s="92" t="s">
        <v>1028</v>
      </c>
      <c r="J47" s="92">
        <v>2</v>
      </c>
      <c r="K47" s="92"/>
      <c r="L47" s="92"/>
      <c r="M47" s="92" t="s">
        <v>992</v>
      </c>
      <c r="N47" s="92">
        <v>2</v>
      </c>
    </row>
    <row r="48" spans="1:14" ht="15">
      <c r="A48" s="92" t="s">
        <v>994</v>
      </c>
      <c r="B48" s="92">
        <v>11</v>
      </c>
      <c r="C48" s="92" t="s">
        <v>1000</v>
      </c>
      <c r="D48" s="92">
        <v>6</v>
      </c>
      <c r="E48" s="92" t="s">
        <v>1010</v>
      </c>
      <c r="F48" s="92">
        <v>2</v>
      </c>
      <c r="G48" s="92" t="s">
        <v>1021</v>
      </c>
      <c r="H48" s="92">
        <v>2</v>
      </c>
      <c r="I48" s="92" t="s">
        <v>1029</v>
      </c>
      <c r="J48" s="92">
        <v>2</v>
      </c>
      <c r="K48" s="92"/>
      <c r="L48" s="92"/>
      <c r="M48" s="92" t="s">
        <v>1039</v>
      </c>
      <c r="N48" s="92">
        <v>2</v>
      </c>
    </row>
    <row r="49" spans="1:14" ht="15">
      <c r="A49" s="92" t="s">
        <v>995</v>
      </c>
      <c r="B49" s="92">
        <v>10</v>
      </c>
      <c r="C49" s="92" t="s">
        <v>1001</v>
      </c>
      <c r="D49" s="92">
        <v>5</v>
      </c>
      <c r="E49" s="92" t="s">
        <v>1011</v>
      </c>
      <c r="F49" s="92">
        <v>2</v>
      </c>
      <c r="G49" s="92" t="s">
        <v>1022</v>
      </c>
      <c r="H49" s="92">
        <v>2</v>
      </c>
      <c r="I49" s="92" t="s">
        <v>1008</v>
      </c>
      <c r="J49" s="92">
        <v>2</v>
      </c>
      <c r="K49" s="92"/>
      <c r="L49" s="92"/>
      <c r="M49" s="92"/>
      <c r="N49" s="92"/>
    </row>
    <row r="50" spans="1:14" ht="15">
      <c r="A50" s="92" t="s">
        <v>996</v>
      </c>
      <c r="B50" s="92">
        <v>10</v>
      </c>
      <c r="C50" s="92" t="s">
        <v>1002</v>
      </c>
      <c r="D50" s="92">
        <v>5</v>
      </c>
      <c r="E50" s="92" t="s">
        <v>1012</v>
      </c>
      <c r="F50" s="92">
        <v>2</v>
      </c>
      <c r="G50" s="92" t="s">
        <v>1023</v>
      </c>
      <c r="H50" s="92">
        <v>2</v>
      </c>
      <c r="I50" s="92" t="s">
        <v>1030</v>
      </c>
      <c r="J50" s="92">
        <v>2</v>
      </c>
      <c r="K50" s="92"/>
      <c r="L50" s="92"/>
      <c r="M50" s="92"/>
      <c r="N50" s="92"/>
    </row>
    <row r="53" spans="1:14" ht="14.4" customHeight="1">
      <c r="A53" s="13" t="s">
        <v>1046</v>
      </c>
      <c r="B53" s="13" t="s">
        <v>930</v>
      </c>
      <c r="C53" s="13" t="s">
        <v>1057</v>
      </c>
      <c r="D53" s="13" t="s">
        <v>933</v>
      </c>
      <c r="E53" s="13" t="s">
        <v>1063</v>
      </c>
      <c r="F53" s="13" t="s">
        <v>935</v>
      </c>
      <c r="G53" s="13" t="s">
        <v>1074</v>
      </c>
      <c r="H53" s="13" t="s">
        <v>937</v>
      </c>
      <c r="I53" s="13" t="s">
        <v>1082</v>
      </c>
      <c r="J53" s="13" t="s">
        <v>939</v>
      </c>
      <c r="K53" s="84" t="s">
        <v>1091</v>
      </c>
      <c r="L53" s="84" t="s">
        <v>941</v>
      </c>
      <c r="M53" s="13" t="s">
        <v>1092</v>
      </c>
      <c r="N53" s="13" t="s">
        <v>942</v>
      </c>
    </row>
    <row r="54" spans="1:14" ht="15">
      <c r="A54" s="92" t="s">
        <v>1047</v>
      </c>
      <c r="B54" s="92">
        <v>8</v>
      </c>
      <c r="C54" s="92" t="s">
        <v>1047</v>
      </c>
      <c r="D54" s="92">
        <v>4</v>
      </c>
      <c r="E54" s="92" t="s">
        <v>1064</v>
      </c>
      <c r="F54" s="92">
        <v>2</v>
      </c>
      <c r="G54" s="92" t="s">
        <v>1054</v>
      </c>
      <c r="H54" s="92">
        <v>2</v>
      </c>
      <c r="I54" s="92" t="s">
        <v>1047</v>
      </c>
      <c r="J54" s="92">
        <v>4</v>
      </c>
      <c r="K54" s="92"/>
      <c r="L54" s="92"/>
      <c r="M54" s="92" t="s">
        <v>1093</v>
      </c>
      <c r="N54" s="92">
        <v>2</v>
      </c>
    </row>
    <row r="55" spans="1:14" ht="15">
      <c r="A55" s="92" t="s">
        <v>1048</v>
      </c>
      <c r="B55" s="92">
        <v>4</v>
      </c>
      <c r="C55" s="92" t="s">
        <v>1049</v>
      </c>
      <c r="D55" s="92">
        <v>4</v>
      </c>
      <c r="E55" s="92" t="s">
        <v>1065</v>
      </c>
      <c r="F55" s="92">
        <v>2</v>
      </c>
      <c r="G55" s="92" t="s">
        <v>1055</v>
      </c>
      <c r="H55" s="92">
        <v>2</v>
      </c>
      <c r="I55" s="92" t="s">
        <v>1048</v>
      </c>
      <c r="J55" s="92">
        <v>4</v>
      </c>
      <c r="K55" s="92"/>
      <c r="L55" s="92"/>
      <c r="M55" s="92" t="s">
        <v>1094</v>
      </c>
      <c r="N55" s="92">
        <v>2</v>
      </c>
    </row>
    <row r="56" spans="1:14" ht="15">
      <c r="A56" s="92" t="s">
        <v>1049</v>
      </c>
      <c r="B56" s="92">
        <v>4</v>
      </c>
      <c r="C56" s="92" t="s">
        <v>1050</v>
      </c>
      <c r="D56" s="92">
        <v>4</v>
      </c>
      <c r="E56" s="92" t="s">
        <v>1066</v>
      </c>
      <c r="F56" s="92">
        <v>2</v>
      </c>
      <c r="G56" s="92" t="s">
        <v>1056</v>
      </c>
      <c r="H56" s="92">
        <v>2</v>
      </c>
      <c r="I56" s="92" t="s">
        <v>1083</v>
      </c>
      <c r="J56" s="92">
        <v>2</v>
      </c>
      <c r="K56" s="92"/>
      <c r="L56" s="92"/>
      <c r="M56" s="92" t="s">
        <v>1095</v>
      </c>
      <c r="N56" s="92">
        <v>2</v>
      </c>
    </row>
    <row r="57" spans="1:14" ht="15">
      <c r="A57" s="92" t="s">
        <v>1050</v>
      </c>
      <c r="B57" s="92">
        <v>4</v>
      </c>
      <c r="C57" s="92" t="s">
        <v>1051</v>
      </c>
      <c r="D57" s="92">
        <v>4</v>
      </c>
      <c r="E57" s="92" t="s">
        <v>1067</v>
      </c>
      <c r="F57" s="92">
        <v>2</v>
      </c>
      <c r="G57" s="92" t="s">
        <v>1075</v>
      </c>
      <c r="H57" s="92">
        <v>2</v>
      </c>
      <c r="I57" s="92" t="s">
        <v>1084</v>
      </c>
      <c r="J57" s="92">
        <v>2</v>
      </c>
      <c r="K57" s="92"/>
      <c r="L57" s="92"/>
      <c r="M57" s="92" t="s">
        <v>1096</v>
      </c>
      <c r="N57" s="92">
        <v>2</v>
      </c>
    </row>
    <row r="58" spans="1:14" ht="15">
      <c r="A58" s="92" t="s">
        <v>1051</v>
      </c>
      <c r="B58" s="92">
        <v>4</v>
      </c>
      <c r="C58" s="92" t="s">
        <v>1052</v>
      </c>
      <c r="D58" s="92">
        <v>4</v>
      </c>
      <c r="E58" s="92" t="s">
        <v>1068</v>
      </c>
      <c r="F58" s="92">
        <v>2</v>
      </c>
      <c r="G58" s="92" t="s">
        <v>1076</v>
      </c>
      <c r="H58" s="92">
        <v>2</v>
      </c>
      <c r="I58" s="92" t="s">
        <v>1085</v>
      </c>
      <c r="J58" s="92">
        <v>2</v>
      </c>
      <c r="K58" s="92"/>
      <c r="L58" s="92"/>
      <c r="M58" s="92" t="s">
        <v>1097</v>
      </c>
      <c r="N58" s="92">
        <v>2</v>
      </c>
    </row>
    <row r="59" spans="1:14" ht="15">
      <c r="A59" s="92" t="s">
        <v>1052</v>
      </c>
      <c r="B59" s="92">
        <v>4</v>
      </c>
      <c r="C59" s="92" t="s">
        <v>1058</v>
      </c>
      <c r="D59" s="92">
        <v>2</v>
      </c>
      <c r="E59" s="92" t="s">
        <v>1069</v>
      </c>
      <c r="F59" s="92">
        <v>2</v>
      </c>
      <c r="G59" s="92" t="s">
        <v>1077</v>
      </c>
      <c r="H59" s="92">
        <v>2</v>
      </c>
      <c r="I59" s="92" t="s">
        <v>1086</v>
      </c>
      <c r="J59" s="92">
        <v>2</v>
      </c>
      <c r="K59" s="92"/>
      <c r="L59" s="92"/>
      <c r="M59" s="92" t="s">
        <v>1098</v>
      </c>
      <c r="N59" s="92">
        <v>2</v>
      </c>
    </row>
    <row r="60" spans="1:14" ht="15">
      <c r="A60" s="92" t="s">
        <v>1053</v>
      </c>
      <c r="B60" s="92">
        <v>3</v>
      </c>
      <c r="C60" s="92" t="s">
        <v>1059</v>
      </c>
      <c r="D60" s="92">
        <v>2</v>
      </c>
      <c r="E60" s="92" t="s">
        <v>1070</v>
      </c>
      <c r="F60" s="92">
        <v>2</v>
      </c>
      <c r="G60" s="92" t="s">
        <v>1078</v>
      </c>
      <c r="H60" s="92">
        <v>2</v>
      </c>
      <c r="I60" s="92" t="s">
        <v>1087</v>
      </c>
      <c r="J60" s="92">
        <v>2</v>
      </c>
      <c r="K60" s="92"/>
      <c r="L60" s="92"/>
      <c r="M60" s="92" t="s">
        <v>1099</v>
      </c>
      <c r="N60" s="92">
        <v>2</v>
      </c>
    </row>
    <row r="61" spans="1:14" ht="15">
      <c r="A61" s="92" t="s">
        <v>1054</v>
      </c>
      <c r="B61" s="92">
        <v>2</v>
      </c>
      <c r="C61" s="92" t="s">
        <v>1060</v>
      </c>
      <c r="D61" s="92">
        <v>2</v>
      </c>
      <c r="E61" s="92" t="s">
        <v>1071</v>
      </c>
      <c r="F61" s="92">
        <v>2</v>
      </c>
      <c r="G61" s="92" t="s">
        <v>1079</v>
      </c>
      <c r="H61" s="92">
        <v>2</v>
      </c>
      <c r="I61" s="92" t="s">
        <v>1088</v>
      </c>
      <c r="J61" s="92">
        <v>2</v>
      </c>
      <c r="K61" s="92"/>
      <c r="L61" s="92"/>
      <c r="M61" s="92"/>
      <c r="N61" s="92"/>
    </row>
    <row r="62" spans="1:14" ht="15">
      <c r="A62" s="92" t="s">
        <v>1055</v>
      </c>
      <c r="B62" s="92">
        <v>2</v>
      </c>
      <c r="C62" s="92" t="s">
        <v>1061</v>
      </c>
      <c r="D62" s="92">
        <v>2</v>
      </c>
      <c r="E62" s="92" t="s">
        <v>1072</v>
      </c>
      <c r="F62" s="92">
        <v>2</v>
      </c>
      <c r="G62" s="92" t="s">
        <v>1080</v>
      </c>
      <c r="H62" s="92">
        <v>2</v>
      </c>
      <c r="I62" s="92" t="s">
        <v>1089</v>
      </c>
      <c r="J62" s="92">
        <v>2</v>
      </c>
      <c r="K62" s="92"/>
      <c r="L62" s="92"/>
      <c r="M62" s="92"/>
      <c r="N62" s="92"/>
    </row>
    <row r="63" spans="1:14" ht="15">
      <c r="A63" s="92" t="s">
        <v>1056</v>
      </c>
      <c r="B63" s="92">
        <v>2</v>
      </c>
      <c r="C63" s="92" t="s">
        <v>1062</v>
      </c>
      <c r="D63" s="92">
        <v>2</v>
      </c>
      <c r="E63" s="92" t="s">
        <v>1073</v>
      </c>
      <c r="F63" s="92">
        <v>2</v>
      </c>
      <c r="G63" s="92" t="s">
        <v>1081</v>
      </c>
      <c r="H63" s="92">
        <v>2</v>
      </c>
      <c r="I63" s="92" t="s">
        <v>1090</v>
      </c>
      <c r="J63" s="92">
        <v>2</v>
      </c>
      <c r="K63" s="92"/>
      <c r="L63" s="92"/>
      <c r="M63" s="92"/>
      <c r="N63" s="92"/>
    </row>
    <row r="66" spans="1:14" ht="14.4" customHeight="1">
      <c r="A66" s="84" t="s">
        <v>1106</v>
      </c>
      <c r="B66" s="84" t="s">
        <v>930</v>
      </c>
      <c r="C66" s="84" t="s">
        <v>1108</v>
      </c>
      <c r="D66" s="84" t="s">
        <v>933</v>
      </c>
      <c r="E66" s="84" t="s">
        <v>1109</v>
      </c>
      <c r="F66" s="84" t="s">
        <v>935</v>
      </c>
      <c r="G66" s="84" t="s">
        <v>1112</v>
      </c>
      <c r="H66" s="84" t="s">
        <v>937</v>
      </c>
      <c r="I66" s="84" t="s">
        <v>1114</v>
      </c>
      <c r="J66" s="84" t="s">
        <v>939</v>
      </c>
      <c r="K66" s="84" t="s">
        <v>1116</v>
      </c>
      <c r="L66" s="84" t="s">
        <v>941</v>
      </c>
      <c r="M66" s="84" t="s">
        <v>1118</v>
      </c>
      <c r="N66" s="84" t="s">
        <v>942</v>
      </c>
    </row>
    <row r="67" spans="1:14" ht="15">
      <c r="A67" s="84"/>
      <c r="B67" s="84"/>
      <c r="C67" s="84"/>
      <c r="D67" s="84"/>
      <c r="E67" s="84"/>
      <c r="F67" s="84"/>
      <c r="G67" s="84"/>
      <c r="H67" s="84"/>
      <c r="I67" s="84"/>
      <c r="J67" s="84"/>
      <c r="K67" s="84"/>
      <c r="L67" s="84"/>
      <c r="M67" s="84"/>
      <c r="N67" s="84"/>
    </row>
    <row r="69" spans="1:14" ht="14.4" customHeight="1">
      <c r="A69" s="13" t="s">
        <v>1107</v>
      </c>
      <c r="B69" s="13" t="s">
        <v>930</v>
      </c>
      <c r="C69" s="84" t="s">
        <v>1110</v>
      </c>
      <c r="D69" s="84" t="s">
        <v>933</v>
      </c>
      <c r="E69" s="13" t="s">
        <v>1111</v>
      </c>
      <c r="F69" s="13" t="s">
        <v>935</v>
      </c>
      <c r="G69" s="84" t="s">
        <v>1113</v>
      </c>
      <c r="H69" s="84" t="s">
        <v>937</v>
      </c>
      <c r="I69" s="84" t="s">
        <v>1115</v>
      </c>
      <c r="J69" s="84" t="s">
        <v>939</v>
      </c>
      <c r="K69" s="13" t="s">
        <v>1117</v>
      </c>
      <c r="L69" s="13" t="s">
        <v>941</v>
      </c>
      <c r="M69" s="84" t="s">
        <v>1119</v>
      </c>
      <c r="N69" s="84" t="s">
        <v>942</v>
      </c>
    </row>
    <row r="70" spans="1:14" ht="15">
      <c r="A70" s="84" t="s">
        <v>276</v>
      </c>
      <c r="B70" s="84">
        <v>2</v>
      </c>
      <c r="C70" s="84"/>
      <c r="D70" s="84"/>
      <c r="E70" s="84" t="s">
        <v>276</v>
      </c>
      <c r="F70" s="84">
        <v>2</v>
      </c>
      <c r="G70" s="84"/>
      <c r="H70" s="84"/>
      <c r="I70" s="84"/>
      <c r="J70" s="84"/>
      <c r="K70" s="84" t="s">
        <v>277</v>
      </c>
      <c r="L70" s="84">
        <v>1</v>
      </c>
      <c r="M70" s="84"/>
      <c r="N70" s="84"/>
    </row>
    <row r="71" spans="1:14" ht="15">
      <c r="A71" s="84" t="s">
        <v>275</v>
      </c>
      <c r="B71" s="84">
        <v>2</v>
      </c>
      <c r="C71" s="84"/>
      <c r="D71" s="84"/>
      <c r="E71" s="84" t="s">
        <v>275</v>
      </c>
      <c r="F71" s="84">
        <v>2</v>
      </c>
      <c r="G71" s="84"/>
      <c r="H71" s="84"/>
      <c r="I71" s="84"/>
      <c r="J71" s="84"/>
      <c r="K71" s="84"/>
      <c r="L71" s="84"/>
      <c r="M71" s="84"/>
      <c r="N71" s="84"/>
    </row>
    <row r="72" spans="1:14" ht="15">
      <c r="A72" s="84" t="s">
        <v>274</v>
      </c>
      <c r="B72" s="84">
        <v>2</v>
      </c>
      <c r="C72" s="84"/>
      <c r="D72" s="84"/>
      <c r="E72" s="84" t="s">
        <v>274</v>
      </c>
      <c r="F72" s="84">
        <v>2</v>
      </c>
      <c r="G72" s="84"/>
      <c r="H72" s="84"/>
      <c r="I72" s="84"/>
      <c r="J72" s="84"/>
      <c r="K72" s="84"/>
      <c r="L72" s="84"/>
      <c r="M72" s="84"/>
      <c r="N72" s="84"/>
    </row>
    <row r="73" spans="1:14" ht="15">
      <c r="A73" s="84" t="s">
        <v>273</v>
      </c>
      <c r="B73" s="84">
        <v>2</v>
      </c>
      <c r="C73" s="84"/>
      <c r="D73" s="84"/>
      <c r="E73" s="84" t="s">
        <v>273</v>
      </c>
      <c r="F73" s="84">
        <v>2</v>
      </c>
      <c r="G73" s="84"/>
      <c r="H73" s="84"/>
      <c r="I73" s="84"/>
      <c r="J73" s="84"/>
      <c r="K73" s="84"/>
      <c r="L73" s="84"/>
      <c r="M73" s="84"/>
      <c r="N73" s="84"/>
    </row>
    <row r="74" spans="1:14" ht="15">
      <c r="A74" s="84" t="s">
        <v>272</v>
      </c>
      <c r="B74" s="84">
        <v>2</v>
      </c>
      <c r="C74" s="84"/>
      <c r="D74" s="84"/>
      <c r="E74" s="84" t="s">
        <v>272</v>
      </c>
      <c r="F74" s="84">
        <v>2</v>
      </c>
      <c r="G74" s="84"/>
      <c r="H74" s="84"/>
      <c r="I74" s="84"/>
      <c r="J74" s="84"/>
      <c r="K74" s="84"/>
      <c r="L74" s="84"/>
      <c r="M74" s="84"/>
      <c r="N74" s="84"/>
    </row>
    <row r="75" spans="1:14" ht="15">
      <c r="A75" s="84" t="s">
        <v>271</v>
      </c>
      <c r="B75" s="84">
        <v>2</v>
      </c>
      <c r="C75" s="84"/>
      <c r="D75" s="84"/>
      <c r="E75" s="84" t="s">
        <v>271</v>
      </c>
      <c r="F75" s="84">
        <v>2</v>
      </c>
      <c r="G75" s="84"/>
      <c r="H75" s="84"/>
      <c r="I75" s="84"/>
      <c r="J75" s="84"/>
      <c r="K75" s="84"/>
      <c r="L75" s="84"/>
      <c r="M75" s="84"/>
      <c r="N75" s="84"/>
    </row>
    <row r="76" spans="1:14" ht="15">
      <c r="A76" s="84" t="s">
        <v>270</v>
      </c>
      <c r="B76" s="84">
        <v>2</v>
      </c>
      <c r="C76" s="84"/>
      <c r="D76" s="84"/>
      <c r="E76" s="84" t="s">
        <v>270</v>
      </c>
      <c r="F76" s="84">
        <v>2</v>
      </c>
      <c r="G76" s="84"/>
      <c r="H76" s="84"/>
      <c r="I76" s="84"/>
      <c r="J76" s="84"/>
      <c r="K76" s="84"/>
      <c r="L76" s="84"/>
      <c r="M76" s="84"/>
      <c r="N76" s="84"/>
    </row>
    <row r="77" spans="1:14" ht="15">
      <c r="A77" s="84" t="s">
        <v>277</v>
      </c>
      <c r="B77" s="84">
        <v>1</v>
      </c>
      <c r="C77" s="84"/>
      <c r="D77" s="84"/>
      <c r="E77" s="84"/>
      <c r="F77" s="84"/>
      <c r="G77" s="84"/>
      <c r="H77" s="84"/>
      <c r="I77" s="84"/>
      <c r="J77" s="84"/>
      <c r="K77" s="84"/>
      <c r="L77" s="84"/>
      <c r="M77" s="84"/>
      <c r="N77" s="84"/>
    </row>
    <row r="80" spans="1:14" ht="14.4" customHeight="1">
      <c r="A80" s="13" t="s">
        <v>1123</v>
      </c>
      <c r="B80" s="13" t="s">
        <v>930</v>
      </c>
      <c r="C80" s="13" t="s">
        <v>1124</v>
      </c>
      <c r="D80" s="13" t="s">
        <v>933</v>
      </c>
      <c r="E80" s="13" t="s">
        <v>1125</v>
      </c>
      <c r="F80" s="13" t="s">
        <v>935</v>
      </c>
      <c r="G80" s="13" t="s">
        <v>1126</v>
      </c>
      <c r="H80" s="13" t="s">
        <v>937</v>
      </c>
      <c r="I80" s="13" t="s">
        <v>1127</v>
      </c>
      <c r="J80" s="13" t="s">
        <v>939</v>
      </c>
      <c r="K80" s="13" t="s">
        <v>1128</v>
      </c>
      <c r="L80" s="13" t="s">
        <v>941</v>
      </c>
      <c r="M80" s="13" t="s">
        <v>1129</v>
      </c>
      <c r="N80" s="13" t="s">
        <v>942</v>
      </c>
    </row>
    <row r="81" spans="1:14" ht="15">
      <c r="A81" s="122" t="s">
        <v>276</v>
      </c>
      <c r="B81" s="84">
        <v>490055</v>
      </c>
      <c r="C81" s="122" t="s">
        <v>262</v>
      </c>
      <c r="D81" s="84">
        <v>13168</v>
      </c>
      <c r="E81" s="122" t="s">
        <v>276</v>
      </c>
      <c r="F81" s="84">
        <v>490055</v>
      </c>
      <c r="G81" s="122" t="s">
        <v>268</v>
      </c>
      <c r="H81" s="84">
        <v>10505</v>
      </c>
      <c r="I81" s="122" t="s">
        <v>267</v>
      </c>
      <c r="J81" s="84">
        <v>1557</v>
      </c>
      <c r="K81" s="122" t="s">
        <v>277</v>
      </c>
      <c r="L81" s="84">
        <v>256134</v>
      </c>
      <c r="M81" s="122" t="s">
        <v>234</v>
      </c>
      <c r="N81" s="84">
        <v>74333</v>
      </c>
    </row>
    <row r="82" spans="1:14" ht="15">
      <c r="A82" s="122" t="s">
        <v>277</v>
      </c>
      <c r="B82" s="84">
        <v>256134</v>
      </c>
      <c r="C82" s="122" t="s">
        <v>252</v>
      </c>
      <c r="D82" s="84">
        <v>8746</v>
      </c>
      <c r="E82" s="122" t="s">
        <v>275</v>
      </c>
      <c r="F82" s="84">
        <v>96530</v>
      </c>
      <c r="G82" s="122" t="s">
        <v>269</v>
      </c>
      <c r="H82" s="84">
        <v>11</v>
      </c>
      <c r="I82" s="122" t="s">
        <v>266</v>
      </c>
      <c r="J82" s="84">
        <v>10</v>
      </c>
      <c r="K82" s="122" t="s">
        <v>265</v>
      </c>
      <c r="L82" s="84">
        <v>3746</v>
      </c>
      <c r="M82" s="122" t="s">
        <v>235</v>
      </c>
      <c r="N82" s="84">
        <v>3659</v>
      </c>
    </row>
    <row r="83" spans="1:14" ht="15">
      <c r="A83" s="122" t="s">
        <v>275</v>
      </c>
      <c r="B83" s="84">
        <v>96530</v>
      </c>
      <c r="C83" s="122" t="s">
        <v>255</v>
      </c>
      <c r="D83" s="84">
        <v>4731</v>
      </c>
      <c r="E83" s="122" t="s">
        <v>274</v>
      </c>
      <c r="F83" s="84">
        <v>32035</v>
      </c>
      <c r="G83" s="122"/>
      <c r="H83" s="84"/>
      <c r="I83" s="122"/>
      <c r="J83" s="84"/>
      <c r="K83" s="122"/>
      <c r="L83" s="84"/>
      <c r="M83" s="122"/>
      <c r="N83" s="84"/>
    </row>
    <row r="84" spans="1:14" ht="15">
      <c r="A84" s="122" t="s">
        <v>234</v>
      </c>
      <c r="B84" s="84">
        <v>74333</v>
      </c>
      <c r="C84" s="122" t="s">
        <v>243</v>
      </c>
      <c r="D84" s="84">
        <v>4416</v>
      </c>
      <c r="E84" s="122" t="s">
        <v>273</v>
      </c>
      <c r="F84" s="84">
        <v>31265</v>
      </c>
      <c r="G84" s="122"/>
      <c r="H84" s="84"/>
      <c r="I84" s="122"/>
      <c r="J84" s="84"/>
      <c r="K84" s="122"/>
      <c r="L84" s="84"/>
      <c r="M84" s="122"/>
      <c r="N84" s="84"/>
    </row>
    <row r="85" spans="1:14" ht="15">
      <c r="A85" s="122" t="s">
        <v>274</v>
      </c>
      <c r="B85" s="84">
        <v>32035</v>
      </c>
      <c r="C85" s="122" t="s">
        <v>250</v>
      </c>
      <c r="D85" s="84">
        <v>3699</v>
      </c>
      <c r="E85" s="122" t="s">
        <v>261</v>
      </c>
      <c r="F85" s="84">
        <v>7107</v>
      </c>
      <c r="G85" s="122"/>
      <c r="H85" s="84"/>
      <c r="I85" s="122"/>
      <c r="J85" s="84"/>
      <c r="K85" s="122"/>
      <c r="L85" s="84"/>
      <c r="M85" s="122"/>
      <c r="N85" s="84"/>
    </row>
    <row r="86" spans="1:14" ht="15">
      <c r="A86" s="122" t="s">
        <v>273</v>
      </c>
      <c r="B86" s="84">
        <v>31265</v>
      </c>
      <c r="C86" s="122" t="s">
        <v>244</v>
      </c>
      <c r="D86" s="84">
        <v>3116</v>
      </c>
      <c r="E86" s="122" t="s">
        <v>264</v>
      </c>
      <c r="F86" s="84">
        <v>4163</v>
      </c>
      <c r="G86" s="122"/>
      <c r="H86" s="84"/>
      <c r="I86" s="122"/>
      <c r="J86" s="84"/>
      <c r="K86" s="122"/>
      <c r="L86" s="84"/>
      <c r="M86" s="122"/>
      <c r="N86" s="84"/>
    </row>
    <row r="87" spans="1:14" ht="15">
      <c r="A87" s="122" t="s">
        <v>262</v>
      </c>
      <c r="B87" s="84">
        <v>13168</v>
      </c>
      <c r="C87" s="122" t="s">
        <v>238</v>
      </c>
      <c r="D87" s="84">
        <v>2734</v>
      </c>
      <c r="E87" s="122" t="s">
        <v>270</v>
      </c>
      <c r="F87" s="84">
        <v>3864</v>
      </c>
      <c r="G87" s="122"/>
      <c r="H87" s="84"/>
      <c r="I87" s="122"/>
      <c r="J87" s="84"/>
      <c r="K87" s="122"/>
      <c r="L87" s="84"/>
      <c r="M87" s="122"/>
      <c r="N87" s="84"/>
    </row>
    <row r="88" spans="1:14" ht="15">
      <c r="A88" s="122" t="s">
        <v>268</v>
      </c>
      <c r="B88" s="84">
        <v>10505</v>
      </c>
      <c r="C88" s="122" t="s">
        <v>239</v>
      </c>
      <c r="D88" s="84">
        <v>2566</v>
      </c>
      <c r="E88" s="122" t="s">
        <v>271</v>
      </c>
      <c r="F88" s="84">
        <v>2058</v>
      </c>
      <c r="G88" s="122"/>
      <c r="H88" s="84"/>
      <c r="I88" s="122"/>
      <c r="J88" s="84"/>
      <c r="K88" s="122"/>
      <c r="L88" s="84"/>
      <c r="M88" s="122"/>
      <c r="N88" s="84"/>
    </row>
    <row r="89" spans="1:14" ht="15">
      <c r="A89" s="122" t="s">
        <v>252</v>
      </c>
      <c r="B89" s="84">
        <v>8746</v>
      </c>
      <c r="C89" s="122" t="s">
        <v>257</v>
      </c>
      <c r="D89" s="84">
        <v>2508</v>
      </c>
      <c r="E89" s="122" t="s">
        <v>272</v>
      </c>
      <c r="F89" s="84">
        <v>1367</v>
      </c>
      <c r="G89" s="122"/>
      <c r="H89" s="84"/>
      <c r="I89" s="122"/>
      <c r="J89" s="84"/>
      <c r="K89" s="122"/>
      <c r="L89" s="84"/>
      <c r="M89" s="122"/>
      <c r="N89" s="84"/>
    </row>
    <row r="90" spans="1:14" ht="15">
      <c r="A90" s="122" t="s">
        <v>261</v>
      </c>
      <c r="B90" s="84">
        <v>7107</v>
      </c>
      <c r="C90" s="122" t="s">
        <v>241</v>
      </c>
      <c r="D90" s="84">
        <v>1877</v>
      </c>
      <c r="E90" s="122"/>
      <c r="F90" s="84"/>
      <c r="G90" s="122"/>
      <c r="H90" s="84"/>
      <c r="I90" s="122"/>
      <c r="J90" s="84"/>
      <c r="K90" s="122"/>
      <c r="L90" s="84"/>
      <c r="M90" s="122"/>
      <c r="N90" s="84"/>
    </row>
  </sheetData>
  <hyperlinks>
    <hyperlink ref="A2" r:id="rId1" display="https://learninghub.prospercanada.org/wp-content/uploads/2019/10/SaveattheGroceryStore2018.pdf"/>
    <hyperlink ref="A3" r:id="rId2" display="https://gnfl.io/9Ib8sCm9FUDBVmlgXTQ-pc/1878762/"/>
    <hyperlink ref="A4" r:id="rId3" display="https://gnfl.io/3ERoEHuy3JD4QOS4tkU-pc/1865878/"/>
    <hyperlink ref="A5" r:id="rId4" display="https://www.scotsman.com/business/why-securing-the-fintech-ecosystem-is-vital-1-5062080"/>
    <hyperlink ref="A6" r:id="rId5" display="https://www.bradgoesbeyond.com/home-1/assessing-your-financial-reality"/>
    <hyperlink ref="A7" r:id="rId6" display="https://www.thepennyhoarder.com/bank-accounts/what-is-apy/"/>
    <hyperlink ref="A8" r:id="rId7" display="https://www.daveramsey.com/blog/christmas-and-money-are-gone"/>
    <hyperlink ref="A9" r:id="rId8" display="https://www.statefarm.com/simple-insights/planning/give-the-gift-of-education"/>
    <hyperlink ref="A10" r:id="rId9" display="https://www.baptist-healthfcu.com/aboutus/current-specials/"/>
    <hyperlink ref="A11" r:id="rId10" display="https://www.cnbc.com/2019/12/31/here-are-some-quick-fixes-to-recover-from-a-financial-hangover.html"/>
    <hyperlink ref="C2" r:id="rId11" display="https://www.instagram.com/p/B63AFSnBOkB/?igshid=1c4ughgwl97u3"/>
    <hyperlink ref="C3" r:id="rId12" display="https://www.athene.com/smart-strategies/finances/retirement-resolutions.html?utm_medium=social&amp;utm_source=athene&amp;utm_campaign=smart_strategies&amp;utm_content=retirement_resolutions"/>
    <hyperlink ref="C4" r:id="rId13" display="https://twitter.com/StateFarm/status/1212403129532211200"/>
    <hyperlink ref="C5" r:id="rId14" display="https://www.piatchekandsmith.com/HOT-TOPIC-Two-Trade-Agreements-Offer-Optimism,-But-Uncertainty-Remains.c9503.htm"/>
    <hyperlink ref="C6" r:id="rId15" display="https://www.instagram.com/p/B63kVXNH_HF/?igshid=1rn3dutpfom78"/>
    <hyperlink ref="C7" r:id="rId16" display="https://www.facebook.com/100000518780086/posts/3151367478223847/"/>
    <hyperlink ref="C8" r:id="rId17" display="http://resourcecenter.cuna.org/1/article/4227/html"/>
    <hyperlink ref="C9" r:id="rId18" display="https://www.seniorfinanceadvisor.com/news/best-investment-savings-accounts-for-retirement?&amp;utm_source=twitter&amp;utm_medium=twitter-organic-sfa&amp;utm_campaign=organic-twitter-post"/>
    <hyperlink ref="C10" r:id="rId19" display="https://www.weau.com/content/news/Tips-to-protect-yourself-from-financial-scams-565852872.html"/>
    <hyperlink ref="C11" r:id="rId20" display="https://www.cnbc.com/2019/12/31/here-are-some-quick-fixes-to-recover-from-a-financial-hangover.html"/>
    <hyperlink ref="G2" r:id="rId21" display="https://learninghub.prospercanada.org/wp-content/uploads/2019/10/SaveattheGroceryStore2018.pdf"/>
    <hyperlink ref="I2" r:id="rId22" display="https://gnfl.io/9Ib8sCm9FUDBVmlgXTQ-pc/1878762/"/>
    <hyperlink ref="I3" r:id="rId23" display="https://gnfl.io/3ERoEHuy3JD4QOS4tkU-pc/1865878/"/>
    <hyperlink ref="K2" r:id="rId24" display="https://www.scotsman.com/business/why-securing-the-fintech-ecosystem-is-vital-1-5062080"/>
  </hyperlinks>
  <printOptions/>
  <pageMargins left="0.7" right="0.7" top="0.75" bottom="0.75" header="0.3" footer="0.3"/>
  <pageSetup orientation="portrait" paperSize="9"/>
  <tableParts>
    <tablePart r:id="rId32"/>
    <tablePart r:id="rId27"/>
    <tablePart r:id="rId30"/>
    <tablePart r:id="rId29"/>
    <tablePart r:id="rId25"/>
    <tablePart r:id="rId31"/>
    <tablePart r:id="rId26"/>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8357-3ED9-4486-B013-D4059983221F}">
  <dimension ref="A1:G30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1210</v>
      </c>
      <c r="B1" s="13" t="s">
        <v>1303</v>
      </c>
      <c r="C1" s="13" t="s">
        <v>1304</v>
      </c>
      <c r="D1" s="13" t="s">
        <v>144</v>
      </c>
      <c r="E1" s="13" t="s">
        <v>1306</v>
      </c>
      <c r="F1" s="13" t="s">
        <v>1307</v>
      </c>
      <c r="G1" s="13" t="s">
        <v>1308</v>
      </c>
    </row>
    <row r="2" spans="1:7" ht="15">
      <c r="A2" s="84" t="s">
        <v>987</v>
      </c>
      <c r="B2" s="84">
        <v>38</v>
      </c>
      <c r="C2" s="127">
        <v>0.033628318584070796</v>
      </c>
      <c r="D2" s="84" t="s">
        <v>1305</v>
      </c>
      <c r="E2" s="84"/>
      <c r="F2" s="84"/>
      <c r="G2" s="84"/>
    </row>
    <row r="3" spans="1:7" ht="15">
      <c r="A3" s="84" t="s">
        <v>988</v>
      </c>
      <c r="B3" s="84">
        <v>19</v>
      </c>
      <c r="C3" s="127">
        <v>0.016814159292035398</v>
      </c>
      <c r="D3" s="84" t="s">
        <v>1305</v>
      </c>
      <c r="E3" s="84"/>
      <c r="F3" s="84"/>
      <c r="G3" s="84"/>
    </row>
    <row r="4" spans="1:7" ht="15">
      <c r="A4" s="84" t="s">
        <v>989</v>
      </c>
      <c r="B4" s="84">
        <v>0</v>
      </c>
      <c r="C4" s="127">
        <v>0</v>
      </c>
      <c r="D4" s="84" t="s">
        <v>1305</v>
      </c>
      <c r="E4" s="84"/>
      <c r="F4" s="84"/>
      <c r="G4" s="84"/>
    </row>
    <row r="5" spans="1:7" ht="15">
      <c r="A5" s="84" t="s">
        <v>990</v>
      </c>
      <c r="B5" s="84">
        <v>1073</v>
      </c>
      <c r="C5" s="127">
        <v>0.9495575221238939</v>
      </c>
      <c r="D5" s="84" t="s">
        <v>1305</v>
      </c>
      <c r="E5" s="84"/>
      <c r="F5" s="84"/>
      <c r="G5" s="84"/>
    </row>
    <row r="6" spans="1:7" ht="15">
      <c r="A6" s="84" t="s">
        <v>991</v>
      </c>
      <c r="B6" s="84">
        <v>1130</v>
      </c>
      <c r="C6" s="127">
        <v>1</v>
      </c>
      <c r="D6" s="84" t="s">
        <v>1305</v>
      </c>
      <c r="E6" s="84"/>
      <c r="F6" s="84"/>
      <c r="G6" s="84"/>
    </row>
    <row r="7" spans="1:7" ht="15">
      <c r="A7" s="92" t="s">
        <v>992</v>
      </c>
      <c r="B7" s="92">
        <v>41</v>
      </c>
      <c r="C7" s="128">
        <v>0</v>
      </c>
      <c r="D7" s="92" t="s">
        <v>1305</v>
      </c>
      <c r="E7" s="92" t="b">
        <v>0</v>
      </c>
      <c r="F7" s="92" t="b">
        <v>0</v>
      </c>
      <c r="G7" s="92" t="b">
        <v>0</v>
      </c>
    </row>
    <row r="8" spans="1:7" ht="15">
      <c r="A8" s="92" t="s">
        <v>993</v>
      </c>
      <c r="B8" s="92">
        <v>18</v>
      </c>
      <c r="C8" s="128">
        <v>0.013165878415589702</v>
      </c>
      <c r="D8" s="92" t="s">
        <v>1305</v>
      </c>
      <c r="E8" s="92" t="b">
        <v>0</v>
      </c>
      <c r="F8" s="92" t="b">
        <v>0</v>
      </c>
      <c r="G8" s="92" t="b">
        <v>0</v>
      </c>
    </row>
    <row r="9" spans="1:7" ht="15">
      <c r="A9" s="92" t="s">
        <v>994</v>
      </c>
      <c r="B9" s="92">
        <v>11</v>
      </c>
      <c r="C9" s="128">
        <v>0.009215986638088878</v>
      </c>
      <c r="D9" s="92" t="s">
        <v>1305</v>
      </c>
      <c r="E9" s="92" t="b">
        <v>0</v>
      </c>
      <c r="F9" s="92" t="b">
        <v>0</v>
      </c>
      <c r="G9" s="92" t="b">
        <v>0</v>
      </c>
    </row>
    <row r="10" spans="1:7" ht="15">
      <c r="A10" s="92" t="s">
        <v>995</v>
      </c>
      <c r="B10" s="92">
        <v>10</v>
      </c>
      <c r="C10" s="128">
        <v>0.00965603148505001</v>
      </c>
      <c r="D10" s="92" t="s">
        <v>1305</v>
      </c>
      <c r="E10" s="92" t="b">
        <v>0</v>
      </c>
      <c r="F10" s="92" t="b">
        <v>0</v>
      </c>
      <c r="G10" s="92" t="b">
        <v>0</v>
      </c>
    </row>
    <row r="11" spans="1:7" ht="15">
      <c r="A11" s="92" t="s">
        <v>996</v>
      </c>
      <c r="B11" s="92">
        <v>10</v>
      </c>
      <c r="C11" s="128">
        <v>0.00965603148505001</v>
      </c>
      <c r="D11" s="92" t="s">
        <v>1305</v>
      </c>
      <c r="E11" s="92" t="b">
        <v>0</v>
      </c>
      <c r="F11" s="92" t="b">
        <v>0</v>
      </c>
      <c r="G11" s="92" t="b">
        <v>0</v>
      </c>
    </row>
    <row r="12" spans="1:7" ht="15">
      <c r="A12" s="92" t="s">
        <v>998</v>
      </c>
      <c r="B12" s="92">
        <v>9</v>
      </c>
      <c r="C12" s="128">
        <v>0.008690428336545007</v>
      </c>
      <c r="D12" s="92" t="s">
        <v>1305</v>
      </c>
      <c r="E12" s="92" t="b">
        <v>0</v>
      </c>
      <c r="F12" s="92" t="b">
        <v>0</v>
      </c>
      <c r="G12" s="92" t="b">
        <v>0</v>
      </c>
    </row>
    <row r="13" spans="1:7" ht="15">
      <c r="A13" s="92" t="s">
        <v>1211</v>
      </c>
      <c r="B13" s="92">
        <v>6</v>
      </c>
      <c r="C13" s="128">
        <v>0.007342808853396703</v>
      </c>
      <c r="D13" s="92" t="s">
        <v>1305</v>
      </c>
      <c r="E13" s="92" t="b">
        <v>0</v>
      </c>
      <c r="F13" s="92" t="b">
        <v>0</v>
      </c>
      <c r="G13" s="92" t="b">
        <v>0</v>
      </c>
    </row>
    <row r="14" spans="1:7" ht="15">
      <c r="A14" s="92" t="s">
        <v>1212</v>
      </c>
      <c r="B14" s="92">
        <v>6</v>
      </c>
      <c r="C14" s="128">
        <v>0.007342808853396703</v>
      </c>
      <c r="D14" s="92" t="s">
        <v>1305</v>
      </c>
      <c r="E14" s="92" t="b">
        <v>0</v>
      </c>
      <c r="F14" s="92" t="b">
        <v>0</v>
      </c>
      <c r="G14" s="92" t="b">
        <v>0</v>
      </c>
    </row>
    <row r="15" spans="1:7" ht="15">
      <c r="A15" s="92" t="s">
        <v>999</v>
      </c>
      <c r="B15" s="92">
        <v>6</v>
      </c>
      <c r="C15" s="128">
        <v>0.007342808853396703</v>
      </c>
      <c r="D15" s="92" t="s">
        <v>1305</v>
      </c>
      <c r="E15" s="92" t="b">
        <v>0</v>
      </c>
      <c r="F15" s="92" t="b">
        <v>0</v>
      </c>
      <c r="G15" s="92" t="b">
        <v>0</v>
      </c>
    </row>
    <row r="16" spans="1:7" ht="15">
      <c r="A16" s="92" t="s">
        <v>1000</v>
      </c>
      <c r="B16" s="92">
        <v>6</v>
      </c>
      <c r="C16" s="128">
        <v>0.011540356548877605</v>
      </c>
      <c r="D16" s="92" t="s">
        <v>1305</v>
      </c>
      <c r="E16" s="92" t="b">
        <v>0</v>
      </c>
      <c r="F16" s="92" t="b">
        <v>0</v>
      </c>
      <c r="G16" s="92" t="b">
        <v>0</v>
      </c>
    </row>
    <row r="17" spans="1:7" ht="15">
      <c r="A17" s="92" t="s">
        <v>1034</v>
      </c>
      <c r="B17" s="92">
        <v>5</v>
      </c>
      <c r="C17" s="128">
        <v>0.006699515046801443</v>
      </c>
      <c r="D17" s="92" t="s">
        <v>1305</v>
      </c>
      <c r="E17" s="92" t="b">
        <v>1</v>
      </c>
      <c r="F17" s="92" t="b">
        <v>0</v>
      </c>
      <c r="G17" s="92" t="b">
        <v>0</v>
      </c>
    </row>
    <row r="18" spans="1:7" ht="15">
      <c r="A18" s="92" t="s">
        <v>1213</v>
      </c>
      <c r="B18" s="92">
        <v>5</v>
      </c>
      <c r="C18" s="128">
        <v>0.007409999013136167</v>
      </c>
      <c r="D18" s="92" t="s">
        <v>1305</v>
      </c>
      <c r="E18" s="92" t="b">
        <v>0</v>
      </c>
      <c r="F18" s="92" t="b">
        <v>0</v>
      </c>
      <c r="G18" s="92" t="b">
        <v>0</v>
      </c>
    </row>
    <row r="19" spans="1:7" ht="15">
      <c r="A19" s="92" t="s">
        <v>1214</v>
      </c>
      <c r="B19" s="92">
        <v>5</v>
      </c>
      <c r="C19" s="128">
        <v>0.007409999013136167</v>
      </c>
      <c r="D19" s="92" t="s">
        <v>1305</v>
      </c>
      <c r="E19" s="92" t="b">
        <v>0</v>
      </c>
      <c r="F19" s="92" t="b">
        <v>0</v>
      </c>
      <c r="G19" s="92" t="b">
        <v>0</v>
      </c>
    </row>
    <row r="20" spans="1:7" ht="15">
      <c r="A20" s="92" t="s">
        <v>1001</v>
      </c>
      <c r="B20" s="92">
        <v>5</v>
      </c>
      <c r="C20" s="128">
        <v>0.006699515046801443</v>
      </c>
      <c r="D20" s="92" t="s">
        <v>1305</v>
      </c>
      <c r="E20" s="92" t="b">
        <v>0</v>
      </c>
      <c r="F20" s="92" t="b">
        <v>0</v>
      </c>
      <c r="G20" s="92" t="b">
        <v>0</v>
      </c>
    </row>
    <row r="21" spans="1:7" ht="15">
      <c r="A21" s="92" t="s">
        <v>1002</v>
      </c>
      <c r="B21" s="92">
        <v>5</v>
      </c>
      <c r="C21" s="128">
        <v>0.007409999013136167</v>
      </c>
      <c r="D21" s="92" t="s">
        <v>1305</v>
      </c>
      <c r="E21" s="92" t="b">
        <v>0</v>
      </c>
      <c r="F21" s="92" t="b">
        <v>0</v>
      </c>
      <c r="G21" s="92" t="b">
        <v>0</v>
      </c>
    </row>
    <row r="22" spans="1:7" ht="15">
      <c r="A22" s="92" t="s">
        <v>1215</v>
      </c>
      <c r="B22" s="92">
        <v>5</v>
      </c>
      <c r="C22" s="128">
        <v>0.006699515046801443</v>
      </c>
      <c r="D22" s="92" t="s">
        <v>1305</v>
      </c>
      <c r="E22" s="92" t="b">
        <v>0</v>
      </c>
      <c r="F22" s="92" t="b">
        <v>0</v>
      </c>
      <c r="G22" s="92" t="b">
        <v>0</v>
      </c>
    </row>
    <row r="23" spans="1:7" ht="15">
      <c r="A23" s="92" t="s">
        <v>1028</v>
      </c>
      <c r="B23" s="92">
        <v>4</v>
      </c>
      <c r="C23" s="128">
        <v>0.005927999210508934</v>
      </c>
      <c r="D23" s="92" t="s">
        <v>1305</v>
      </c>
      <c r="E23" s="92" t="b">
        <v>1</v>
      </c>
      <c r="F23" s="92" t="b">
        <v>0</v>
      </c>
      <c r="G23" s="92" t="b">
        <v>0</v>
      </c>
    </row>
    <row r="24" spans="1:7" ht="15">
      <c r="A24" s="92" t="s">
        <v>1025</v>
      </c>
      <c r="B24" s="92">
        <v>4</v>
      </c>
      <c r="C24" s="128">
        <v>0.007693571032585069</v>
      </c>
      <c r="D24" s="92" t="s">
        <v>1305</v>
      </c>
      <c r="E24" s="92" t="b">
        <v>0</v>
      </c>
      <c r="F24" s="92" t="b">
        <v>0</v>
      </c>
      <c r="G24" s="92" t="b">
        <v>0</v>
      </c>
    </row>
    <row r="25" spans="1:7" ht="15">
      <c r="A25" s="92" t="s">
        <v>1008</v>
      </c>
      <c r="B25" s="92">
        <v>4</v>
      </c>
      <c r="C25" s="128">
        <v>0.005927999210508934</v>
      </c>
      <c r="D25" s="92" t="s">
        <v>1305</v>
      </c>
      <c r="E25" s="92" t="b">
        <v>0</v>
      </c>
      <c r="F25" s="92" t="b">
        <v>0</v>
      </c>
      <c r="G25" s="92" t="b">
        <v>0</v>
      </c>
    </row>
    <row r="26" spans="1:7" ht="15">
      <c r="A26" s="92" t="s">
        <v>1026</v>
      </c>
      <c r="B26" s="92">
        <v>4</v>
      </c>
      <c r="C26" s="128">
        <v>0.005927999210508934</v>
      </c>
      <c r="D26" s="92" t="s">
        <v>1305</v>
      </c>
      <c r="E26" s="92" t="b">
        <v>0</v>
      </c>
      <c r="F26" s="92" t="b">
        <v>0</v>
      </c>
      <c r="G26" s="92" t="b">
        <v>0</v>
      </c>
    </row>
    <row r="27" spans="1:7" ht="15">
      <c r="A27" s="92" t="s">
        <v>1027</v>
      </c>
      <c r="B27" s="92">
        <v>4</v>
      </c>
      <c r="C27" s="128">
        <v>0.007693571032585069</v>
      </c>
      <c r="D27" s="92" t="s">
        <v>1305</v>
      </c>
      <c r="E27" s="92" t="b">
        <v>0</v>
      </c>
      <c r="F27" s="92" t="b">
        <v>0</v>
      </c>
      <c r="G27" s="92" t="b">
        <v>0</v>
      </c>
    </row>
    <row r="28" spans="1:7" ht="15">
      <c r="A28" s="92" t="s">
        <v>1004</v>
      </c>
      <c r="B28" s="92">
        <v>4</v>
      </c>
      <c r="C28" s="128">
        <v>0.007693571032585069</v>
      </c>
      <c r="D28" s="92" t="s">
        <v>1305</v>
      </c>
      <c r="E28" s="92" t="b">
        <v>0</v>
      </c>
      <c r="F28" s="92" t="b">
        <v>0</v>
      </c>
      <c r="G28" s="92" t="b">
        <v>0</v>
      </c>
    </row>
    <row r="29" spans="1:7" ht="15">
      <c r="A29" s="92" t="s">
        <v>1006</v>
      </c>
      <c r="B29" s="92">
        <v>4</v>
      </c>
      <c r="C29" s="128">
        <v>0.005927999210508934</v>
      </c>
      <c r="D29" s="92" t="s">
        <v>1305</v>
      </c>
      <c r="E29" s="92" t="b">
        <v>0</v>
      </c>
      <c r="F29" s="92" t="b">
        <v>0</v>
      </c>
      <c r="G29" s="92" t="b">
        <v>0</v>
      </c>
    </row>
    <row r="30" spans="1:7" ht="15">
      <c r="A30" s="92" t="s">
        <v>1007</v>
      </c>
      <c r="B30" s="92">
        <v>4</v>
      </c>
      <c r="C30" s="128">
        <v>0.005927999210508934</v>
      </c>
      <c r="D30" s="92" t="s">
        <v>1305</v>
      </c>
      <c r="E30" s="92" t="b">
        <v>0</v>
      </c>
      <c r="F30" s="92" t="b">
        <v>0</v>
      </c>
      <c r="G30" s="92" t="b">
        <v>0</v>
      </c>
    </row>
    <row r="31" spans="1:7" ht="15">
      <c r="A31" s="92" t="s">
        <v>1005</v>
      </c>
      <c r="B31" s="92">
        <v>4</v>
      </c>
      <c r="C31" s="128">
        <v>0.007693571032585069</v>
      </c>
      <c r="D31" s="92" t="s">
        <v>1305</v>
      </c>
      <c r="E31" s="92" t="b">
        <v>0</v>
      </c>
      <c r="F31" s="92" t="b">
        <v>0</v>
      </c>
      <c r="G31" s="92" t="b">
        <v>0</v>
      </c>
    </row>
    <row r="32" spans="1:7" ht="15">
      <c r="A32" s="92" t="s">
        <v>1216</v>
      </c>
      <c r="B32" s="92">
        <v>4</v>
      </c>
      <c r="C32" s="128">
        <v>0.005927999210508934</v>
      </c>
      <c r="D32" s="92" t="s">
        <v>1305</v>
      </c>
      <c r="E32" s="92" t="b">
        <v>0</v>
      </c>
      <c r="F32" s="92" t="b">
        <v>0</v>
      </c>
      <c r="G32" s="92" t="b">
        <v>0</v>
      </c>
    </row>
    <row r="33" spans="1:7" ht="15">
      <c r="A33" s="92" t="s">
        <v>960</v>
      </c>
      <c r="B33" s="92">
        <v>4</v>
      </c>
      <c r="C33" s="128">
        <v>0.0066607777243406045</v>
      </c>
      <c r="D33" s="92" t="s">
        <v>1305</v>
      </c>
      <c r="E33" s="92" t="b">
        <v>0</v>
      </c>
      <c r="F33" s="92" t="b">
        <v>0</v>
      </c>
      <c r="G33" s="92" t="b">
        <v>0</v>
      </c>
    </row>
    <row r="34" spans="1:7" ht="15">
      <c r="A34" s="92" t="s">
        <v>1217</v>
      </c>
      <c r="B34" s="92">
        <v>4</v>
      </c>
      <c r="C34" s="128">
        <v>0.007693571032585069</v>
      </c>
      <c r="D34" s="92" t="s">
        <v>1305</v>
      </c>
      <c r="E34" s="92" t="b">
        <v>0</v>
      </c>
      <c r="F34" s="92" t="b">
        <v>0</v>
      </c>
      <c r="G34" s="92" t="b">
        <v>0</v>
      </c>
    </row>
    <row r="35" spans="1:7" ht="15">
      <c r="A35" s="92" t="s">
        <v>1218</v>
      </c>
      <c r="B35" s="92">
        <v>4</v>
      </c>
      <c r="C35" s="128">
        <v>0.007693571032585069</v>
      </c>
      <c r="D35" s="92" t="s">
        <v>1305</v>
      </c>
      <c r="E35" s="92" t="b">
        <v>0</v>
      </c>
      <c r="F35" s="92" t="b">
        <v>0</v>
      </c>
      <c r="G35" s="92" t="b">
        <v>0</v>
      </c>
    </row>
    <row r="36" spans="1:7" ht="15">
      <c r="A36" s="92" t="s">
        <v>1219</v>
      </c>
      <c r="B36" s="92">
        <v>4</v>
      </c>
      <c r="C36" s="128">
        <v>0.007693571032585069</v>
      </c>
      <c r="D36" s="92" t="s">
        <v>1305</v>
      </c>
      <c r="E36" s="92" t="b">
        <v>0</v>
      </c>
      <c r="F36" s="92" t="b">
        <v>0</v>
      </c>
      <c r="G36" s="92" t="b">
        <v>0</v>
      </c>
    </row>
    <row r="37" spans="1:7" ht="15">
      <c r="A37" s="92" t="s">
        <v>1220</v>
      </c>
      <c r="B37" s="92">
        <v>4</v>
      </c>
      <c r="C37" s="128">
        <v>0.007693571032585069</v>
      </c>
      <c r="D37" s="92" t="s">
        <v>1305</v>
      </c>
      <c r="E37" s="92" t="b">
        <v>0</v>
      </c>
      <c r="F37" s="92" t="b">
        <v>0</v>
      </c>
      <c r="G37" s="92" t="b">
        <v>0</v>
      </c>
    </row>
    <row r="38" spans="1:7" ht="15">
      <c r="A38" s="92" t="s">
        <v>1018</v>
      </c>
      <c r="B38" s="92">
        <v>3</v>
      </c>
      <c r="C38" s="128">
        <v>0.004995583293255454</v>
      </c>
      <c r="D38" s="92" t="s">
        <v>1305</v>
      </c>
      <c r="E38" s="92" t="b">
        <v>0</v>
      </c>
      <c r="F38" s="92" t="b">
        <v>0</v>
      </c>
      <c r="G38" s="92" t="b">
        <v>0</v>
      </c>
    </row>
    <row r="39" spans="1:7" ht="15">
      <c r="A39" s="92" t="s">
        <v>1221</v>
      </c>
      <c r="B39" s="92">
        <v>3</v>
      </c>
      <c r="C39" s="128">
        <v>0.004995583293255454</v>
      </c>
      <c r="D39" s="92" t="s">
        <v>1305</v>
      </c>
      <c r="E39" s="92" t="b">
        <v>0</v>
      </c>
      <c r="F39" s="92" t="b">
        <v>0</v>
      </c>
      <c r="G39" s="92" t="b">
        <v>0</v>
      </c>
    </row>
    <row r="40" spans="1:7" ht="15">
      <c r="A40" s="92" t="s">
        <v>1222</v>
      </c>
      <c r="B40" s="92">
        <v>3</v>
      </c>
      <c r="C40" s="128">
        <v>0.004995583293255454</v>
      </c>
      <c r="D40" s="92" t="s">
        <v>1305</v>
      </c>
      <c r="E40" s="92" t="b">
        <v>0</v>
      </c>
      <c r="F40" s="92" t="b">
        <v>0</v>
      </c>
      <c r="G40" s="92" t="b">
        <v>0</v>
      </c>
    </row>
    <row r="41" spans="1:7" ht="15">
      <c r="A41" s="92" t="s">
        <v>1223</v>
      </c>
      <c r="B41" s="92">
        <v>3</v>
      </c>
      <c r="C41" s="128">
        <v>0.004995583293255454</v>
      </c>
      <c r="D41" s="92" t="s">
        <v>1305</v>
      </c>
      <c r="E41" s="92" t="b">
        <v>0</v>
      </c>
      <c r="F41" s="92" t="b">
        <v>0</v>
      </c>
      <c r="G41" s="92" t="b">
        <v>0</v>
      </c>
    </row>
    <row r="42" spans="1:7" ht="15">
      <c r="A42" s="92" t="s">
        <v>1224</v>
      </c>
      <c r="B42" s="92">
        <v>3</v>
      </c>
      <c r="C42" s="128">
        <v>0.004995583293255454</v>
      </c>
      <c r="D42" s="92" t="s">
        <v>1305</v>
      </c>
      <c r="E42" s="92" t="b">
        <v>0</v>
      </c>
      <c r="F42" s="92" t="b">
        <v>0</v>
      </c>
      <c r="G42" s="92" t="b">
        <v>0</v>
      </c>
    </row>
    <row r="43" spans="1:7" ht="15">
      <c r="A43" s="92" t="s">
        <v>1225</v>
      </c>
      <c r="B43" s="92">
        <v>3</v>
      </c>
      <c r="C43" s="128">
        <v>0.004995583293255454</v>
      </c>
      <c r="D43" s="92" t="s">
        <v>1305</v>
      </c>
      <c r="E43" s="92" t="b">
        <v>0</v>
      </c>
      <c r="F43" s="92" t="b">
        <v>0</v>
      </c>
      <c r="G43" s="92" t="b">
        <v>0</v>
      </c>
    </row>
    <row r="44" spans="1:7" ht="15">
      <c r="A44" s="92" t="s">
        <v>1226</v>
      </c>
      <c r="B44" s="92">
        <v>3</v>
      </c>
      <c r="C44" s="128">
        <v>0.004995583293255454</v>
      </c>
      <c r="D44" s="92" t="s">
        <v>1305</v>
      </c>
      <c r="E44" s="92" t="b">
        <v>1</v>
      </c>
      <c r="F44" s="92" t="b">
        <v>0</v>
      </c>
      <c r="G44" s="92" t="b">
        <v>0</v>
      </c>
    </row>
    <row r="45" spans="1:7" ht="15">
      <c r="A45" s="92" t="s">
        <v>1227</v>
      </c>
      <c r="B45" s="92">
        <v>3</v>
      </c>
      <c r="C45" s="128">
        <v>0.004995583293255454</v>
      </c>
      <c r="D45" s="92" t="s">
        <v>1305</v>
      </c>
      <c r="E45" s="92" t="b">
        <v>0</v>
      </c>
      <c r="F45" s="92" t="b">
        <v>0</v>
      </c>
      <c r="G45" s="92" t="b">
        <v>0</v>
      </c>
    </row>
    <row r="46" spans="1:7" ht="15">
      <c r="A46" s="92" t="s">
        <v>1228</v>
      </c>
      <c r="B46" s="92">
        <v>3</v>
      </c>
      <c r="C46" s="128">
        <v>0.004995583293255454</v>
      </c>
      <c r="D46" s="92" t="s">
        <v>1305</v>
      </c>
      <c r="E46" s="92" t="b">
        <v>0</v>
      </c>
      <c r="F46" s="92" t="b">
        <v>0</v>
      </c>
      <c r="G46" s="92" t="b">
        <v>0</v>
      </c>
    </row>
    <row r="47" spans="1:7" ht="15">
      <c r="A47" s="92" t="s">
        <v>1229</v>
      </c>
      <c r="B47" s="92">
        <v>3</v>
      </c>
      <c r="C47" s="128">
        <v>0.004995583293255454</v>
      </c>
      <c r="D47" s="92" t="s">
        <v>1305</v>
      </c>
      <c r="E47" s="92" t="b">
        <v>0</v>
      </c>
      <c r="F47" s="92" t="b">
        <v>0</v>
      </c>
      <c r="G47" s="92" t="b">
        <v>0</v>
      </c>
    </row>
    <row r="48" spans="1:7" ht="15">
      <c r="A48" s="92" t="s">
        <v>1010</v>
      </c>
      <c r="B48" s="92">
        <v>3</v>
      </c>
      <c r="C48" s="128">
        <v>0.004995583293255454</v>
      </c>
      <c r="D48" s="92" t="s">
        <v>1305</v>
      </c>
      <c r="E48" s="92" t="b">
        <v>0</v>
      </c>
      <c r="F48" s="92" t="b">
        <v>0</v>
      </c>
      <c r="G48" s="92" t="b">
        <v>0</v>
      </c>
    </row>
    <row r="49" spans="1:7" ht="15">
      <c r="A49" s="92" t="s">
        <v>1230</v>
      </c>
      <c r="B49" s="92">
        <v>3</v>
      </c>
      <c r="C49" s="128">
        <v>0.004995583293255454</v>
      </c>
      <c r="D49" s="92" t="s">
        <v>1305</v>
      </c>
      <c r="E49" s="92" t="b">
        <v>0</v>
      </c>
      <c r="F49" s="92" t="b">
        <v>0</v>
      </c>
      <c r="G49" s="92" t="b">
        <v>0</v>
      </c>
    </row>
    <row r="50" spans="1:7" ht="15">
      <c r="A50" s="92" t="s">
        <v>1231</v>
      </c>
      <c r="B50" s="92">
        <v>3</v>
      </c>
      <c r="C50" s="128">
        <v>0.004995583293255454</v>
      </c>
      <c r="D50" s="92" t="s">
        <v>1305</v>
      </c>
      <c r="E50" s="92" t="b">
        <v>0</v>
      </c>
      <c r="F50" s="92" t="b">
        <v>0</v>
      </c>
      <c r="G50" s="92" t="b">
        <v>0</v>
      </c>
    </row>
    <row r="51" spans="1:7" ht="15">
      <c r="A51" s="92" t="s">
        <v>1232</v>
      </c>
      <c r="B51" s="92">
        <v>3</v>
      </c>
      <c r="C51" s="128">
        <v>0.004995583293255454</v>
      </c>
      <c r="D51" s="92" t="s">
        <v>1305</v>
      </c>
      <c r="E51" s="92" t="b">
        <v>0</v>
      </c>
      <c r="F51" s="92" t="b">
        <v>0</v>
      </c>
      <c r="G51" s="92" t="b">
        <v>0</v>
      </c>
    </row>
    <row r="52" spans="1:7" ht="15">
      <c r="A52" s="92" t="s">
        <v>1233</v>
      </c>
      <c r="B52" s="92">
        <v>3</v>
      </c>
      <c r="C52" s="128">
        <v>0.004995583293255454</v>
      </c>
      <c r="D52" s="92" t="s">
        <v>1305</v>
      </c>
      <c r="E52" s="92" t="b">
        <v>0</v>
      </c>
      <c r="F52" s="92" t="b">
        <v>0</v>
      </c>
      <c r="G52" s="92" t="b">
        <v>0</v>
      </c>
    </row>
    <row r="53" spans="1:7" ht="15">
      <c r="A53" s="92" t="s">
        <v>1234</v>
      </c>
      <c r="B53" s="92">
        <v>3</v>
      </c>
      <c r="C53" s="128">
        <v>0.004995583293255454</v>
      </c>
      <c r="D53" s="92" t="s">
        <v>1305</v>
      </c>
      <c r="E53" s="92" t="b">
        <v>0</v>
      </c>
      <c r="F53" s="92" t="b">
        <v>0</v>
      </c>
      <c r="G53" s="92" t="b">
        <v>0</v>
      </c>
    </row>
    <row r="54" spans="1:7" ht="15">
      <c r="A54" s="92" t="s">
        <v>1235</v>
      </c>
      <c r="B54" s="92">
        <v>3</v>
      </c>
      <c r="C54" s="128">
        <v>0.004995583293255454</v>
      </c>
      <c r="D54" s="92" t="s">
        <v>1305</v>
      </c>
      <c r="E54" s="92" t="b">
        <v>0</v>
      </c>
      <c r="F54" s="92" t="b">
        <v>0</v>
      </c>
      <c r="G54" s="92" t="b">
        <v>0</v>
      </c>
    </row>
    <row r="55" spans="1:7" ht="15">
      <c r="A55" s="92" t="s">
        <v>1236</v>
      </c>
      <c r="B55" s="92">
        <v>3</v>
      </c>
      <c r="C55" s="128">
        <v>0.004995583293255454</v>
      </c>
      <c r="D55" s="92" t="s">
        <v>1305</v>
      </c>
      <c r="E55" s="92" t="b">
        <v>0</v>
      </c>
      <c r="F55" s="92" t="b">
        <v>0</v>
      </c>
      <c r="G55" s="92" t="b">
        <v>0</v>
      </c>
    </row>
    <row r="56" spans="1:7" ht="15">
      <c r="A56" s="92" t="s">
        <v>1237</v>
      </c>
      <c r="B56" s="92">
        <v>3</v>
      </c>
      <c r="C56" s="128">
        <v>0.007094357140995904</v>
      </c>
      <c r="D56" s="92" t="s">
        <v>1305</v>
      </c>
      <c r="E56" s="92" t="b">
        <v>0</v>
      </c>
      <c r="F56" s="92" t="b">
        <v>1</v>
      </c>
      <c r="G56" s="92" t="b">
        <v>0</v>
      </c>
    </row>
    <row r="57" spans="1:7" ht="15">
      <c r="A57" s="92" t="s">
        <v>1014</v>
      </c>
      <c r="B57" s="92">
        <v>2</v>
      </c>
      <c r="C57" s="128">
        <v>0.0038467855162925345</v>
      </c>
      <c r="D57" s="92" t="s">
        <v>1305</v>
      </c>
      <c r="E57" s="92" t="b">
        <v>0</v>
      </c>
      <c r="F57" s="92" t="b">
        <v>0</v>
      </c>
      <c r="G57" s="92" t="b">
        <v>0</v>
      </c>
    </row>
    <row r="58" spans="1:7" ht="15">
      <c r="A58" s="92" t="s">
        <v>1015</v>
      </c>
      <c r="B58" s="92">
        <v>2</v>
      </c>
      <c r="C58" s="128">
        <v>0.0038467855162925345</v>
      </c>
      <c r="D58" s="92" t="s">
        <v>1305</v>
      </c>
      <c r="E58" s="92" t="b">
        <v>0</v>
      </c>
      <c r="F58" s="92" t="b">
        <v>0</v>
      </c>
      <c r="G58" s="92" t="b">
        <v>0</v>
      </c>
    </row>
    <row r="59" spans="1:7" ht="15">
      <c r="A59" s="92" t="s">
        <v>1016</v>
      </c>
      <c r="B59" s="92">
        <v>2</v>
      </c>
      <c r="C59" s="128">
        <v>0.0038467855162925345</v>
      </c>
      <c r="D59" s="92" t="s">
        <v>1305</v>
      </c>
      <c r="E59" s="92" t="b">
        <v>0</v>
      </c>
      <c r="F59" s="92" t="b">
        <v>0</v>
      </c>
      <c r="G59" s="92" t="b">
        <v>0</v>
      </c>
    </row>
    <row r="60" spans="1:7" ht="15">
      <c r="A60" s="92" t="s">
        <v>1017</v>
      </c>
      <c r="B60" s="92">
        <v>2</v>
      </c>
      <c r="C60" s="128">
        <v>0.0038467855162925345</v>
      </c>
      <c r="D60" s="92" t="s">
        <v>1305</v>
      </c>
      <c r="E60" s="92" t="b">
        <v>0</v>
      </c>
      <c r="F60" s="92" t="b">
        <v>0</v>
      </c>
      <c r="G60" s="92" t="b">
        <v>0</v>
      </c>
    </row>
    <row r="61" spans="1:7" ht="15">
      <c r="A61" s="92" t="s">
        <v>1019</v>
      </c>
      <c r="B61" s="92">
        <v>2</v>
      </c>
      <c r="C61" s="128">
        <v>0.0038467855162925345</v>
      </c>
      <c r="D61" s="92" t="s">
        <v>1305</v>
      </c>
      <c r="E61" s="92" t="b">
        <v>0</v>
      </c>
      <c r="F61" s="92" t="b">
        <v>0</v>
      </c>
      <c r="G61" s="92" t="b">
        <v>0</v>
      </c>
    </row>
    <row r="62" spans="1:7" ht="15">
      <c r="A62" s="92" t="s">
        <v>1020</v>
      </c>
      <c r="B62" s="92">
        <v>2</v>
      </c>
      <c r="C62" s="128">
        <v>0.0038467855162925345</v>
      </c>
      <c r="D62" s="92" t="s">
        <v>1305</v>
      </c>
      <c r="E62" s="92" t="b">
        <v>0</v>
      </c>
      <c r="F62" s="92" t="b">
        <v>0</v>
      </c>
      <c r="G62" s="92" t="b">
        <v>0</v>
      </c>
    </row>
    <row r="63" spans="1:7" ht="15">
      <c r="A63" s="92" t="s">
        <v>1021</v>
      </c>
      <c r="B63" s="92">
        <v>2</v>
      </c>
      <c r="C63" s="128">
        <v>0.0038467855162925345</v>
      </c>
      <c r="D63" s="92" t="s">
        <v>1305</v>
      </c>
      <c r="E63" s="92" t="b">
        <v>0</v>
      </c>
      <c r="F63" s="92" t="b">
        <v>0</v>
      </c>
      <c r="G63" s="92" t="b">
        <v>0</v>
      </c>
    </row>
    <row r="64" spans="1:7" ht="15">
      <c r="A64" s="92" t="s">
        <v>1022</v>
      </c>
      <c r="B64" s="92">
        <v>2</v>
      </c>
      <c r="C64" s="128">
        <v>0.0038467855162925345</v>
      </c>
      <c r="D64" s="92" t="s">
        <v>1305</v>
      </c>
      <c r="E64" s="92" t="b">
        <v>0</v>
      </c>
      <c r="F64" s="92" t="b">
        <v>0</v>
      </c>
      <c r="G64" s="92" t="b">
        <v>0</v>
      </c>
    </row>
    <row r="65" spans="1:7" ht="15">
      <c r="A65" s="92" t="s">
        <v>1023</v>
      </c>
      <c r="B65" s="92">
        <v>2</v>
      </c>
      <c r="C65" s="128">
        <v>0.0038467855162925345</v>
      </c>
      <c r="D65" s="92" t="s">
        <v>1305</v>
      </c>
      <c r="E65" s="92" t="b">
        <v>0</v>
      </c>
      <c r="F65" s="92" t="b">
        <v>0</v>
      </c>
      <c r="G65" s="92" t="b">
        <v>0</v>
      </c>
    </row>
    <row r="66" spans="1:7" ht="15">
      <c r="A66" s="92" t="s">
        <v>1238</v>
      </c>
      <c r="B66" s="92">
        <v>2</v>
      </c>
      <c r="C66" s="128">
        <v>0.0038467855162925345</v>
      </c>
      <c r="D66" s="92" t="s">
        <v>1305</v>
      </c>
      <c r="E66" s="92" t="b">
        <v>0</v>
      </c>
      <c r="F66" s="92" t="b">
        <v>0</v>
      </c>
      <c r="G66" s="92" t="b">
        <v>0</v>
      </c>
    </row>
    <row r="67" spans="1:7" ht="15">
      <c r="A67" s="92" t="s">
        <v>1239</v>
      </c>
      <c r="B67" s="92">
        <v>2</v>
      </c>
      <c r="C67" s="128">
        <v>0.0038467855162925345</v>
      </c>
      <c r="D67" s="92" t="s">
        <v>1305</v>
      </c>
      <c r="E67" s="92" t="b">
        <v>0</v>
      </c>
      <c r="F67" s="92" t="b">
        <v>0</v>
      </c>
      <c r="G67" s="92" t="b">
        <v>0</v>
      </c>
    </row>
    <row r="68" spans="1:7" ht="15">
      <c r="A68" s="92" t="s">
        <v>1240</v>
      </c>
      <c r="B68" s="92">
        <v>2</v>
      </c>
      <c r="C68" s="128">
        <v>0.0038467855162925345</v>
      </c>
      <c r="D68" s="92" t="s">
        <v>1305</v>
      </c>
      <c r="E68" s="92" t="b">
        <v>0</v>
      </c>
      <c r="F68" s="92" t="b">
        <v>1</v>
      </c>
      <c r="G68" s="92" t="b">
        <v>0</v>
      </c>
    </row>
    <row r="69" spans="1:7" ht="15">
      <c r="A69" s="92" t="s">
        <v>1241</v>
      </c>
      <c r="B69" s="92">
        <v>2</v>
      </c>
      <c r="C69" s="128">
        <v>0.0038467855162925345</v>
      </c>
      <c r="D69" s="92" t="s">
        <v>1305</v>
      </c>
      <c r="E69" s="92" t="b">
        <v>1</v>
      </c>
      <c r="F69" s="92" t="b">
        <v>0</v>
      </c>
      <c r="G69" s="92" t="b">
        <v>0</v>
      </c>
    </row>
    <row r="70" spans="1:7" ht="15">
      <c r="A70" s="92" t="s">
        <v>1242</v>
      </c>
      <c r="B70" s="92">
        <v>2</v>
      </c>
      <c r="C70" s="128">
        <v>0.0038467855162925345</v>
      </c>
      <c r="D70" s="92" t="s">
        <v>1305</v>
      </c>
      <c r="E70" s="92" t="b">
        <v>0</v>
      </c>
      <c r="F70" s="92" t="b">
        <v>0</v>
      </c>
      <c r="G70" s="92" t="b">
        <v>0</v>
      </c>
    </row>
    <row r="71" spans="1:7" ht="15">
      <c r="A71" s="92" t="s">
        <v>1243</v>
      </c>
      <c r="B71" s="92">
        <v>2</v>
      </c>
      <c r="C71" s="128">
        <v>0.0038467855162925345</v>
      </c>
      <c r="D71" s="92" t="s">
        <v>1305</v>
      </c>
      <c r="E71" s="92" t="b">
        <v>0</v>
      </c>
      <c r="F71" s="92" t="b">
        <v>0</v>
      </c>
      <c r="G71" s="92" t="b">
        <v>0</v>
      </c>
    </row>
    <row r="72" spans="1:7" ht="15">
      <c r="A72" s="92" t="s">
        <v>1244</v>
      </c>
      <c r="B72" s="92">
        <v>2</v>
      </c>
      <c r="C72" s="128">
        <v>0.0038467855162925345</v>
      </c>
      <c r="D72" s="92" t="s">
        <v>1305</v>
      </c>
      <c r="E72" s="92" t="b">
        <v>0</v>
      </c>
      <c r="F72" s="92" t="b">
        <v>0</v>
      </c>
      <c r="G72" s="92" t="b">
        <v>0</v>
      </c>
    </row>
    <row r="73" spans="1:7" ht="15">
      <c r="A73" s="92" t="s">
        <v>1245</v>
      </c>
      <c r="B73" s="92">
        <v>2</v>
      </c>
      <c r="C73" s="128">
        <v>0.0038467855162925345</v>
      </c>
      <c r="D73" s="92" t="s">
        <v>1305</v>
      </c>
      <c r="E73" s="92" t="b">
        <v>0</v>
      </c>
      <c r="F73" s="92" t="b">
        <v>0</v>
      </c>
      <c r="G73" s="92" t="b">
        <v>0</v>
      </c>
    </row>
    <row r="74" spans="1:7" ht="15">
      <c r="A74" s="92" t="s">
        <v>1246</v>
      </c>
      <c r="B74" s="92">
        <v>2</v>
      </c>
      <c r="C74" s="128">
        <v>0.0038467855162925345</v>
      </c>
      <c r="D74" s="92" t="s">
        <v>1305</v>
      </c>
      <c r="E74" s="92" t="b">
        <v>0</v>
      </c>
      <c r="F74" s="92" t="b">
        <v>0</v>
      </c>
      <c r="G74" s="92" t="b">
        <v>0</v>
      </c>
    </row>
    <row r="75" spans="1:7" ht="15">
      <c r="A75" s="92" t="s">
        <v>1029</v>
      </c>
      <c r="B75" s="92">
        <v>2</v>
      </c>
      <c r="C75" s="128">
        <v>0.0038467855162925345</v>
      </c>
      <c r="D75" s="92" t="s">
        <v>1305</v>
      </c>
      <c r="E75" s="92" t="b">
        <v>0</v>
      </c>
      <c r="F75" s="92" t="b">
        <v>0</v>
      </c>
      <c r="G75" s="92" t="b">
        <v>0</v>
      </c>
    </row>
    <row r="76" spans="1:7" ht="15">
      <c r="A76" s="92" t="s">
        <v>1030</v>
      </c>
      <c r="B76" s="92">
        <v>2</v>
      </c>
      <c r="C76" s="128">
        <v>0.0038467855162925345</v>
      </c>
      <c r="D76" s="92" t="s">
        <v>1305</v>
      </c>
      <c r="E76" s="92" t="b">
        <v>0</v>
      </c>
      <c r="F76" s="92" t="b">
        <v>0</v>
      </c>
      <c r="G76" s="92" t="b">
        <v>0</v>
      </c>
    </row>
    <row r="77" spans="1:7" ht="15">
      <c r="A77" s="92" t="s">
        <v>1247</v>
      </c>
      <c r="B77" s="92">
        <v>2</v>
      </c>
      <c r="C77" s="128">
        <v>0.0038467855162925345</v>
      </c>
      <c r="D77" s="92" t="s">
        <v>1305</v>
      </c>
      <c r="E77" s="92" t="b">
        <v>0</v>
      </c>
      <c r="F77" s="92" t="b">
        <v>0</v>
      </c>
      <c r="G77" s="92" t="b">
        <v>0</v>
      </c>
    </row>
    <row r="78" spans="1:7" ht="15">
      <c r="A78" s="92" t="s">
        <v>1248</v>
      </c>
      <c r="B78" s="92">
        <v>2</v>
      </c>
      <c r="C78" s="128">
        <v>0.0038467855162925345</v>
      </c>
      <c r="D78" s="92" t="s">
        <v>1305</v>
      </c>
      <c r="E78" s="92" t="b">
        <v>0</v>
      </c>
      <c r="F78" s="92" t="b">
        <v>0</v>
      </c>
      <c r="G78" s="92" t="b">
        <v>0</v>
      </c>
    </row>
    <row r="79" spans="1:7" ht="15">
      <c r="A79" s="92" t="s">
        <v>1249</v>
      </c>
      <c r="B79" s="92">
        <v>2</v>
      </c>
      <c r="C79" s="128">
        <v>0.0038467855162925345</v>
      </c>
      <c r="D79" s="92" t="s">
        <v>1305</v>
      </c>
      <c r="E79" s="92" t="b">
        <v>0</v>
      </c>
      <c r="F79" s="92" t="b">
        <v>0</v>
      </c>
      <c r="G79" s="92" t="b">
        <v>0</v>
      </c>
    </row>
    <row r="80" spans="1:7" ht="15">
      <c r="A80" s="92" t="s">
        <v>1250</v>
      </c>
      <c r="B80" s="92">
        <v>2</v>
      </c>
      <c r="C80" s="128">
        <v>0.0038467855162925345</v>
      </c>
      <c r="D80" s="92" t="s">
        <v>1305</v>
      </c>
      <c r="E80" s="92" t="b">
        <v>0</v>
      </c>
      <c r="F80" s="92" t="b">
        <v>0</v>
      </c>
      <c r="G80" s="92" t="b">
        <v>0</v>
      </c>
    </row>
    <row r="81" spans="1:7" ht="15">
      <c r="A81" s="92" t="s">
        <v>1251</v>
      </c>
      <c r="B81" s="92">
        <v>2</v>
      </c>
      <c r="C81" s="128">
        <v>0.0038467855162925345</v>
      </c>
      <c r="D81" s="92" t="s">
        <v>1305</v>
      </c>
      <c r="E81" s="92" t="b">
        <v>0</v>
      </c>
      <c r="F81" s="92" t="b">
        <v>0</v>
      </c>
      <c r="G81" s="92" t="b">
        <v>0</v>
      </c>
    </row>
    <row r="82" spans="1:7" ht="15">
      <c r="A82" s="92" t="s">
        <v>1252</v>
      </c>
      <c r="B82" s="92">
        <v>2</v>
      </c>
      <c r="C82" s="128">
        <v>0.0038467855162925345</v>
      </c>
      <c r="D82" s="92" t="s">
        <v>1305</v>
      </c>
      <c r="E82" s="92" t="b">
        <v>0</v>
      </c>
      <c r="F82" s="92" t="b">
        <v>0</v>
      </c>
      <c r="G82" s="92" t="b">
        <v>0</v>
      </c>
    </row>
    <row r="83" spans="1:7" ht="15">
      <c r="A83" s="92" t="s">
        <v>1253</v>
      </c>
      <c r="B83" s="92">
        <v>2</v>
      </c>
      <c r="C83" s="128">
        <v>0.0038467855162925345</v>
      </c>
      <c r="D83" s="92" t="s">
        <v>1305</v>
      </c>
      <c r="E83" s="92" t="b">
        <v>1</v>
      </c>
      <c r="F83" s="92" t="b">
        <v>0</v>
      </c>
      <c r="G83" s="92" t="b">
        <v>0</v>
      </c>
    </row>
    <row r="84" spans="1:7" ht="15">
      <c r="A84" s="92" t="s">
        <v>1254</v>
      </c>
      <c r="B84" s="92">
        <v>2</v>
      </c>
      <c r="C84" s="128">
        <v>0.0038467855162925345</v>
      </c>
      <c r="D84" s="92" t="s">
        <v>1305</v>
      </c>
      <c r="E84" s="92" t="b">
        <v>0</v>
      </c>
      <c r="F84" s="92" t="b">
        <v>0</v>
      </c>
      <c r="G84" s="92" t="b">
        <v>0</v>
      </c>
    </row>
    <row r="85" spans="1:7" ht="15">
      <c r="A85" s="92" t="s">
        <v>1255</v>
      </c>
      <c r="B85" s="92">
        <v>2</v>
      </c>
      <c r="C85" s="128">
        <v>0.0038467855162925345</v>
      </c>
      <c r="D85" s="92" t="s">
        <v>1305</v>
      </c>
      <c r="E85" s="92" t="b">
        <v>0</v>
      </c>
      <c r="F85" s="92" t="b">
        <v>0</v>
      </c>
      <c r="G85" s="92" t="b">
        <v>0</v>
      </c>
    </row>
    <row r="86" spans="1:7" ht="15">
      <c r="A86" s="92" t="s">
        <v>1256</v>
      </c>
      <c r="B86" s="92">
        <v>2</v>
      </c>
      <c r="C86" s="128">
        <v>0.0038467855162925345</v>
      </c>
      <c r="D86" s="92" t="s">
        <v>1305</v>
      </c>
      <c r="E86" s="92" t="b">
        <v>0</v>
      </c>
      <c r="F86" s="92" t="b">
        <v>0</v>
      </c>
      <c r="G86" s="92" t="b">
        <v>0</v>
      </c>
    </row>
    <row r="87" spans="1:7" ht="15">
      <c r="A87" s="92" t="s">
        <v>1257</v>
      </c>
      <c r="B87" s="92">
        <v>2</v>
      </c>
      <c r="C87" s="128">
        <v>0.0038467855162925345</v>
      </c>
      <c r="D87" s="92" t="s">
        <v>1305</v>
      </c>
      <c r="E87" s="92" t="b">
        <v>0</v>
      </c>
      <c r="F87" s="92" t="b">
        <v>0</v>
      </c>
      <c r="G87" s="92" t="b">
        <v>0</v>
      </c>
    </row>
    <row r="88" spans="1:7" ht="15">
      <c r="A88" s="92" t="s">
        <v>1258</v>
      </c>
      <c r="B88" s="92">
        <v>2</v>
      </c>
      <c r="C88" s="128">
        <v>0.0038467855162925345</v>
      </c>
      <c r="D88" s="92" t="s">
        <v>1305</v>
      </c>
      <c r="E88" s="92" t="b">
        <v>0</v>
      </c>
      <c r="F88" s="92" t="b">
        <v>0</v>
      </c>
      <c r="G88" s="92" t="b">
        <v>0</v>
      </c>
    </row>
    <row r="89" spans="1:7" ht="15">
      <c r="A89" s="92" t="s">
        <v>1259</v>
      </c>
      <c r="B89" s="92">
        <v>2</v>
      </c>
      <c r="C89" s="128">
        <v>0.0038467855162925345</v>
      </c>
      <c r="D89" s="92" t="s">
        <v>1305</v>
      </c>
      <c r="E89" s="92" t="b">
        <v>0</v>
      </c>
      <c r="F89" s="92" t="b">
        <v>0</v>
      </c>
      <c r="G89" s="92" t="b">
        <v>0</v>
      </c>
    </row>
    <row r="90" spans="1:7" ht="15">
      <c r="A90" s="92" t="s">
        <v>1260</v>
      </c>
      <c r="B90" s="92">
        <v>2</v>
      </c>
      <c r="C90" s="128">
        <v>0.0038467855162925345</v>
      </c>
      <c r="D90" s="92" t="s">
        <v>1305</v>
      </c>
      <c r="E90" s="92" t="b">
        <v>0</v>
      </c>
      <c r="F90" s="92" t="b">
        <v>0</v>
      </c>
      <c r="G90" s="92" t="b">
        <v>0</v>
      </c>
    </row>
    <row r="91" spans="1:7" ht="15">
      <c r="A91" s="92" t="s">
        <v>1261</v>
      </c>
      <c r="B91" s="92">
        <v>2</v>
      </c>
      <c r="C91" s="128">
        <v>0.0038467855162925345</v>
      </c>
      <c r="D91" s="92" t="s">
        <v>1305</v>
      </c>
      <c r="E91" s="92" t="b">
        <v>0</v>
      </c>
      <c r="F91" s="92" t="b">
        <v>0</v>
      </c>
      <c r="G91" s="92" t="b">
        <v>0</v>
      </c>
    </row>
    <row r="92" spans="1:7" ht="15">
      <c r="A92" s="92" t="s">
        <v>1262</v>
      </c>
      <c r="B92" s="92">
        <v>2</v>
      </c>
      <c r="C92" s="128">
        <v>0.0038467855162925345</v>
      </c>
      <c r="D92" s="92" t="s">
        <v>1305</v>
      </c>
      <c r="E92" s="92" t="b">
        <v>0</v>
      </c>
      <c r="F92" s="92" t="b">
        <v>0</v>
      </c>
      <c r="G92" s="92" t="b">
        <v>0</v>
      </c>
    </row>
    <row r="93" spans="1:7" ht="15">
      <c r="A93" s="92" t="s">
        <v>1009</v>
      </c>
      <c r="B93" s="92">
        <v>2</v>
      </c>
      <c r="C93" s="128">
        <v>0.0038467855162925345</v>
      </c>
      <c r="D93" s="92" t="s">
        <v>1305</v>
      </c>
      <c r="E93" s="92" t="b">
        <v>0</v>
      </c>
      <c r="F93" s="92" t="b">
        <v>0</v>
      </c>
      <c r="G93" s="92" t="b">
        <v>0</v>
      </c>
    </row>
    <row r="94" spans="1:7" ht="15">
      <c r="A94" s="92" t="s">
        <v>1011</v>
      </c>
      <c r="B94" s="92">
        <v>2</v>
      </c>
      <c r="C94" s="128">
        <v>0.0038467855162925345</v>
      </c>
      <c r="D94" s="92" t="s">
        <v>1305</v>
      </c>
      <c r="E94" s="92" t="b">
        <v>0</v>
      </c>
      <c r="F94" s="92" t="b">
        <v>0</v>
      </c>
      <c r="G94" s="92" t="b">
        <v>0</v>
      </c>
    </row>
    <row r="95" spans="1:7" ht="15">
      <c r="A95" s="92" t="s">
        <v>1012</v>
      </c>
      <c r="B95" s="92">
        <v>2</v>
      </c>
      <c r="C95" s="128">
        <v>0.0038467855162925345</v>
      </c>
      <c r="D95" s="92" t="s">
        <v>1305</v>
      </c>
      <c r="E95" s="92" t="b">
        <v>0</v>
      </c>
      <c r="F95" s="92" t="b">
        <v>0</v>
      </c>
      <c r="G95" s="92" t="b">
        <v>0</v>
      </c>
    </row>
    <row r="96" spans="1:7" ht="15">
      <c r="A96" s="92" t="s">
        <v>1263</v>
      </c>
      <c r="B96" s="92">
        <v>2</v>
      </c>
      <c r="C96" s="128">
        <v>0.0038467855162925345</v>
      </c>
      <c r="D96" s="92" t="s">
        <v>1305</v>
      </c>
      <c r="E96" s="92" t="b">
        <v>0</v>
      </c>
      <c r="F96" s="92" t="b">
        <v>0</v>
      </c>
      <c r="G96" s="92" t="b">
        <v>0</v>
      </c>
    </row>
    <row r="97" spans="1:7" ht="15">
      <c r="A97" s="92" t="s">
        <v>1264</v>
      </c>
      <c r="B97" s="92">
        <v>2</v>
      </c>
      <c r="C97" s="128">
        <v>0.0038467855162925345</v>
      </c>
      <c r="D97" s="92" t="s">
        <v>1305</v>
      </c>
      <c r="E97" s="92" t="b">
        <v>0</v>
      </c>
      <c r="F97" s="92" t="b">
        <v>0</v>
      </c>
      <c r="G97" s="92" t="b">
        <v>0</v>
      </c>
    </row>
    <row r="98" spans="1:7" ht="15">
      <c r="A98" s="92" t="s">
        <v>1265</v>
      </c>
      <c r="B98" s="92">
        <v>2</v>
      </c>
      <c r="C98" s="128">
        <v>0.0038467855162925345</v>
      </c>
      <c r="D98" s="92" t="s">
        <v>1305</v>
      </c>
      <c r="E98" s="92" t="b">
        <v>0</v>
      </c>
      <c r="F98" s="92" t="b">
        <v>0</v>
      </c>
      <c r="G98" s="92" t="b">
        <v>0</v>
      </c>
    </row>
    <row r="99" spans="1:7" ht="15">
      <c r="A99" s="92" t="s">
        <v>1266</v>
      </c>
      <c r="B99" s="92">
        <v>2</v>
      </c>
      <c r="C99" s="128">
        <v>0.0038467855162925345</v>
      </c>
      <c r="D99" s="92" t="s">
        <v>1305</v>
      </c>
      <c r="E99" s="92" t="b">
        <v>0</v>
      </c>
      <c r="F99" s="92" t="b">
        <v>0</v>
      </c>
      <c r="G99" s="92" t="b">
        <v>0</v>
      </c>
    </row>
    <row r="100" spans="1:7" ht="15">
      <c r="A100" s="92" t="s">
        <v>1267</v>
      </c>
      <c r="B100" s="92">
        <v>2</v>
      </c>
      <c r="C100" s="128">
        <v>0.0038467855162925345</v>
      </c>
      <c r="D100" s="92" t="s">
        <v>1305</v>
      </c>
      <c r="E100" s="92" t="b">
        <v>0</v>
      </c>
      <c r="F100" s="92" t="b">
        <v>0</v>
      </c>
      <c r="G100" s="92" t="b">
        <v>0</v>
      </c>
    </row>
    <row r="101" spans="1:7" ht="15">
      <c r="A101" s="92" t="s">
        <v>1268</v>
      </c>
      <c r="B101" s="92">
        <v>2</v>
      </c>
      <c r="C101" s="128">
        <v>0.0038467855162925345</v>
      </c>
      <c r="D101" s="92" t="s">
        <v>1305</v>
      </c>
      <c r="E101" s="92" t="b">
        <v>0</v>
      </c>
      <c r="F101" s="92" t="b">
        <v>0</v>
      </c>
      <c r="G101" s="92" t="b">
        <v>0</v>
      </c>
    </row>
    <row r="102" spans="1:7" ht="15">
      <c r="A102" s="92" t="s">
        <v>276</v>
      </c>
      <c r="B102" s="92">
        <v>2</v>
      </c>
      <c r="C102" s="128">
        <v>0.0038467855162925345</v>
      </c>
      <c r="D102" s="92" t="s">
        <v>1305</v>
      </c>
      <c r="E102" s="92" t="b">
        <v>0</v>
      </c>
      <c r="F102" s="92" t="b">
        <v>0</v>
      </c>
      <c r="G102" s="92" t="b">
        <v>0</v>
      </c>
    </row>
    <row r="103" spans="1:7" ht="15">
      <c r="A103" s="92" t="s">
        <v>275</v>
      </c>
      <c r="B103" s="92">
        <v>2</v>
      </c>
      <c r="C103" s="128">
        <v>0.0038467855162925345</v>
      </c>
      <c r="D103" s="92" t="s">
        <v>1305</v>
      </c>
      <c r="E103" s="92" t="b">
        <v>0</v>
      </c>
      <c r="F103" s="92" t="b">
        <v>0</v>
      </c>
      <c r="G103" s="92" t="b">
        <v>0</v>
      </c>
    </row>
    <row r="104" spans="1:7" ht="15">
      <c r="A104" s="92" t="s">
        <v>274</v>
      </c>
      <c r="B104" s="92">
        <v>2</v>
      </c>
      <c r="C104" s="128">
        <v>0.0038467855162925345</v>
      </c>
      <c r="D104" s="92" t="s">
        <v>1305</v>
      </c>
      <c r="E104" s="92" t="b">
        <v>0</v>
      </c>
      <c r="F104" s="92" t="b">
        <v>0</v>
      </c>
      <c r="G104" s="92" t="b">
        <v>0</v>
      </c>
    </row>
    <row r="105" spans="1:7" ht="15">
      <c r="A105" s="92" t="s">
        <v>273</v>
      </c>
      <c r="B105" s="92">
        <v>2</v>
      </c>
      <c r="C105" s="128">
        <v>0.0038467855162925345</v>
      </c>
      <c r="D105" s="92" t="s">
        <v>1305</v>
      </c>
      <c r="E105" s="92" t="b">
        <v>0</v>
      </c>
      <c r="F105" s="92" t="b">
        <v>0</v>
      </c>
      <c r="G105" s="92" t="b">
        <v>0</v>
      </c>
    </row>
    <row r="106" spans="1:7" ht="15">
      <c r="A106" s="92" t="s">
        <v>272</v>
      </c>
      <c r="B106" s="92">
        <v>2</v>
      </c>
      <c r="C106" s="128">
        <v>0.0038467855162925345</v>
      </c>
      <c r="D106" s="92" t="s">
        <v>1305</v>
      </c>
      <c r="E106" s="92" t="b">
        <v>0</v>
      </c>
      <c r="F106" s="92" t="b">
        <v>0</v>
      </c>
      <c r="G106" s="92" t="b">
        <v>0</v>
      </c>
    </row>
    <row r="107" spans="1:7" ht="15">
      <c r="A107" s="92" t="s">
        <v>271</v>
      </c>
      <c r="B107" s="92">
        <v>2</v>
      </c>
      <c r="C107" s="128">
        <v>0.0038467855162925345</v>
      </c>
      <c r="D107" s="92" t="s">
        <v>1305</v>
      </c>
      <c r="E107" s="92" t="b">
        <v>0</v>
      </c>
      <c r="F107" s="92" t="b">
        <v>0</v>
      </c>
      <c r="G107" s="92" t="b">
        <v>0</v>
      </c>
    </row>
    <row r="108" spans="1:7" ht="15">
      <c r="A108" s="92" t="s">
        <v>270</v>
      </c>
      <c r="B108" s="92">
        <v>2</v>
      </c>
      <c r="C108" s="128">
        <v>0.0038467855162925345</v>
      </c>
      <c r="D108" s="92" t="s">
        <v>1305</v>
      </c>
      <c r="E108" s="92" t="b">
        <v>0</v>
      </c>
      <c r="F108" s="92" t="b">
        <v>0</v>
      </c>
      <c r="G108" s="92" t="b">
        <v>0</v>
      </c>
    </row>
    <row r="109" spans="1:7" ht="15">
      <c r="A109" s="92" t="s">
        <v>1269</v>
      </c>
      <c r="B109" s="92">
        <v>2</v>
      </c>
      <c r="C109" s="128">
        <v>0.0038467855162925345</v>
      </c>
      <c r="D109" s="92" t="s">
        <v>1305</v>
      </c>
      <c r="E109" s="92" t="b">
        <v>0</v>
      </c>
      <c r="F109" s="92" t="b">
        <v>0</v>
      </c>
      <c r="G109" s="92" t="b">
        <v>0</v>
      </c>
    </row>
    <row r="110" spans="1:7" ht="15">
      <c r="A110" s="92" t="s">
        <v>1270</v>
      </c>
      <c r="B110" s="92">
        <v>2</v>
      </c>
      <c r="C110" s="128">
        <v>0.0038467855162925345</v>
      </c>
      <c r="D110" s="92" t="s">
        <v>1305</v>
      </c>
      <c r="E110" s="92" t="b">
        <v>0</v>
      </c>
      <c r="F110" s="92" t="b">
        <v>0</v>
      </c>
      <c r="G110" s="92" t="b">
        <v>0</v>
      </c>
    </row>
    <row r="111" spans="1:7" ht="15">
      <c r="A111" s="92" t="s">
        <v>1271</v>
      </c>
      <c r="B111" s="92">
        <v>2</v>
      </c>
      <c r="C111" s="128">
        <v>0.0038467855162925345</v>
      </c>
      <c r="D111" s="92" t="s">
        <v>1305</v>
      </c>
      <c r="E111" s="92" t="b">
        <v>0</v>
      </c>
      <c r="F111" s="92" t="b">
        <v>0</v>
      </c>
      <c r="G111" s="92" t="b">
        <v>0</v>
      </c>
    </row>
    <row r="112" spans="1:7" ht="15">
      <c r="A112" s="92" t="s">
        <v>1272</v>
      </c>
      <c r="B112" s="92">
        <v>2</v>
      </c>
      <c r="C112" s="128">
        <v>0.0038467855162925345</v>
      </c>
      <c r="D112" s="92" t="s">
        <v>1305</v>
      </c>
      <c r="E112" s="92" t="b">
        <v>0</v>
      </c>
      <c r="F112" s="92" t="b">
        <v>0</v>
      </c>
      <c r="G112" s="92" t="b">
        <v>0</v>
      </c>
    </row>
    <row r="113" spans="1:7" ht="15">
      <c r="A113" s="92" t="s">
        <v>1273</v>
      </c>
      <c r="B113" s="92">
        <v>2</v>
      </c>
      <c r="C113" s="128">
        <v>0.0038467855162925345</v>
      </c>
      <c r="D113" s="92" t="s">
        <v>1305</v>
      </c>
      <c r="E113" s="92" t="b">
        <v>0</v>
      </c>
      <c r="F113" s="92" t="b">
        <v>0</v>
      </c>
      <c r="G113" s="92" t="b">
        <v>0</v>
      </c>
    </row>
    <row r="114" spans="1:7" ht="15">
      <c r="A114" s="92" t="s">
        <v>1274</v>
      </c>
      <c r="B114" s="92">
        <v>2</v>
      </c>
      <c r="C114" s="128">
        <v>0.0038467855162925345</v>
      </c>
      <c r="D114" s="92" t="s">
        <v>1305</v>
      </c>
      <c r="E114" s="92" t="b">
        <v>0</v>
      </c>
      <c r="F114" s="92" t="b">
        <v>0</v>
      </c>
      <c r="G114" s="92" t="b">
        <v>0</v>
      </c>
    </row>
    <row r="115" spans="1:7" ht="15">
      <c r="A115" s="92" t="s">
        <v>1275</v>
      </c>
      <c r="B115" s="92">
        <v>2</v>
      </c>
      <c r="C115" s="128">
        <v>0.0038467855162925345</v>
      </c>
      <c r="D115" s="92" t="s">
        <v>1305</v>
      </c>
      <c r="E115" s="92" t="b">
        <v>0</v>
      </c>
      <c r="F115" s="92" t="b">
        <v>0</v>
      </c>
      <c r="G115" s="92" t="b">
        <v>0</v>
      </c>
    </row>
    <row r="116" spans="1:7" ht="15">
      <c r="A116" s="92" t="s">
        <v>1276</v>
      </c>
      <c r="B116" s="92">
        <v>2</v>
      </c>
      <c r="C116" s="128">
        <v>0.0038467855162925345</v>
      </c>
      <c r="D116" s="92" t="s">
        <v>1305</v>
      </c>
      <c r="E116" s="92" t="b">
        <v>0</v>
      </c>
      <c r="F116" s="92" t="b">
        <v>0</v>
      </c>
      <c r="G116" s="92" t="b">
        <v>0</v>
      </c>
    </row>
    <row r="117" spans="1:7" ht="15">
      <c r="A117" s="92" t="s">
        <v>1277</v>
      </c>
      <c r="B117" s="92">
        <v>2</v>
      </c>
      <c r="C117" s="128">
        <v>0.0038467855162925345</v>
      </c>
      <c r="D117" s="92" t="s">
        <v>1305</v>
      </c>
      <c r="E117" s="92" t="b">
        <v>0</v>
      </c>
      <c r="F117" s="92" t="b">
        <v>0</v>
      </c>
      <c r="G117" s="92" t="b">
        <v>0</v>
      </c>
    </row>
    <row r="118" spans="1:7" ht="15">
      <c r="A118" s="92" t="s">
        <v>1278</v>
      </c>
      <c r="B118" s="92">
        <v>2</v>
      </c>
      <c r="C118" s="128">
        <v>0.0038467855162925345</v>
      </c>
      <c r="D118" s="92" t="s">
        <v>1305</v>
      </c>
      <c r="E118" s="92" t="b">
        <v>0</v>
      </c>
      <c r="F118" s="92" t="b">
        <v>0</v>
      </c>
      <c r="G118" s="92" t="b">
        <v>0</v>
      </c>
    </row>
    <row r="119" spans="1:7" ht="15">
      <c r="A119" s="92" t="s">
        <v>1279</v>
      </c>
      <c r="B119" s="92">
        <v>2</v>
      </c>
      <c r="C119" s="128">
        <v>0.0038467855162925345</v>
      </c>
      <c r="D119" s="92" t="s">
        <v>1305</v>
      </c>
      <c r="E119" s="92" t="b">
        <v>0</v>
      </c>
      <c r="F119" s="92" t="b">
        <v>0</v>
      </c>
      <c r="G119" s="92" t="b">
        <v>0</v>
      </c>
    </row>
    <row r="120" spans="1:7" ht="15">
      <c r="A120" s="92" t="s">
        <v>1280</v>
      </c>
      <c r="B120" s="92">
        <v>2</v>
      </c>
      <c r="C120" s="128">
        <v>0.0038467855162925345</v>
      </c>
      <c r="D120" s="92" t="s">
        <v>1305</v>
      </c>
      <c r="E120" s="92" t="b">
        <v>0</v>
      </c>
      <c r="F120" s="92" t="b">
        <v>0</v>
      </c>
      <c r="G120" s="92" t="b">
        <v>0</v>
      </c>
    </row>
    <row r="121" spans="1:7" ht="15">
      <c r="A121" s="92" t="s">
        <v>1281</v>
      </c>
      <c r="B121" s="92">
        <v>2</v>
      </c>
      <c r="C121" s="128">
        <v>0.0038467855162925345</v>
      </c>
      <c r="D121" s="92" t="s">
        <v>1305</v>
      </c>
      <c r="E121" s="92" t="b">
        <v>0</v>
      </c>
      <c r="F121" s="92" t="b">
        <v>0</v>
      </c>
      <c r="G121" s="92" t="b">
        <v>0</v>
      </c>
    </row>
    <row r="122" spans="1:7" ht="15">
      <c r="A122" s="92" t="s">
        <v>1282</v>
      </c>
      <c r="B122" s="92">
        <v>2</v>
      </c>
      <c r="C122" s="128">
        <v>0.0038467855162925345</v>
      </c>
      <c r="D122" s="92" t="s">
        <v>1305</v>
      </c>
      <c r="E122" s="92" t="b">
        <v>0</v>
      </c>
      <c r="F122" s="92" t="b">
        <v>0</v>
      </c>
      <c r="G122" s="92" t="b">
        <v>0</v>
      </c>
    </row>
    <row r="123" spans="1:7" ht="15">
      <c r="A123" s="92" t="s">
        <v>1283</v>
      </c>
      <c r="B123" s="92">
        <v>2</v>
      </c>
      <c r="C123" s="128">
        <v>0.0038467855162925345</v>
      </c>
      <c r="D123" s="92" t="s">
        <v>1305</v>
      </c>
      <c r="E123" s="92" t="b">
        <v>0</v>
      </c>
      <c r="F123" s="92" t="b">
        <v>0</v>
      </c>
      <c r="G123" s="92" t="b">
        <v>0</v>
      </c>
    </row>
    <row r="124" spans="1:7" ht="15">
      <c r="A124" s="92" t="s">
        <v>1284</v>
      </c>
      <c r="B124" s="92">
        <v>2</v>
      </c>
      <c r="C124" s="128">
        <v>0.0038467855162925345</v>
      </c>
      <c r="D124" s="92" t="s">
        <v>1305</v>
      </c>
      <c r="E124" s="92" t="b">
        <v>0</v>
      </c>
      <c r="F124" s="92" t="b">
        <v>0</v>
      </c>
      <c r="G124" s="92" t="b">
        <v>0</v>
      </c>
    </row>
    <row r="125" spans="1:7" ht="15">
      <c r="A125" s="92" t="s">
        <v>1285</v>
      </c>
      <c r="B125" s="92">
        <v>2</v>
      </c>
      <c r="C125" s="128">
        <v>0.0038467855162925345</v>
      </c>
      <c r="D125" s="92" t="s">
        <v>1305</v>
      </c>
      <c r="E125" s="92" t="b">
        <v>0</v>
      </c>
      <c r="F125" s="92" t="b">
        <v>1</v>
      </c>
      <c r="G125" s="92" t="b">
        <v>0</v>
      </c>
    </row>
    <row r="126" spans="1:7" ht="15">
      <c r="A126" s="92" t="s">
        <v>1286</v>
      </c>
      <c r="B126" s="92">
        <v>2</v>
      </c>
      <c r="C126" s="128">
        <v>0.0038467855162925345</v>
      </c>
      <c r="D126" s="92" t="s">
        <v>1305</v>
      </c>
      <c r="E126" s="92" t="b">
        <v>0</v>
      </c>
      <c r="F126" s="92" t="b">
        <v>0</v>
      </c>
      <c r="G126" s="92" t="b">
        <v>0</v>
      </c>
    </row>
    <row r="127" spans="1:7" ht="15">
      <c r="A127" s="92" t="s">
        <v>1287</v>
      </c>
      <c r="B127" s="92">
        <v>2</v>
      </c>
      <c r="C127" s="128">
        <v>0.0047295714273306024</v>
      </c>
      <c r="D127" s="92" t="s">
        <v>1305</v>
      </c>
      <c r="E127" s="92" t="b">
        <v>0</v>
      </c>
      <c r="F127" s="92" t="b">
        <v>0</v>
      </c>
      <c r="G127" s="92" t="b">
        <v>0</v>
      </c>
    </row>
    <row r="128" spans="1:7" ht="15">
      <c r="A128" s="92" t="s">
        <v>1288</v>
      </c>
      <c r="B128" s="92">
        <v>2</v>
      </c>
      <c r="C128" s="128">
        <v>0.0038467855162925345</v>
      </c>
      <c r="D128" s="92" t="s">
        <v>1305</v>
      </c>
      <c r="E128" s="92" t="b">
        <v>0</v>
      </c>
      <c r="F128" s="92" t="b">
        <v>0</v>
      </c>
      <c r="G128" s="92" t="b">
        <v>0</v>
      </c>
    </row>
    <row r="129" spans="1:7" ht="15">
      <c r="A129" s="92" t="s">
        <v>1289</v>
      </c>
      <c r="B129" s="92">
        <v>2</v>
      </c>
      <c r="C129" s="128">
        <v>0.0038467855162925345</v>
      </c>
      <c r="D129" s="92" t="s">
        <v>1305</v>
      </c>
      <c r="E129" s="92" t="b">
        <v>0</v>
      </c>
      <c r="F129" s="92" t="b">
        <v>0</v>
      </c>
      <c r="G129" s="92" t="b">
        <v>0</v>
      </c>
    </row>
    <row r="130" spans="1:7" ht="15">
      <c r="A130" s="92" t="s">
        <v>1290</v>
      </c>
      <c r="B130" s="92">
        <v>2</v>
      </c>
      <c r="C130" s="128">
        <v>0.0038467855162925345</v>
      </c>
      <c r="D130" s="92" t="s">
        <v>1305</v>
      </c>
      <c r="E130" s="92" t="b">
        <v>0</v>
      </c>
      <c r="F130" s="92" t="b">
        <v>0</v>
      </c>
      <c r="G130" s="92" t="b">
        <v>0</v>
      </c>
    </row>
    <row r="131" spans="1:7" ht="15">
      <c r="A131" s="92" t="s">
        <v>1291</v>
      </c>
      <c r="B131" s="92">
        <v>2</v>
      </c>
      <c r="C131" s="128">
        <v>0.0038467855162925345</v>
      </c>
      <c r="D131" s="92" t="s">
        <v>1305</v>
      </c>
      <c r="E131" s="92" t="b">
        <v>0</v>
      </c>
      <c r="F131" s="92" t="b">
        <v>0</v>
      </c>
      <c r="G131" s="92" t="b">
        <v>0</v>
      </c>
    </row>
    <row r="132" spans="1:7" ht="15">
      <c r="A132" s="92" t="s">
        <v>1292</v>
      </c>
      <c r="B132" s="92">
        <v>2</v>
      </c>
      <c r="C132" s="128">
        <v>0.0038467855162925345</v>
      </c>
      <c r="D132" s="92" t="s">
        <v>1305</v>
      </c>
      <c r="E132" s="92" t="b">
        <v>0</v>
      </c>
      <c r="F132" s="92" t="b">
        <v>0</v>
      </c>
      <c r="G132" s="92" t="b">
        <v>0</v>
      </c>
    </row>
    <row r="133" spans="1:7" ht="15">
      <c r="A133" s="92" t="s">
        <v>1293</v>
      </c>
      <c r="B133" s="92">
        <v>2</v>
      </c>
      <c r="C133" s="128">
        <v>0.0038467855162925345</v>
      </c>
      <c r="D133" s="92" t="s">
        <v>1305</v>
      </c>
      <c r="E133" s="92" t="b">
        <v>0</v>
      </c>
      <c r="F133" s="92" t="b">
        <v>0</v>
      </c>
      <c r="G133" s="92" t="b">
        <v>0</v>
      </c>
    </row>
    <row r="134" spans="1:7" ht="15">
      <c r="A134" s="92" t="s">
        <v>1294</v>
      </c>
      <c r="B134" s="92">
        <v>2</v>
      </c>
      <c r="C134" s="128">
        <v>0.0038467855162925345</v>
      </c>
      <c r="D134" s="92" t="s">
        <v>1305</v>
      </c>
      <c r="E134" s="92" t="b">
        <v>0</v>
      </c>
      <c r="F134" s="92" t="b">
        <v>0</v>
      </c>
      <c r="G134" s="92" t="b">
        <v>0</v>
      </c>
    </row>
    <row r="135" spans="1:7" ht="15">
      <c r="A135" s="92" t="s">
        <v>1295</v>
      </c>
      <c r="B135" s="92">
        <v>2</v>
      </c>
      <c r="C135" s="128">
        <v>0.0038467855162925345</v>
      </c>
      <c r="D135" s="92" t="s">
        <v>1305</v>
      </c>
      <c r="E135" s="92" t="b">
        <v>0</v>
      </c>
      <c r="F135" s="92" t="b">
        <v>0</v>
      </c>
      <c r="G135" s="92" t="b">
        <v>0</v>
      </c>
    </row>
    <row r="136" spans="1:7" ht="15">
      <c r="A136" s="92" t="s">
        <v>1296</v>
      </c>
      <c r="B136" s="92">
        <v>2</v>
      </c>
      <c r="C136" s="128">
        <v>0.0038467855162925345</v>
      </c>
      <c r="D136" s="92" t="s">
        <v>1305</v>
      </c>
      <c r="E136" s="92" t="b">
        <v>0</v>
      </c>
      <c r="F136" s="92" t="b">
        <v>0</v>
      </c>
      <c r="G136" s="92" t="b">
        <v>0</v>
      </c>
    </row>
    <row r="137" spans="1:7" ht="15">
      <c r="A137" s="92" t="s">
        <v>1297</v>
      </c>
      <c r="B137" s="92">
        <v>2</v>
      </c>
      <c r="C137" s="128">
        <v>0.0038467855162925345</v>
      </c>
      <c r="D137" s="92" t="s">
        <v>1305</v>
      </c>
      <c r="E137" s="92" t="b">
        <v>0</v>
      </c>
      <c r="F137" s="92" t="b">
        <v>0</v>
      </c>
      <c r="G137" s="92" t="b">
        <v>0</v>
      </c>
    </row>
    <row r="138" spans="1:7" ht="15">
      <c r="A138" s="92" t="s">
        <v>1298</v>
      </c>
      <c r="B138" s="92">
        <v>2</v>
      </c>
      <c r="C138" s="128">
        <v>0.0038467855162925345</v>
      </c>
      <c r="D138" s="92" t="s">
        <v>1305</v>
      </c>
      <c r="E138" s="92" t="b">
        <v>0</v>
      </c>
      <c r="F138" s="92" t="b">
        <v>0</v>
      </c>
      <c r="G138" s="92" t="b">
        <v>0</v>
      </c>
    </row>
    <row r="139" spans="1:7" ht="15">
      <c r="A139" s="92" t="s">
        <v>1299</v>
      </c>
      <c r="B139" s="92">
        <v>2</v>
      </c>
      <c r="C139" s="128">
        <v>0.0038467855162925345</v>
      </c>
      <c r="D139" s="92" t="s">
        <v>1305</v>
      </c>
      <c r="E139" s="92" t="b">
        <v>0</v>
      </c>
      <c r="F139" s="92" t="b">
        <v>0</v>
      </c>
      <c r="G139" s="92" t="b">
        <v>0</v>
      </c>
    </row>
    <row r="140" spans="1:7" ht="15">
      <c r="A140" s="92" t="s">
        <v>1300</v>
      </c>
      <c r="B140" s="92">
        <v>2</v>
      </c>
      <c r="C140" s="128">
        <v>0.0047295714273306024</v>
      </c>
      <c r="D140" s="92" t="s">
        <v>1305</v>
      </c>
      <c r="E140" s="92" t="b">
        <v>0</v>
      </c>
      <c r="F140" s="92" t="b">
        <v>0</v>
      </c>
      <c r="G140" s="92" t="b">
        <v>0</v>
      </c>
    </row>
    <row r="141" spans="1:7" ht="15">
      <c r="A141" s="92" t="s">
        <v>1301</v>
      </c>
      <c r="B141" s="92">
        <v>2</v>
      </c>
      <c r="C141" s="128">
        <v>0.0047295714273306024</v>
      </c>
      <c r="D141" s="92" t="s">
        <v>1305</v>
      </c>
      <c r="E141" s="92" t="b">
        <v>0</v>
      </c>
      <c r="F141" s="92" t="b">
        <v>0</v>
      </c>
      <c r="G141" s="92" t="b">
        <v>0</v>
      </c>
    </row>
    <row r="142" spans="1:7" ht="15">
      <c r="A142" s="92" t="s">
        <v>1302</v>
      </c>
      <c r="B142" s="92">
        <v>2</v>
      </c>
      <c r="C142" s="128">
        <v>0.0047295714273306024</v>
      </c>
      <c r="D142" s="92" t="s">
        <v>1305</v>
      </c>
      <c r="E142" s="92" t="b">
        <v>0</v>
      </c>
      <c r="F142" s="92" t="b">
        <v>0</v>
      </c>
      <c r="G142" s="92" t="b">
        <v>0</v>
      </c>
    </row>
    <row r="143" spans="1:7" ht="15">
      <c r="A143" s="92" t="s">
        <v>1033</v>
      </c>
      <c r="B143" s="92">
        <v>2</v>
      </c>
      <c r="C143" s="128">
        <v>0.0038467855162925345</v>
      </c>
      <c r="D143" s="92" t="s">
        <v>1305</v>
      </c>
      <c r="E143" s="92" t="b">
        <v>0</v>
      </c>
      <c r="F143" s="92" t="b">
        <v>0</v>
      </c>
      <c r="G143" s="92" t="b">
        <v>0</v>
      </c>
    </row>
    <row r="144" spans="1:7" ht="15">
      <c r="A144" s="92" t="s">
        <v>1035</v>
      </c>
      <c r="B144" s="92">
        <v>2</v>
      </c>
      <c r="C144" s="128">
        <v>0.0038467855162925345</v>
      </c>
      <c r="D144" s="92" t="s">
        <v>1305</v>
      </c>
      <c r="E144" s="92" t="b">
        <v>0</v>
      </c>
      <c r="F144" s="92" t="b">
        <v>0</v>
      </c>
      <c r="G144" s="92" t="b">
        <v>0</v>
      </c>
    </row>
    <row r="145" spans="1:7" ht="15">
      <c r="A145" s="92" t="s">
        <v>1036</v>
      </c>
      <c r="B145" s="92">
        <v>2</v>
      </c>
      <c r="C145" s="128">
        <v>0.0038467855162925345</v>
      </c>
      <c r="D145" s="92" t="s">
        <v>1305</v>
      </c>
      <c r="E145" s="92" t="b">
        <v>0</v>
      </c>
      <c r="F145" s="92" t="b">
        <v>0</v>
      </c>
      <c r="G145" s="92" t="b">
        <v>0</v>
      </c>
    </row>
    <row r="146" spans="1:7" ht="15">
      <c r="A146" s="92" t="s">
        <v>1037</v>
      </c>
      <c r="B146" s="92">
        <v>2</v>
      </c>
      <c r="C146" s="128">
        <v>0.0038467855162925345</v>
      </c>
      <c r="D146" s="92" t="s">
        <v>1305</v>
      </c>
      <c r="E146" s="92" t="b">
        <v>0</v>
      </c>
      <c r="F146" s="92" t="b">
        <v>0</v>
      </c>
      <c r="G146" s="92" t="b">
        <v>0</v>
      </c>
    </row>
    <row r="147" spans="1:7" ht="15">
      <c r="A147" s="92" t="s">
        <v>1038</v>
      </c>
      <c r="B147" s="92">
        <v>2</v>
      </c>
      <c r="C147" s="128">
        <v>0.0038467855162925345</v>
      </c>
      <c r="D147" s="92" t="s">
        <v>1305</v>
      </c>
      <c r="E147" s="92" t="b">
        <v>0</v>
      </c>
      <c r="F147" s="92" t="b">
        <v>0</v>
      </c>
      <c r="G147" s="92" t="b">
        <v>0</v>
      </c>
    </row>
    <row r="148" spans="1:7" ht="15">
      <c r="A148" s="92" t="s">
        <v>1039</v>
      </c>
      <c r="B148" s="92">
        <v>2</v>
      </c>
      <c r="C148" s="128">
        <v>0.0038467855162925345</v>
      </c>
      <c r="D148" s="92" t="s">
        <v>1305</v>
      </c>
      <c r="E148" s="92" t="b">
        <v>0</v>
      </c>
      <c r="F148" s="92" t="b">
        <v>0</v>
      </c>
      <c r="G148" s="92" t="b">
        <v>0</v>
      </c>
    </row>
    <row r="149" spans="1:7" ht="15">
      <c r="A149" s="92" t="s">
        <v>992</v>
      </c>
      <c r="B149" s="92">
        <v>30</v>
      </c>
      <c r="C149" s="128">
        <v>0</v>
      </c>
      <c r="D149" s="92" t="s">
        <v>913</v>
      </c>
      <c r="E149" s="92" t="b">
        <v>0</v>
      </c>
      <c r="F149" s="92" t="b">
        <v>0</v>
      </c>
      <c r="G149" s="92" t="b">
        <v>0</v>
      </c>
    </row>
    <row r="150" spans="1:7" ht="15">
      <c r="A150" s="92" t="s">
        <v>996</v>
      </c>
      <c r="B150" s="92">
        <v>10</v>
      </c>
      <c r="C150" s="128">
        <v>0.011196547008144275</v>
      </c>
      <c r="D150" s="92" t="s">
        <v>913</v>
      </c>
      <c r="E150" s="92" t="b">
        <v>0</v>
      </c>
      <c r="F150" s="92" t="b">
        <v>0</v>
      </c>
      <c r="G150" s="92" t="b">
        <v>0</v>
      </c>
    </row>
    <row r="151" spans="1:7" ht="15">
      <c r="A151" s="92" t="s">
        <v>993</v>
      </c>
      <c r="B151" s="92">
        <v>10</v>
      </c>
      <c r="C151" s="128">
        <v>0.011196547008144275</v>
      </c>
      <c r="D151" s="92" t="s">
        <v>913</v>
      </c>
      <c r="E151" s="92" t="b">
        <v>0</v>
      </c>
      <c r="F151" s="92" t="b">
        <v>0</v>
      </c>
      <c r="G151" s="92" t="b">
        <v>0</v>
      </c>
    </row>
    <row r="152" spans="1:7" ht="15">
      <c r="A152" s="92" t="s">
        <v>995</v>
      </c>
      <c r="B152" s="92">
        <v>8</v>
      </c>
      <c r="C152" s="128">
        <v>0.010826950144846349</v>
      </c>
      <c r="D152" s="92" t="s">
        <v>913</v>
      </c>
      <c r="E152" s="92" t="b">
        <v>0</v>
      </c>
      <c r="F152" s="92" t="b">
        <v>0</v>
      </c>
      <c r="G152" s="92" t="b">
        <v>0</v>
      </c>
    </row>
    <row r="153" spans="1:7" ht="15">
      <c r="A153" s="92" t="s">
        <v>998</v>
      </c>
      <c r="B153" s="92">
        <v>7</v>
      </c>
      <c r="C153" s="128">
        <v>0.009473581376740555</v>
      </c>
      <c r="D153" s="92" t="s">
        <v>913</v>
      </c>
      <c r="E153" s="92" t="b">
        <v>0</v>
      </c>
      <c r="F153" s="92" t="b">
        <v>0</v>
      </c>
      <c r="G153" s="92" t="b">
        <v>0</v>
      </c>
    </row>
    <row r="154" spans="1:7" ht="15">
      <c r="A154" s="92" t="s">
        <v>994</v>
      </c>
      <c r="B154" s="92">
        <v>7</v>
      </c>
      <c r="C154" s="128">
        <v>0.009473581376740555</v>
      </c>
      <c r="D154" s="92" t="s">
        <v>913</v>
      </c>
      <c r="E154" s="92" t="b">
        <v>0</v>
      </c>
      <c r="F154" s="92" t="b">
        <v>0</v>
      </c>
      <c r="G154" s="92" t="b">
        <v>0</v>
      </c>
    </row>
    <row r="155" spans="1:7" ht="15">
      <c r="A155" s="92" t="s">
        <v>999</v>
      </c>
      <c r="B155" s="92">
        <v>6</v>
      </c>
      <c r="C155" s="128">
        <v>0.008980342668128721</v>
      </c>
      <c r="D155" s="92" t="s">
        <v>913</v>
      </c>
      <c r="E155" s="92" t="b">
        <v>0</v>
      </c>
      <c r="F155" s="92" t="b">
        <v>0</v>
      </c>
      <c r="G155" s="92" t="b">
        <v>0</v>
      </c>
    </row>
    <row r="156" spans="1:7" ht="15">
      <c r="A156" s="92" t="s">
        <v>1000</v>
      </c>
      <c r="B156" s="92">
        <v>6</v>
      </c>
      <c r="C156" s="128">
        <v>0.015110380202000189</v>
      </c>
      <c r="D156" s="92" t="s">
        <v>913</v>
      </c>
      <c r="E156" s="92" t="b">
        <v>0</v>
      </c>
      <c r="F156" s="92" t="b">
        <v>0</v>
      </c>
      <c r="G156" s="92" t="b">
        <v>0</v>
      </c>
    </row>
    <row r="157" spans="1:7" ht="15">
      <c r="A157" s="92" t="s">
        <v>1001</v>
      </c>
      <c r="B157" s="92">
        <v>5</v>
      </c>
      <c r="C157" s="128">
        <v>0.008331383837083978</v>
      </c>
      <c r="D157" s="92" t="s">
        <v>913</v>
      </c>
      <c r="E157" s="92" t="b">
        <v>0</v>
      </c>
      <c r="F157" s="92" t="b">
        <v>0</v>
      </c>
      <c r="G157" s="92" t="b">
        <v>0</v>
      </c>
    </row>
    <row r="158" spans="1:7" ht="15">
      <c r="A158" s="92" t="s">
        <v>1002</v>
      </c>
      <c r="B158" s="92">
        <v>5</v>
      </c>
      <c r="C158" s="128">
        <v>0.0093689642761424</v>
      </c>
      <c r="D158" s="92" t="s">
        <v>913</v>
      </c>
      <c r="E158" s="92" t="b">
        <v>0</v>
      </c>
      <c r="F158" s="92" t="b">
        <v>0</v>
      </c>
      <c r="G158" s="92" t="b">
        <v>0</v>
      </c>
    </row>
    <row r="159" spans="1:7" ht="15">
      <c r="A159" s="92" t="s">
        <v>1215</v>
      </c>
      <c r="B159" s="92">
        <v>5</v>
      </c>
      <c r="C159" s="128">
        <v>0.008331383837083978</v>
      </c>
      <c r="D159" s="92" t="s">
        <v>913</v>
      </c>
      <c r="E159" s="92" t="b">
        <v>0</v>
      </c>
      <c r="F159" s="92" t="b">
        <v>0</v>
      </c>
      <c r="G159" s="92" t="b">
        <v>0</v>
      </c>
    </row>
    <row r="160" spans="1:7" ht="15">
      <c r="A160" s="92" t="s">
        <v>960</v>
      </c>
      <c r="B160" s="92">
        <v>4</v>
      </c>
      <c r="C160" s="128">
        <v>0.008565310492505354</v>
      </c>
      <c r="D160" s="92" t="s">
        <v>913</v>
      </c>
      <c r="E160" s="92" t="b">
        <v>0</v>
      </c>
      <c r="F160" s="92" t="b">
        <v>0</v>
      </c>
      <c r="G160" s="92" t="b">
        <v>0</v>
      </c>
    </row>
    <row r="161" spans="1:7" ht="15">
      <c r="A161" s="92" t="s">
        <v>1212</v>
      </c>
      <c r="B161" s="92">
        <v>4</v>
      </c>
      <c r="C161" s="128">
        <v>0.00749517142091392</v>
      </c>
      <c r="D161" s="92" t="s">
        <v>913</v>
      </c>
      <c r="E161" s="92" t="b">
        <v>0</v>
      </c>
      <c r="F161" s="92" t="b">
        <v>0</v>
      </c>
      <c r="G161" s="92" t="b">
        <v>0</v>
      </c>
    </row>
    <row r="162" spans="1:7" ht="15">
      <c r="A162" s="92" t="s">
        <v>1217</v>
      </c>
      <c r="B162" s="92">
        <v>4</v>
      </c>
      <c r="C162" s="128">
        <v>0.01007358680133346</v>
      </c>
      <c r="D162" s="92" t="s">
        <v>913</v>
      </c>
      <c r="E162" s="92" t="b">
        <v>0</v>
      </c>
      <c r="F162" s="92" t="b">
        <v>0</v>
      </c>
      <c r="G162" s="92" t="b">
        <v>0</v>
      </c>
    </row>
    <row r="163" spans="1:7" ht="15">
      <c r="A163" s="92" t="s">
        <v>1218</v>
      </c>
      <c r="B163" s="92">
        <v>4</v>
      </c>
      <c r="C163" s="128">
        <v>0.01007358680133346</v>
      </c>
      <c r="D163" s="92" t="s">
        <v>913</v>
      </c>
      <c r="E163" s="92" t="b">
        <v>0</v>
      </c>
      <c r="F163" s="92" t="b">
        <v>0</v>
      </c>
      <c r="G163" s="92" t="b">
        <v>0</v>
      </c>
    </row>
    <row r="164" spans="1:7" ht="15">
      <c r="A164" s="92" t="s">
        <v>1219</v>
      </c>
      <c r="B164" s="92">
        <v>4</v>
      </c>
      <c r="C164" s="128">
        <v>0.01007358680133346</v>
      </c>
      <c r="D164" s="92" t="s">
        <v>913</v>
      </c>
      <c r="E164" s="92" t="b">
        <v>0</v>
      </c>
      <c r="F164" s="92" t="b">
        <v>0</v>
      </c>
      <c r="G164" s="92" t="b">
        <v>0</v>
      </c>
    </row>
    <row r="165" spans="1:7" ht="15">
      <c r="A165" s="92" t="s">
        <v>1220</v>
      </c>
      <c r="B165" s="92">
        <v>4</v>
      </c>
      <c r="C165" s="128">
        <v>0.01007358680133346</v>
      </c>
      <c r="D165" s="92" t="s">
        <v>913</v>
      </c>
      <c r="E165" s="92" t="b">
        <v>0</v>
      </c>
      <c r="F165" s="92" t="b">
        <v>0</v>
      </c>
      <c r="G165" s="92" t="b">
        <v>0</v>
      </c>
    </row>
    <row r="166" spans="1:7" ht="15">
      <c r="A166" s="92" t="s">
        <v>1211</v>
      </c>
      <c r="B166" s="92">
        <v>4</v>
      </c>
      <c r="C166" s="128">
        <v>0.00749517142091392</v>
      </c>
      <c r="D166" s="92" t="s">
        <v>913</v>
      </c>
      <c r="E166" s="92" t="b">
        <v>0</v>
      </c>
      <c r="F166" s="92" t="b">
        <v>0</v>
      </c>
      <c r="G166" s="92" t="b">
        <v>0</v>
      </c>
    </row>
    <row r="167" spans="1:7" ht="15">
      <c r="A167" s="92" t="s">
        <v>1216</v>
      </c>
      <c r="B167" s="92">
        <v>4</v>
      </c>
      <c r="C167" s="128">
        <v>0.00749517142091392</v>
      </c>
      <c r="D167" s="92" t="s">
        <v>913</v>
      </c>
      <c r="E167" s="92" t="b">
        <v>0</v>
      </c>
      <c r="F167" s="92" t="b">
        <v>0</v>
      </c>
      <c r="G167" s="92" t="b">
        <v>0</v>
      </c>
    </row>
    <row r="168" spans="1:7" ht="15">
      <c r="A168" s="92" t="s">
        <v>1235</v>
      </c>
      <c r="B168" s="92">
        <v>3</v>
      </c>
      <c r="C168" s="128">
        <v>0.006423982869379015</v>
      </c>
      <c r="D168" s="92" t="s">
        <v>913</v>
      </c>
      <c r="E168" s="92" t="b">
        <v>0</v>
      </c>
      <c r="F168" s="92" t="b">
        <v>0</v>
      </c>
      <c r="G168" s="92" t="b">
        <v>0</v>
      </c>
    </row>
    <row r="169" spans="1:7" ht="15">
      <c r="A169" s="92" t="s">
        <v>1237</v>
      </c>
      <c r="B169" s="92">
        <v>3</v>
      </c>
      <c r="C169" s="128">
        <v>0.009489001636314748</v>
      </c>
      <c r="D169" s="92" t="s">
        <v>913</v>
      </c>
      <c r="E169" s="92" t="b">
        <v>0</v>
      </c>
      <c r="F169" s="92" t="b">
        <v>1</v>
      </c>
      <c r="G169" s="92" t="b">
        <v>0</v>
      </c>
    </row>
    <row r="170" spans="1:7" ht="15">
      <c r="A170" s="92" t="s">
        <v>1231</v>
      </c>
      <c r="B170" s="92">
        <v>3</v>
      </c>
      <c r="C170" s="128">
        <v>0.006423982869379015</v>
      </c>
      <c r="D170" s="92" t="s">
        <v>913</v>
      </c>
      <c r="E170" s="92" t="b">
        <v>0</v>
      </c>
      <c r="F170" s="92" t="b">
        <v>0</v>
      </c>
      <c r="G170" s="92" t="b">
        <v>0</v>
      </c>
    </row>
    <row r="171" spans="1:7" ht="15">
      <c r="A171" s="92" t="s">
        <v>1230</v>
      </c>
      <c r="B171" s="92">
        <v>3</v>
      </c>
      <c r="C171" s="128">
        <v>0.006423982869379015</v>
      </c>
      <c r="D171" s="92" t="s">
        <v>913</v>
      </c>
      <c r="E171" s="92" t="b">
        <v>0</v>
      </c>
      <c r="F171" s="92" t="b">
        <v>0</v>
      </c>
      <c r="G171" s="92" t="b">
        <v>0</v>
      </c>
    </row>
    <row r="172" spans="1:7" ht="15">
      <c r="A172" s="92" t="s">
        <v>1213</v>
      </c>
      <c r="B172" s="92">
        <v>3</v>
      </c>
      <c r="C172" s="128">
        <v>0.007555190101000094</v>
      </c>
      <c r="D172" s="92" t="s">
        <v>913</v>
      </c>
      <c r="E172" s="92" t="b">
        <v>0</v>
      </c>
      <c r="F172" s="92" t="b">
        <v>0</v>
      </c>
      <c r="G172" s="92" t="b">
        <v>0</v>
      </c>
    </row>
    <row r="173" spans="1:7" ht="15">
      <c r="A173" s="92" t="s">
        <v>1236</v>
      </c>
      <c r="B173" s="92">
        <v>3</v>
      </c>
      <c r="C173" s="128">
        <v>0.006423982869379015</v>
      </c>
      <c r="D173" s="92" t="s">
        <v>913</v>
      </c>
      <c r="E173" s="92" t="b">
        <v>0</v>
      </c>
      <c r="F173" s="92" t="b">
        <v>0</v>
      </c>
      <c r="G173" s="92" t="b">
        <v>0</v>
      </c>
    </row>
    <row r="174" spans="1:7" ht="15">
      <c r="A174" s="92" t="s">
        <v>1234</v>
      </c>
      <c r="B174" s="92">
        <v>3</v>
      </c>
      <c r="C174" s="128">
        <v>0.006423982869379015</v>
      </c>
      <c r="D174" s="92" t="s">
        <v>913</v>
      </c>
      <c r="E174" s="92" t="b">
        <v>0</v>
      </c>
      <c r="F174" s="92" t="b">
        <v>0</v>
      </c>
      <c r="G174" s="92" t="b">
        <v>0</v>
      </c>
    </row>
    <row r="175" spans="1:7" ht="15">
      <c r="A175" s="92" t="s">
        <v>1232</v>
      </c>
      <c r="B175" s="92">
        <v>3</v>
      </c>
      <c r="C175" s="128">
        <v>0.006423982869379015</v>
      </c>
      <c r="D175" s="92" t="s">
        <v>913</v>
      </c>
      <c r="E175" s="92" t="b">
        <v>0</v>
      </c>
      <c r="F175" s="92" t="b">
        <v>0</v>
      </c>
      <c r="G175" s="92" t="b">
        <v>0</v>
      </c>
    </row>
    <row r="176" spans="1:7" ht="15">
      <c r="A176" s="92" t="s">
        <v>1233</v>
      </c>
      <c r="B176" s="92">
        <v>3</v>
      </c>
      <c r="C176" s="128">
        <v>0.006423982869379015</v>
      </c>
      <c r="D176" s="92" t="s">
        <v>913</v>
      </c>
      <c r="E176" s="92" t="b">
        <v>0</v>
      </c>
      <c r="F176" s="92" t="b">
        <v>0</v>
      </c>
      <c r="G176" s="92" t="b">
        <v>0</v>
      </c>
    </row>
    <row r="177" spans="1:7" ht="15">
      <c r="A177" s="92" t="s">
        <v>1214</v>
      </c>
      <c r="B177" s="92">
        <v>3</v>
      </c>
      <c r="C177" s="128">
        <v>0.007555190101000094</v>
      </c>
      <c r="D177" s="92" t="s">
        <v>913</v>
      </c>
      <c r="E177" s="92" t="b">
        <v>0</v>
      </c>
      <c r="F177" s="92" t="b">
        <v>0</v>
      </c>
      <c r="G177" s="92" t="b">
        <v>0</v>
      </c>
    </row>
    <row r="178" spans="1:7" ht="15">
      <c r="A178" s="92" t="s">
        <v>1302</v>
      </c>
      <c r="B178" s="92">
        <v>2</v>
      </c>
      <c r="C178" s="128">
        <v>0.0063260010908764985</v>
      </c>
      <c r="D178" s="92" t="s">
        <v>913</v>
      </c>
      <c r="E178" s="92" t="b">
        <v>0</v>
      </c>
      <c r="F178" s="92" t="b">
        <v>0</v>
      </c>
      <c r="G178" s="92" t="b">
        <v>0</v>
      </c>
    </row>
    <row r="179" spans="1:7" ht="15">
      <c r="A179" s="92" t="s">
        <v>1288</v>
      </c>
      <c r="B179" s="92">
        <v>2</v>
      </c>
      <c r="C179" s="128">
        <v>0.00503679340066673</v>
      </c>
      <c r="D179" s="92" t="s">
        <v>913</v>
      </c>
      <c r="E179" s="92" t="b">
        <v>0</v>
      </c>
      <c r="F179" s="92" t="b">
        <v>0</v>
      </c>
      <c r="G179" s="92" t="b">
        <v>0</v>
      </c>
    </row>
    <row r="180" spans="1:7" ht="15">
      <c r="A180" s="92" t="s">
        <v>1285</v>
      </c>
      <c r="B180" s="92">
        <v>2</v>
      </c>
      <c r="C180" s="128">
        <v>0.00503679340066673</v>
      </c>
      <c r="D180" s="92" t="s">
        <v>913</v>
      </c>
      <c r="E180" s="92" t="b">
        <v>0</v>
      </c>
      <c r="F180" s="92" t="b">
        <v>1</v>
      </c>
      <c r="G180" s="92" t="b">
        <v>0</v>
      </c>
    </row>
    <row r="181" spans="1:7" ht="15">
      <c r="A181" s="92" t="s">
        <v>1007</v>
      </c>
      <c r="B181" s="92">
        <v>2</v>
      </c>
      <c r="C181" s="128">
        <v>0.00503679340066673</v>
      </c>
      <c r="D181" s="92" t="s">
        <v>913</v>
      </c>
      <c r="E181" s="92" t="b">
        <v>0</v>
      </c>
      <c r="F181" s="92" t="b">
        <v>0</v>
      </c>
      <c r="G181" s="92" t="b">
        <v>0</v>
      </c>
    </row>
    <row r="182" spans="1:7" ht="15">
      <c r="A182" s="92" t="s">
        <v>1276</v>
      </c>
      <c r="B182" s="92">
        <v>2</v>
      </c>
      <c r="C182" s="128">
        <v>0.00503679340066673</v>
      </c>
      <c r="D182" s="92" t="s">
        <v>913</v>
      </c>
      <c r="E182" s="92" t="b">
        <v>0</v>
      </c>
      <c r="F182" s="92" t="b">
        <v>0</v>
      </c>
      <c r="G182" s="92" t="b">
        <v>0</v>
      </c>
    </row>
    <row r="183" spans="1:7" ht="15">
      <c r="A183" s="92" t="s">
        <v>1280</v>
      </c>
      <c r="B183" s="92">
        <v>2</v>
      </c>
      <c r="C183" s="128">
        <v>0.00503679340066673</v>
      </c>
      <c r="D183" s="92" t="s">
        <v>913</v>
      </c>
      <c r="E183" s="92" t="b">
        <v>0</v>
      </c>
      <c r="F183" s="92" t="b">
        <v>0</v>
      </c>
      <c r="G183" s="92" t="b">
        <v>0</v>
      </c>
    </row>
    <row r="184" spans="1:7" ht="15">
      <c r="A184" s="92" t="s">
        <v>1281</v>
      </c>
      <c r="B184" s="92">
        <v>2</v>
      </c>
      <c r="C184" s="128">
        <v>0.00503679340066673</v>
      </c>
      <c r="D184" s="92" t="s">
        <v>913</v>
      </c>
      <c r="E184" s="92" t="b">
        <v>0</v>
      </c>
      <c r="F184" s="92" t="b">
        <v>0</v>
      </c>
      <c r="G184" s="92" t="b">
        <v>0</v>
      </c>
    </row>
    <row r="185" spans="1:7" ht="15">
      <c r="A185" s="92" t="s">
        <v>1282</v>
      </c>
      <c r="B185" s="92">
        <v>2</v>
      </c>
      <c r="C185" s="128">
        <v>0.00503679340066673</v>
      </c>
      <c r="D185" s="92" t="s">
        <v>913</v>
      </c>
      <c r="E185" s="92" t="b">
        <v>0</v>
      </c>
      <c r="F185" s="92" t="b">
        <v>0</v>
      </c>
      <c r="G185" s="92" t="b">
        <v>0</v>
      </c>
    </row>
    <row r="186" spans="1:7" ht="15">
      <c r="A186" s="92" t="s">
        <v>1279</v>
      </c>
      <c r="B186" s="92">
        <v>2</v>
      </c>
      <c r="C186" s="128">
        <v>0.00503679340066673</v>
      </c>
      <c r="D186" s="92" t="s">
        <v>913</v>
      </c>
      <c r="E186" s="92" t="b">
        <v>0</v>
      </c>
      <c r="F186" s="92" t="b">
        <v>0</v>
      </c>
      <c r="G186" s="92" t="b">
        <v>0</v>
      </c>
    </row>
    <row r="187" spans="1:7" ht="15">
      <c r="A187" s="92" t="s">
        <v>1301</v>
      </c>
      <c r="B187" s="92">
        <v>2</v>
      </c>
      <c r="C187" s="128">
        <v>0.0063260010908764985</v>
      </c>
      <c r="D187" s="92" t="s">
        <v>913</v>
      </c>
      <c r="E187" s="92" t="b">
        <v>0</v>
      </c>
      <c r="F187" s="92" t="b">
        <v>0</v>
      </c>
      <c r="G187" s="92" t="b">
        <v>0</v>
      </c>
    </row>
    <row r="188" spans="1:7" ht="15">
      <c r="A188" s="92" t="s">
        <v>1272</v>
      </c>
      <c r="B188" s="92">
        <v>2</v>
      </c>
      <c r="C188" s="128">
        <v>0.00503679340066673</v>
      </c>
      <c r="D188" s="92" t="s">
        <v>913</v>
      </c>
      <c r="E188" s="92" t="b">
        <v>0</v>
      </c>
      <c r="F188" s="92" t="b">
        <v>0</v>
      </c>
      <c r="G188" s="92" t="b">
        <v>0</v>
      </c>
    </row>
    <row r="189" spans="1:7" ht="15">
      <c r="A189" s="92" t="s">
        <v>1286</v>
      </c>
      <c r="B189" s="92">
        <v>2</v>
      </c>
      <c r="C189" s="128">
        <v>0.00503679340066673</v>
      </c>
      <c r="D189" s="92" t="s">
        <v>913</v>
      </c>
      <c r="E189" s="92" t="b">
        <v>0</v>
      </c>
      <c r="F189" s="92" t="b">
        <v>0</v>
      </c>
      <c r="G189" s="92" t="b">
        <v>0</v>
      </c>
    </row>
    <row r="190" spans="1:7" ht="15">
      <c r="A190" s="92" t="s">
        <v>1006</v>
      </c>
      <c r="B190" s="92">
        <v>2</v>
      </c>
      <c r="C190" s="128">
        <v>0.00503679340066673</v>
      </c>
      <c r="D190" s="92" t="s">
        <v>913</v>
      </c>
      <c r="E190" s="92" t="b">
        <v>0</v>
      </c>
      <c r="F190" s="92" t="b">
        <v>0</v>
      </c>
      <c r="G190" s="92" t="b">
        <v>0</v>
      </c>
    </row>
    <row r="191" spans="1:7" ht="15">
      <c r="A191" s="92" t="s">
        <v>1028</v>
      </c>
      <c r="B191" s="92">
        <v>2</v>
      </c>
      <c r="C191" s="128">
        <v>0.00503679340066673</v>
      </c>
      <c r="D191" s="92" t="s">
        <v>913</v>
      </c>
      <c r="E191" s="92" t="b">
        <v>1</v>
      </c>
      <c r="F191" s="92" t="b">
        <v>0</v>
      </c>
      <c r="G191" s="92" t="b">
        <v>0</v>
      </c>
    </row>
    <row r="192" spans="1:7" ht="15">
      <c r="A192" s="92" t="s">
        <v>1269</v>
      </c>
      <c r="B192" s="92">
        <v>2</v>
      </c>
      <c r="C192" s="128">
        <v>0.00503679340066673</v>
      </c>
      <c r="D192" s="92" t="s">
        <v>913</v>
      </c>
      <c r="E192" s="92" t="b">
        <v>0</v>
      </c>
      <c r="F192" s="92" t="b">
        <v>0</v>
      </c>
      <c r="G192" s="92" t="b">
        <v>0</v>
      </c>
    </row>
    <row r="193" spans="1:7" ht="15">
      <c r="A193" s="92" t="s">
        <v>1300</v>
      </c>
      <c r="B193" s="92">
        <v>2</v>
      </c>
      <c r="C193" s="128">
        <v>0.0063260010908764985</v>
      </c>
      <c r="D193" s="92" t="s">
        <v>913</v>
      </c>
      <c r="E193" s="92" t="b">
        <v>0</v>
      </c>
      <c r="F193" s="92" t="b">
        <v>0</v>
      </c>
      <c r="G193" s="92" t="b">
        <v>0</v>
      </c>
    </row>
    <row r="194" spans="1:7" ht="15">
      <c r="A194" s="92" t="s">
        <v>1278</v>
      </c>
      <c r="B194" s="92">
        <v>2</v>
      </c>
      <c r="C194" s="128">
        <v>0.00503679340066673</v>
      </c>
      <c r="D194" s="92" t="s">
        <v>913</v>
      </c>
      <c r="E194" s="92" t="b">
        <v>0</v>
      </c>
      <c r="F194" s="92" t="b">
        <v>0</v>
      </c>
      <c r="G194" s="92" t="b">
        <v>0</v>
      </c>
    </row>
    <row r="195" spans="1:7" ht="15">
      <c r="A195" s="92" t="s">
        <v>1289</v>
      </c>
      <c r="B195" s="92">
        <v>2</v>
      </c>
      <c r="C195" s="128">
        <v>0.00503679340066673</v>
      </c>
      <c r="D195" s="92" t="s">
        <v>913</v>
      </c>
      <c r="E195" s="92" t="b">
        <v>0</v>
      </c>
      <c r="F195" s="92" t="b">
        <v>0</v>
      </c>
      <c r="G195" s="92" t="b">
        <v>0</v>
      </c>
    </row>
    <row r="196" spans="1:7" ht="15">
      <c r="A196" s="92" t="s">
        <v>1290</v>
      </c>
      <c r="B196" s="92">
        <v>2</v>
      </c>
      <c r="C196" s="128">
        <v>0.00503679340066673</v>
      </c>
      <c r="D196" s="92" t="s">
        <v>913</v>
      </c>
      <c r="E196" s="92" t="b">
        <v>0</v>
      </c>
      <c r="F196" s="92" t="b">
        <v>0</v>
      </c>
      <c r="G196" s="92" t="b">
        <v>0</v>
      </c>
    </row>
    <row r="197" spans="1:7" ht="15">
      <c r="A197" s="92" t="s">
        <v>1291</v>
      </c>
      <c r="B197" s="92">
        <v>2</v>
      </c>
      <c r="C197" s="128">
        <v>0.00503679340066673</v>
      </c>
      <c r="D197" s="92" t="s">
        <v>913</v>
      </c>
      <c r="E197" s="92" t="b">
        <v>0</v>
      </c>
      <c r="F197" s="92" t="b">
        <v>0</v>
      </c>
      <c r="G197" s="92" t="b">
        <v>0</v>
      </c>
    </row>
    <row r="198" spans="1:7" ht="15">
      <c r="A198" s="92" t="s">
        <v>1292</v>
      </c>
      <c r="B198" s="92">
        <v>2</v>
      </c>
      <c r="C198" s="128">
        <v>0.00503679340066673</v>
      </c>
      <c r="D198" s="92" t="s">
        <v>913</v>
      </c>
      <c r="E198" s="92" t="b">
        <v>0</v>
      </c>
      <c r="F198" s="92" t="b">
        <v>0</v>
      </c>
      <c r="G198" s="92" t="b">
        <v>0</v>
      </c>
    </row>
    <row r="199" spans="1:7" ht="15">
      <c r="A199" s="92" t="s">
        <v>1293</v>
      </c>
      <c r="B199" s="92">
        <v>2</v>
      </c>
      <c r="C199" s="128">
        <v>0.00503679340066673</v>
      </c>
      <c r="D199" s="92" t="s">
        <v>913</v>
      </c>
      <c r="E199" s="92" t="b">
        <v>0</v>
      </c>
      <c r="F199" s="92" t="b">
        <v>0</v>
      </c>
      <c r="G199" s="92" t="b">
        <v>0</v>
      </c>
    </row>
    <row r="200" spans="1:7" ht="15">
      <c r="A200" s="92" t="s">
        <v>1294</v>
      </c>
      <c r="B200" s="92">
        <v>2</v>
      </c>
      <c r="C200" s="128">
        <v>0.00503679340066673</v>
      </c>
      <c r="D200" s="92" t="s">
        <v>913</v>
      </c>
      <c r="E200" s="92" t="b">
        <v>0</v>
      </c>
      <c r="F200" s="92" t="b">
        <v>0</v>
      </c>
      <c r="G200" s="92" t="b">
        <v>0</v>
      </c>
    </row>
    <row r="201" spans="1:7" ht="15">
      <c r="A201" s="92" t="s">
        <v>1295</v>
      </c>
      <c r="B201" s="92">
        <v>2</v>
      </c>
      <c r="C201" s="128">
        <v>0.00503679340066673</v>
      </c>
      <c r="D201" s="92" t="s">
        <v>913</v>
      </c>
      <c r="E201" s="92" t="b">
        <v>0</v>
      </c>
      <c r="F201" s="92" t="b">
        <v>0</v>
      </c>
      <c r="G201" s="92" t="b">
        <v>0</v>
      </c>
    </row>
    <row r="202" spans="1:7" ht="15">
      <c r="A202" s="92" t="s">
        <v>1296</v>
      </c>
      <c r="B202" s="92">
        <v>2</v>
      </c>
      <c r="C202" s="128">
        <v>0.00503679340066673</v>
      </c>
      <c r="D202" s="92" t="s">
        <v>913</v>
      </c>
      <c r="E202" s="92" t="b">
        <v>0</v>
      </c>
      <c r="F202" s="92" t="b">
        <v>0</v>
      </c>
      <c r="G202" s="92" t="b">
        <v>0</v>
      </c>
    </row>
    <row r="203" spans="1:7" ht="15">
      <c r="A203" s="92" t="s">
        <v>1297</v>
      </c>
      <c r="B203" s="92">
        <v>2</v>
      </c>
      <c r="C203" s="128">
        <v>0.00503679340066673</v>
      </c>
      <c r="D203" s="92" t="s">
        <v>913</v>
      </c>
      <c r="E203" s="92" t="b">
        <v>0</v>
      </c>
      <c r="F203" s="92" t="b">
        <v>0</v>
      </c>
      <c r="G203" s="92" t="b">
        <v>0</v>
      </c>
    </row>
    <row r="204" spans="1:7" ht="15">
      <c r="A204" s="92" t="s">
        <v>1298</v>
      </c>
      <c r="B204" s="92">
        <v>2</v>
      </c>
      <c r="C204" s="128">
        <v>0.00503679340066673</v>
      </c>
      <c r="D204" s="92" t="s">
        <v>913</v>
      </c>
      <c r="E204" s="92" t="b">
        <v>0</v>
      </c>
      <c r="F204" s="92" t="b">
        <v>0</v>
      </c>
      <c r="G204" s="92" t="b">
        <v>0</v>
      </c>
    </row>
    <row r="205" spans="1:7" ht="15">
      <c r="A205" s="92" t="s">
        <v>1299</v>
      </c>
      <c r="B205" s="92">
        <v>2</v>
      </c>
      <c r="C205" s="128">
        <v>0.00503679340066673</v>
      </c>
      <c r="D205" s="92" t="s">
        <v>913</v>
      </c>
      <c r="E205" s="92" t="b">
        <v>0</v>
      </c>
      <c r="F205" s="92" t="b">
        <v>0</v>
      </c>
      <c r="G205" s="92" t="b">
        <v>0</v>
      </c>
    </row>
    <row r="206" spans="1:7" ht="15">
      <c r="A206" s="92" t="s">
        <v>1287</v>
      </c>
      <c r="B206" s="92">
        <v>2</v>
      </c>
      <c r="C206" s="128">
        <v>0.0063260010908764985</v>
      </c>
      <c r="D206" s="92" t="s">
        <v>913</v>
      </c>
      <c r="E206" s="92" t="b">
        <v>0</v>
      </c>
      <c r="F206" s="92" t="b">
        <v>0</v>
      </c>
      <c r="G206" s="92" t="b">
        <v>0</v>
      </c>
    </row>
    <row r="207" spans="1:7" ht="15">
      <c r="A207" s="92" t="s">
        <v>1283</v>
      </c>
      <c r="B207" s="92">
        <v>2</v>
      </c>
      <c r="C207" s="128">
        <v>0.00503679340066673</v>
      </c>
      <c r="D207" s="92" t="s">
        <v>913</v>
      </c>
      <c r="E207" s="92" t="b">
        <v>0</v>
      </c>
      <c r="F207" s="92" t="b">
        <v>0</v>
      </c>
      <c r="G207" s="92" t="b">
        <v>0</v>
      </c>
    </row>
    <row r="208" spans="1:7" ht="15">
      <c r="A208" s="92" t="s">
        <v>1284</v>
      </c>
      <c r="B208" s="92">
        <v>2</v>
      </c>
      <c r="C208" s="128">
        <v>0.00503679340066673</v>
      </c>
      <c r="D208" s="92" t="s">
        <v>913</v>
      </c>
      <c r="E208" s="92" t="b">
        <v>0</v>
      </c>
      <c r="F208" s="92" t="b">
        <v>0</v>
      </c>
      <c r="G208" s="92" t="b">
        <v>0</v>
      </c>
    </row>
    <row r="209" spans="1:7" ht="15">
      <c r="A209" s="92" t="s">
        <v>1271</v>
      </c>
      <c r="B209" s="92">
        <v>2</v>
      </c>
      <c r="C209" s="128">
        <v>0.00503679340066673</v>
      </c>
      <c r="D209" s="92" t="s">
        <v>913</v>
      </c>
      <c r="E209" s="92" t="b">
        <v>0</v>
      </c>
      <c r="F209" s="92" t="b">
        <v>0</v>
      </c>
      <c r="G209" s="92" t="b">
        <v>0</v>
      </c>
    </row>
    <row r="210" spans="1:7" ht="15">
      <c r="A210" s="92" t="s">
        <v>1277</v>
      </c>
      <c r="B210" s="92">
        <v>2</v>
      </c>
      <c r="C210" s="128">
        <v>0.00503679340066673</v>
      </c>
      <c r="D210" s="92" t="s">
        <v>913</v>
      </c>
      <c r="E210" s="92" t="b">
        <v>0</v>
      </c>
      <c r="F210" s="92" t="b">
        <v>0</v>
      </c>
      <c r="G210" s="92" t="b">
        <v>0</v>
      </c>
    </row>
    <row r="211" spans="1:7" ht="15">
      <c r="A211" s="92" t="s">
        <v>1273</v>
      </c>
      <c r="B211" s="92">
        <v>2</v>
      </c>
      <c r="C211" s="128">
        <v>0.00503679340066673</v>
      </c>
      <c r="D211" s="92" t="s">
        <v>913</v>
      </c>
      <c r="E211" s="92" t="b">
        <v>0</v>
      </c>
      <c r="F211" s="92" t="b">
        <v>0</v>
      </c>
      <c r="G211" s="92" t="b">
        <v>0</v>
      </c>
    </row>
    <row r="212" spans="1:7" ht="15">
      <c r="A212" s="92" t="s">
        <v>1275</v>
      </c>
      <c r="B212" s="92">
        <v>2</v>
      </c>
      <c r="C212" s="128">
        <v>0.00503679340066673</v>
      </c>
      <c r="D212" s="92" t="s">
        <v>913</v>
      </c>
      <c r="E212" s="92" t="b">
        <v>0</v>
      </c>
      <c r="F212" s="92" t="b">
        <v>0</v>
      </c>
      <c r="G212" s="92" t="b">
        <v>0</v>
      </c>
    </row>
    <row r="213" spans="1:7" ht="15">
      <c r="A213" s="92" t="s">
        <v>1274</v>
      </c>
      <c r="B213" s="92">
        <v>2</v>
      </c>
      <c r="C213" s="128">
        <v>0.00503679340066673</v>
      </c>
      <c r="D213" s="92" t="s">
        <v>913</v>
      </c>
      <c r="E213" s="92" t="b">
        <v>0</v>
      </c>
      <c r="F213" s="92" t="b">
        <v>0</v>
      </c>
      <c r="G213" s="92" t="b">
        <v>0</v>
      </c>
    </row>
    <row r="214" spans="1:7" ht="15">
      <c r="A214" s="92" t="s">
        <v>1270</v>
      </c>
      <c r="B214" s="92">
        <v>2</v>
      </c>
      <c r="C214" s="128">
        <v>0.00503679340066673</v>
      </c>
      <c r="D214" s="92" t="s">
        <v>913</v>
      </c>
      <c r="E214" s="92" t="b">
        <v>0</v>
      </c>
      <c r="F214" s="92" t="b">
        <v>0</v>
      </c>
      <c r="G214" s="92" t="b">
        <v>0</v>
      </c>
    </row>
    <row r="215" spans="1:7" ht="15">
      <c r="A215" s="92" t="s">
        <v>1004</v>
      </c>
      <c r="B215" s="92">
        <v>4</v>
      </c>
      <c r="C215" s="128">
        <v>0</v>
      </c>
      <c r="D215" s="92" t="s">
        <v>914</v>
      </c>
      <c r="E215" s="92" t="b">
        <v>0</v>
      </c>
      <c r="F215" s="92" t="b">
        <v>0</v>
      </c>
      <c r="G215" s="92" t="b">
        <v>0</v>
      </c>
    </row>
    <row r="216" spans="1:7" ht="15">
      <c r="A216" s="92" t="s">
        <v>1005</v>
      </c>
      <c r="B216" s="92">
        <v>4</v>
      </c>
      <c r="C216" s="128">
        <v>0</v>
      </c>
      <c r="D216" s="92" t="s">
        <v>914</v>
      </c>
      <c r="E216" s="92" t="b">
        <v>0</v>
      </c>
      <c r="F216" s="92" t="b">
        <v>0</v>
      </c>
      <c r="G216" s="92" t="b">
        <v>0</v>
      </c>
    </row>
    <row r="217" spans="1:7" ht="15">
      <c r="A217" s="92" t="s">
        <v>1006</v>
      </c>
      <c r="B217" s="92">
        <v>2</v>
      </c>
      <c r="C217" s="128">
        <v>0</v>
      </c>
      <c r="D217" s="92" t="s">
        <v>914</v>
      </c>
      <c r="E217" s="92" t="b">
        <v>0</v>
      </c>
      <c r="F217" s="92" t="b">
        <v>0</v>
      </c>
      <c r="G217" s="92" t="b">
        <v>0</v>
      </c>
    </row>
    <row r="218" spans="1:7" ht="15">
      <c r="A218" s="92" t="s">
        <v>1007</v>
      </c>
      <c r="B218" s="92">
        <v>2</v>
      </c>
      <c r="C218" s="128">
        <v>0</v>
      </c>
      <c r="D218" s="92" t="s">
        <v>914</v>
      </c>
      <c r="E218" s="92" t="b">
        <v>0</v>
      </c>
      <c r="F218" s="92" t="b">
        <v>0</v>
      </c>
      <c r="G218" s="92" t="b">
        <v>0</v>
      </c>
    </row>
    <row r="219" spans="1:7" ht="15">
      <c r="A219" s="92" t="s">
        <v>992</v>
      </c>
      <c r="B219" s="92">
        <v>2</v>
      </c>
      <c r="C219" s="128">
        <v>0</v>
      </c>
      <c r="D219" s="92" t="s">
        <v>914</v>
      </c>
      <c r="E219" s="92" t="b">
        <v>0</v>
      </c>
      <c r="F219" s="92" t="b">
        <v>0</v>
      </c>
      <c r="G219" s="92" t="b">
        <v>0</v>
      </c>
    </row>
    <row r="220" spans="1:7" ht="15">
      <c r="A220" s="92" t="s">
        <v>1008</v>
      </c>
      <c r="B220" s="92">
        <v>2</v>
      </c>
      <c r="C220" s="128">
        <v>0</v>
      </c>
      <c r="D220" s="92" t="s">
        <v>914</v>
      </c>
      <c r="E220" s="92" t="b">
        <v>0</v>
      </c>
      <c r="F220" s="92" t="b">
        <v>0</v>
      </c>
      <c r="G220" s="92" t="b">
        <v>0</v>
      </c>
    </row>
    <row r="221" spans="1:7" ht="15">
      <c r="A221" s="92" t="s">
        <v>1009</v>
      </c>
      <c r="B221" s="92">
        <v>2</v>
      </c>
      <c r="C221" s="128">
        <v>0</v>
      </c>
      <c r="D221" s="92" t="s">
        <v>914</v>
      </c>
      <c r="E221" s="92" t="b">
        <v>0</v>
      </c>
      <c r="F221" s="92" t="b">
        <v>0</v>
      </c>
      <c r="G221" s="92" t="b">
        <v>0</v>
      </c>
    </row>
    <row r="222" spans="1:7" ht="15">
      <c r="A222" s="92" t="s">
        <v>1010</v>
      </c>
      <c r="B222" s="92">
        <v>2</v>
      </c>
      <c r="C222" s="128">
        <v>0</v>
      </c>
      <c r="D222" s="92" t="s">
        <v>914</v>
      </c>
      <c r="E222" s="92" t="b">
        <v>0</v>
      </c>
      <c r="F222" s="92" t="b">
        <v>0</v>
      </c>
      <c r="G222" s="92" t="b">
        <v>0</v>
      </c>
    </row>
    <row r="223" spans="1:7" ht="15">
      <c r="A223" s="92" t="s">
        <v>1011</v>
      </c>
      <c r="B223" s="92">
        <v>2</v>
      </c>
      <c r="C223" s="128">
        <v>0</v>
      </c>
      <c r="D223" s="92" t="s">
        <v>914</v>
      </c>
      <c r="E223" s="92" t="b">
        <v>0</v>
      </c>
      <c r="F223" s="92" t="b">
        <v>0</v>
      </c>
      <c r="G223" s="92" t="b">
        <v>0</v>
      </c>
    </row>
    <row r="224" spans="1:7" ht="15">
      <c r="A224" s="92" t="s">
        <v>1012</v>
      </c>
      <c r="B224" s="92">
        <v>2</v>
      </c>
      <c r="C224" s="128">
        <v>0</v>
      </c>
      <c r="D224" s="92" t="s">
        <v>914</v>
      </c>
      <c r="E224" s="92" t="b">
        <v>0</v>
      </c>
      <c r="F224" s="92" t="b">
        <v>0</v>
      </c>
      <c r="G224" s="92" t="b">
        <v>0</v>
      </c>
    </row>
    <row r="225" spans="1:7" ht="15">
      <c r="A225" s="92" t="s">
        <v>1263</v>
      </c>
      <c r="B225" s="92">
        <v>2</v>
      </c>
      <c r="C225" s="128">
        <v>0</v>
      </c>
      <c r="D225" s="92" t="s">
        <v>914</v>
      </c>
      <c r="E225" s="92" t="b">
        <v>0</v>
      </c>
      <c r="F225" s="92" t="b">
        <v>0</v>
      </c>
      <c r="G225" s="92" t="b">
        <v>0</v>
      </c>
    </row>
    <row r="226" spans="1:7" ht="15">
      <c r="A226" s="92" t="s">
        <v>1264</v>
      </c>
      <c r="B226" s="92">
        <v>2</v>
      </c>
      <c r="C226" s="128">
        <v>0</v>
      </c>
      <c r="D226" s="92" t="s">
        <v>914</v>
      </c>
      <c r="E226" s="92" t="b">
        <v>0</v>
      </c>
      <c r="F226" s="92" t="b">
        <v>0</v>
      </c>
      <c r="G226" s="92" t="b">
        <v>0</v>
      </c>
    </row>
    <row r="227" spans="1:7" ht="15">
      <c r="A227" s="92" t="s">
        <v>1265</v>
      </c>
      <c r="B227" s="92">
        <v>2</v>
      </c>
      <c r="C227" s="128">
        <v>0</v>
      </c>
      <c r="D227" s="92" t="s">
        <v>914</v>
      </c>
      <c r="E227" s="92" t="b">
        <v>0</v>
      </c>
      <c r="F227" s="92" t="b">
        <v>0</v>
      </c>
      <c r="G227" s="92" t="b">
        <v>0</v>
      </c>
    </row>
    <row r="228" spans="1:7" ht="15">
      <c r="A228" s="92" t="s">
        <v>1266</v>
      </c>
      <c r="B228" s="92">
        <v>2</v>
      </c>
      <c r="C228" s="128">
        <v>0</v>
      </c>
      <c r="D228" s="92" t="s">
        <v>914</v>
      </c>
      <c r="E228" s="92" t="b">
        <v>0</v>
      </c>
      <c r="F228" s="92" t="b">
        <v>0</v>
      </c>
      <c r="G228" s="92" t="b">
        <v>0</v>
      </c>
    </row>
    <row r="229" spans="1:7" ht="15">
      <c r="A229" s="92" t="s">
        <v>1267</v>
      </c>
      <c r="B229" s="92">
        <v>2</v>
      </c>
      <c r="C229" s="128">
        <v>0</v>
      </c>
      <c r="D229" s="92" t="s">
        <v>914</v>
      </c>
      <c r="E229" s="92" t="b">
        <v>0</v>
      </c>
      <c r="F229" s="92" t="b">
        <v>0</v>
      </c>
      <c r="G229" s="92" t="b">
        <v>0</v>
      </c>
    </row>
    <row r="230" spans="1:7" ht="15">
      <c r="A230" s="92" t="s">
        <v>1268</v>
      </c>
      <c r="B230" s="92">
        <v>2</v>
      </c>
      <c r="C230" s="128">
        <v>0</v>
      </c>
      <c r="D230" s="92" t="s">
        <v>914</v>
      </c>
      <c r="E230" s="92" t="b">
        <v>0</v>
      </c>
      <c r="F230" s="92" t="b">
        <v>0</v>
      </c>
      <c r="G230" s="92" t="b">
        <v>0</v>
      </c>
    </row>
    <row r="231" spans="1:7" ht="15">
      <c r="A231" s="92" t="s">
        <v>276</v>
      </c>
      <c r="B231" s="92">
        <v>2</v>
      </c>
      <c r="C231" s="128">
        <v>0</v>
      </c>
      <c r="D231" s="92" t="s">
        <v>914</v>
      </c>
      <c r="E231" s="92" t="b">
        <v>0</v>
      </c>
      <c r="F231" s="92" t="b">
        <v>0</v>
      </c>
      <c r="G231" s="92" t="b">
        <v>0</v>
      </c>
    </row>
    <row r="232" spans="1:7" ht="15">
      <c r="A232" s="92" t="s">
        <v>275</v>
      </c>
      <c r="B232" s="92">
        <v>2</v>
      </c>
      <c r="C232" s="128">
        <v>0</v>
      </c>
      <c r="D232" s="92" t="s">
        <v>914</v>
      </c>
      <c r="E232" s="92" t="b">
        <v>0</v>
      </c>
      <c r="F232" s="92" t="b">
        <v>0</v>
      </c>
      <c r="G232" s="92" t="b">
        <v>0</v>
      </c>
    </row>
    <row r="233" spans="1:7" ht="15">
      <c r="A233" s="92" t="s">
        <v>274</v>
      </c>
      <c r="B233" s="92">
        <v>2</v>
      </c>
      <c r="C233" s="128">
        <v>0</v>
      </c>
      <c r="D233" s="92" t="s">
        <v>914</v>
      </c>
      <c r="E233" s="92" t="b">
        <v>0</v>
      </c>
      <c r="F233" s="92" t="b">
        <v>0</v>
      </c>
      <c r="G233" s="92" t="b">
        <v>0</v>
      </c>
    </row>
    <row r="234" spans="1:7" ht="15">
      <c r="A234" s="92" t="s">
        <v>273</v>
      </c>
      <c r="B234" s="92">
        <v>2</v>
      </c>
      <c r="C234" s="128">
        <v>0</v>
      </c>
      <c r="D234" s="92" t="s">
        <v>914</v>
      </c>
      <c r="E234" s="92" t="b">
        <v>0</v>
      </c>
      <c r="F234" s="92" t="b">
        <v>0</v>
      </c>
      <c r="G234" s="92" t="b">
        <v>0</v>
      </c>
    </row>
    <row r="235" spans="1:7" ht="15">
      <c r="A235" s="92" t="s">
        <v>272</v>
      </c>
      <c r="B235" s="92">
        <v>2</v>
      </c>
      <c r="C235" s="128">
        <v>0</v>
      </c>
      <c r="D235" s="92" t="s">
        <v>914</v>
      </c>
      <c r="E235" s="92" t="b">
        <v>0</v>
      </c>
      <c r="F235" s="92" t="b">
        <v>0</v>
      </c>
      <c r="G235" s="92" t="b">
        <v>0</v>
      </c>
    </row>
    <row r="236" spans="1:7" ht="15">
      <c r="A236" s="92" t="s">
        <v>271</v>
      </c>
      <c r="B236" s="92">
        <v>2</v>
      </c>
      <c r="C236" s="128">
        <v>0</v>
      </c>
      <c r="D236" s="92" t="s">
        <v>914</v>
      </c>
      <c r="E236" s="92" t="b">
        <v>0</v>
      </c>
      <c r="F236" s="92" t="b">
        <v>0</v>
      </c>
      <c r="G236" s="92" t="b">
        <v>0</v>
      </c>
    </row>
    <row r="237" spans="1:7" ht="15">
      <c r="A237" s="92" t="s">
        <v>270</v>
      </c>
      <c r="B237" s="92">
        <v>2</v>
      </c>
      <c r="C237" s="128">
        <v>0</v>
      </c>
      <c r="D237" s="92" t="s">
        <v>914</v>
      </c>
      <c r="E237" s="92" t="b">
        <v>0</v>
      </c>
      <c r="F237" s="92" t="b">
        <v>0</v>
      </c>
      <c r="G237" s="92" t="b">
        <v>0</v>
      </c>
    </row>
    <row r="238" spans="1:7" ht="15">
      <c r="A238" s="92" t="s">
        <v>1014</v>
      </c>
      <c r="B238" s="92">
        <v>2</v>
      </c>
      <c r="C238" s="128">
        <v>0</v>
      </c>
      <c r="D238" s="92" t="s">
        <v>915</v>
      </c>
      <c r="E238" s="92" t="b">
        <v>0</v>
      </c>
      <c r="F238" s="92" t="b">
        <v>0</v>
      </c>
      <c r="G238" s="92" t="b">
        <v>0</v>
      </c>
    </row>
    <row r="239" spans="1:7" ht="15">
      <c r="A239" s="92" t="s">
        <v>1015</v>
      </c>
      <c r="B239" s="92">
        <v>2</v>
      </c>
      <c r="C239" s="128">
        <v>0</v>
      </c>
      <c r="D239" s="92" t="s">
        <v>915</v>
      </c>
      <c r="E239" s="92" t="b">
        <v>0</v>
      </c>
      <c r="F239" s="92" t="b">
        <v>0</v>
      </c>
      <c r="G239" s="92" t="b">
        <v>0</v>
      </c>
    </row>
    <row r="240" spans="1:7" ht="15">
      <c r="A240" s="92" t="s">
        <v>1016</v>
      </c>
      <c r="B240" s="92">
        <v>2</v>
      </c>
      <c r="C240" s="128">
        <v>0</v>
      </c>
      <c r="D240" s="92" t="s">
        <v>915</v>
      </c>
      <c r="E240" s="92" t="b">
        <v>0</v>
      </c>
      <c r="F240" s="92" t="b">
        <v>0</v>
      </c>
      <c r="G240" s="92" t="b">
        <v>0</v>
      </c>
    </row>
    <row r="241" spans="1:7" ht="15">
      <c r="A241" s="92" t="s">
        <v>1017</v>
      </c>
      <c r="B241" s="92">
        <v>2</v>
      </c>
      <c r="C241" s="128">
        <v>0</v>
      </c>
      <c r="D241" s="92" t="s">
        <v>915</v>
      </c>
      <c r="E241" s="92" t="b">
        <v>0</v>
      </c>
      <c r="F241" s="92" t="b">
        <v>0</v>
      </c>
      <c r="G241" s="92" t="b">
        <v>0</v>
      </c>
    </row>
    <row r="242" spans="1:7" ht="15">
      <c r="A242" s="92" t="s">
        <v>1018</v>
      </c>
      <c r="B242" s="92">
        <v>2</v>
      </c>
      <c r="C242" s="128">
        <v>0</v>
      </c>
      <c r="D242" s="92" t="s">
        <v>915</v>
      </c>
      <c r="E242" s="92" t="b">
        <v>0</v>
      </c>
      <c r="F242" s="92" t="b">
        <v>0</v>
      </c>
      <c r="G242" s="92" t="b">
        <v>0</v>
      </c>
    </row>
    <row r="243" spans="1:7" ht="15">
      <c r="A243" s="92" t="s">
        <v>1019</v>
      </c>
      <c r="B243" s="92">
        <v>2</v>
      </c>
      <c r="C243" s="128">
        <v>0</v>
      </c>
      <c r="D243" s="92" t="s">
        <v>915</v>
      </c>
      <c r="E243" s="92" t="b">
        <v>0</v>
      </c>
      <c r="F243" s="92" t="b">
        <v>0</v>
      </c>
      <c r="G243" s="92" t="b">
        <v>0</v>
      </c>
    </row>
    <row r="244" spans="1:7" ht="15">
      <c r="A244" s="92" t="s">
        <v>1020</v>
      </c>
      <c r="B244" s="92">
        <v>2</v>
      </c>
      <c r="C244" s="128">
        <v>0</v>
      </c>
      <c r="D244" s="92" t="s">
        <v>915</v>
      </c>
      <c r="E244" s="92" t="b">
        <v>0</v>
      </c>
      <c r="F244" s="92" t="b">
        <v>0</v>
      </c>
      <c r="G244" s="92" t="b">
        <v>0</v>
      </c>
    </row>
    <row r="245" spans="1:7" ht="15">
      <c r="A245" s="92" t="s">
        <v>1021</v>
      </c>
      <c r="B245" s="92">
        <v>2</v>
      </c>
      <c r="C245" s="128">
        <v>0</v>
      </c>
      <c r="D245" s="92" t="s">
        <v>915</v>
      </c>
      <c r="E245" s="92" t="b">
        <v>0</v>
      </c>
      <c r="F245" s="92" t="b">
        <v>0</v>
      </c>
      <c r="G245" s="92" t="b">
        <v>0</v>
      </c>
    </row>
    <row r="246" spans="1:7" ht="15">
      <c r="A246" s="92" t="s">
        <v>1022</v>
      </c>
      <c r="B246" s="92">
        <v>2</v>
      </c>
      <c r="C246" s="128">
        <v>0</v>
      </c>
      <c r="D246" s="92" t="s">
        <v>915</v>
      </c>
      <c r="E246" s="92" t="b">
        <v>0</v>
      </c>
      <c r="F246" s="92" t="b">
        <v>0</v>
      </c>
      <c r="G246" s="92" t="b">
        <v>0</v>
      </c>
    </row>
    <row r="247" spans="1:7" ht="15">
      <c r="A247" s="92" t="s">
        <v>1023</v>
      </c>
      <c r="B247" s="92">
        <v>2</v>
      </c>
      <c r="C247" s="128">
        <v>0</v>
      </c>
      <c r="D247" s="92" t="s">
        <v>915</v>
      </c>
      <c r="E247" s="92" t="b">
        <v>0</v>
      </c>
      <c r="F247" s="92" t="b">
        <v>0</v>
      </c>
      <c r="G247" s="92" t="b">
        <v>0</v>
      </c>
    </row>
    <row r="248" spans="1:7" ht="15">
      <c r="A248" s="92" t="s">
        <v>1221</v>
      </c>
      <c r="B248" s="92">
        <v>2</v>
      </c>
      <c r="C248" s="128">
        <v>0</v>
      </c>
      <c r="D248" s="92" t="s">
        <v>915</v>
      </c>
      <c r="E248" s="92" t="b">
        <v>0</v>
      </c>
      <c r="F248" s="92" t="b">
        <v>0</v>
      </c>
      <c r="G248" s="92" t="b">
        <v>0</v>
      </c>
    </row>
    <row r="249" spans="1:7" ht="15">
      <c r="A249" s="92" t="s">
        <v>1238</v>
      </c>
      <c r="B249" s="92">
        <v>2</v>
      </c>
      <c r="C249" s="128">
        <v>0</v>
      </c>
      <c r="D249" s="92" t="s">
        <v>915</v>
      </c>
      <c r="E249" s="92" t="b">
        <v>0</v>
      </c>
      <c r="F249" s="92" t="b">
        <v>0</v>
      </c>
      <c r="G249" s="92" t="b">
        <v>0</v>
      </c>
    </row>
    <row r="250" spans="1:7" ht="15">
      <c r="A250" s="92" t="s">
        <v>1239</v>
      </c>
      <c r="B250" s="92">
        <v>2</v>
      </c>
      <c r="C250" s="128">
        <v>0</v>
      </c>
      <c r="D250" s="92" t="s">
        <v>915</v>
      </c>
      <c r="E250" s="92" t="b">
        <v>0</v>
      </c>
      <c r="F250" s="92" t="b">
        <v>0</v>
      </c>
      <c r="G250" s="92" t="b">
        <v>0</v>
      </c>
    </row>
    <row r="251" spans="1:7" ht="15">
      <c r="A251" s="92" t="s">
        <v>998</v>
      </c>
      <c r="B251" s="92">
        <v>2</v>
      </c>
      <c r="C251" s="128">
        <v>0</v>
      </c>
      <c r="D251" s="92" t="s">
        <v>915</v>
      </c>
      <c r="E251" s="92" t="b">
        <v>0</v>
      </c>
      <c r="F251" s="92" t="b">
        <v>0</v>
      </c>
      <c r="G251" s="92" t="b">
        <v>0</v>
      </c>
    </row>
    <row r="252" spans="1:7" ht="15">
      <c r="A252" s="92" t="s">
        <v>1240</v>
      </c>
      <c r="B252" s="92">
        <v>2</v>
      </c>
      <c r="C252" s="128">
        <v>0</v>
      </c>
      <c r="D252" s="92" t="s">
        <v>915</v>
      </c>
      <c r="E252" s="92" t="b">
        <v>0</v>
      </c>
      <c r="F252" s="92" t="b">
        <v>1</v>
      </c>
      <c r="G252" s="92" t="b">
        <v>0</v>
      </c>
    </row>
    <row r="253" spans="1:7" ht="15">
      <c r="A253" s="92" t="s">
        <v>1241</v>
      </c>
      <c r="B253" s="92">
        <v>2</v>
      </c>
      <c r="C253" s="128">
        <v>0</v>
      </c>
      <c r="D253" s="92" t="s">
        <v>915</v>
      </c>
      <c r="E253" s="92" t="b">
        <v>1</v>
      </c>
      <c r="F253" s="92" t="b">
        <v>0</v>
      </c>
      <c r="G253" s="92" t="b">
        <v>0</v>
      </c>
    </row>
    <row r="254" spans="1:7" ht="15">
      <c r="A254" s="92" t="s">
        <v>1242</v>
      </c>
      <c r="B254" s="92">
        <v>2</v>
      </c>
      <c r="C254" s="128">
        <v>0</v>
      </c>
      <c r="D254" s="92" t="s">
        <v>915</v>
      </c>
      <c r="E254" s="92" t="b">
        <v>0</v>
      </c>
      <c r="F254" s="92" t="b">
        <v>0</v>
      </c>
      <c r="G254" s="92" t="b">
        <v>0</v>
      </c>
    </row>
    <row r="255" spans="1:7" ht="15">
      <c r="A255" s="92" t="s">
        <v>1243</v>
      </c>
      <c r="B255" s="92">
        <v>2</v>
      </c>
      <c r="C255" s="128">
        <v>0</v>
      </c>
      <c r="D255" s="92" t="s">
        <v>915</v>
      </c>
      <c r="E255" s="92" t="b">
        <v>0</v>
      </c>
      <c r="F255" s="92" t="b">
        <v>0</v>
      </c>
      <c r="G255" s="92" t="b">
        <v>0</v>
      </c>
    </row>
    <row r="256" spans="1:7" ht="15">
      <c r="A256" s="92" t="s">
        <v>1034</v>
      </c>
      <c r="B256" s="92">
        <v>2</v>
      </c>
      <c r="C256" s="128">
        <v>0</v>
      </c>
      <c r="D256" s="92" t="s">
        <v>915</v>
      </c>
      <c r="E256" s="92" t="b">
        <v>1</v>
      </c>
      <c r="F256" s="92" t="b">
        <v>0</v>
      </c>
      <c r="G256" s="92" t="b">
        <v>0</v>
      </c>
    </row>
    <row r="257" spans="1:7" ht="15">
      <c r="A257" s="92" t="s">
        <v>1222</v>
      </c>
      <c r="B257" s="92">
        <v>2</v>
      </c>
      <c r="C257" s="128">
        <v>0</v>
      </c>
      <c r="D257" s="92" t="s">
        <v>915</v>
      </c>
      <c r="E257" s="92" t="b">
        <v>0</v>
      </c>
      <c r="F257" s="92" t="b">
        <v>0</v>
      </c>
      <c r="G257" s="92" t="b">
        <v>0</v>
      </c>
    </row>
    <row r="258" spans="1:7" ht="15">
      <c r="A258" s="92" t="s">
        <v>995</v>
      </c>
      <c r="B258" s="92">
        <v>2</v>
      </c>
      <c r="C258" s="128">
        <v>0</v>
      </c>
      <c r="D258" s="92" t="s">
        <v>915</v>
      </c>
      <c r="E258" s="92" t="b">
        <v>0</v>
      </c>
      <c r="F258" s="92" t="b">
        <v>0</v>
      </c>
      <c r="G258" s="92" t="b">
        <v>0</v>
      </c>
    </row>
    <row r="259" spans="1:7" ht="15">
      <c r="A259" s="92" t="s">
        <v>1211</v>
      </c>
      <c r="B259" s="92">
        <v>2</v>
      </c>
      <c r="C259" s="128">
        <v>0</v>
      </c>
      <c r="D259" s="92" t="s">
        <v>915</v>
      </c>
      <c r="E259" s="92" t="b">
        <v>0</v>
      </c>
      <c r="F259" s="92" t="b">
        <v>0</v>
      </c>
      <c r="G259" s="92" t="b">
        <v>0</v>
      </c>
    </row>
    <row r="260" spans="1:7" ht="15">
      <c r="A260" s="92" t="s">
        <v>1244</v>
      </c>
      <c r="B260" s="92">
        <v>2</v>
      </c>
      <c r="C260" s="128">
        <v>0</v>
      </c>
      <c r="D260" s="92" t="s">
        <v>915</v>
      </c>
      <c r="E260" s="92" t="b">
        <v>0</v>
      </c>
      <c r="F260" s="92" t="b">
        <v>0</v>
      </c>
      <c r="G260" s="92" t="b">
        <v>0</v>
      </c>
    </row>
    <row r="261" spans="1:7" ht="15">
      <c r="A261" s="92" t="s">
        <v>1245</v>
      </c>
      <c r="B261" s="92">
        <v>2</v>
      </c>
      <c r="C261" s="128">
        <v>0</v>
      </c>
      <c r="D261" s="92" t="s">
        <v>915</v>
      </c>
      <c r="E261" s="92" t="b">
        <v>0</v>
      </c>
      <c r="F261" s="92" t="b">
        <v>0</v>
      </c>
      <c r="G261" s="92" t="b">
        <v>0</v>
      </c>
    </row>
    <row r="262" spans="1:7" ht="15">
      <c r="A262" s="92" t="s">
        <v>1246</v>
      </c>
      <c r="B262" s="92">
        <v>2</v>
      </c>
      <c r="C262" s="128">
        <v>0</v>
      </c>
      <c r="D262" s="92" t="s">
        <v>915</v>
      </c>
      <c r="E262" s="92" t="b">
        <v>0</v>
      </c>
      <c r="F262" s="92" t="b">
        <v>0</v>
      </c>
      <c r="G262" s="92" t="b">
        <v>0</v>
      </c>
    </row>
    <row r="263" spans="1:7" ht="15">
      <c r="A263" s="92" t="s">
        <v>1223</v>
      </c>
      <c r="B263" s="92">
        <v>2</v>
      </c>
      <c r="C263" s="128">
        <v>0</v>
      </c>
      <c r="D263" s="92" t="s">
        <v>915</v>
      </c>
      <c r="E263" s="92" t="b">
        <v>0</v>
      </c>
      <c r="F263" s="92" t="b">
        <v>0</v>
      </c>
      <c r="G263" s="92" t="b">
        <v>0</v>
      </c>
    </row>
    <row r="264" spans="1:7" ht="15">
      <c r="A264" s="92" t="s">
        <v>992</v>
      </c>
      <c r="B264" s="92">
        <v>2</v>
      </c>
      <c r="C264" s="128">
        <v>0</v>
      </c>
      <c r="D264" s="92" t="s">
        <v>915</v>
      </c>
      <c r="E264" s="92" t="b">
        <v>0</v>
      </c>
      <c r="F264" s="92" t="b">
        <v>0</v>
      </c>
      <c r="G264" s="92" t="b">
        <v>0</v>
      </c>
    </row>
    <row r="265" spans="1:7" ht="15">
      <c r="A265" s="92" t="s">
        <v>993</v>
      </c>
      <c r="B265" s="92">
        <v>8</v>
      </c>
      <c r="C265" s="128">
        <v>0</v>
      </c>
      <c r="D265" s="92" t="s">
        <v>916</v>
      </c>
      <c r="E265" s="92" t="b">
        <v>0</v>
      </c>
      <c r="F265" s="92" t="b">
        <v>0</v>
      </c>
      <c r="G265" s="92" t="b">
        <v>0</v>
      </c>
    </row>
    <row r="266" spans="1:7" ht="15">
      <c r="A266" s="92" t="s">
        <v>994</v>
      </c>
      <c r="B266" s="92">
        <v>4</v>
      </c>
      <c r="C266" s="128">
        <v>0</v>
      </c>
      <c r="D266" s="92" t="s">
        <v>916</v>
      </c>
      <c r="E266" s="92" t="b">
        <v>0</v>
      </c>
      <c r="F266" s="92" t="b">
        <v>0</v>
      </c>
      <c r="G266" s="92" t="b">
        <v>0</v>
      </c>
    </row>
    <row r="267" spans="1:7" ht="15">
      <c r="A267" s="92" t="s">
        <v>1025</v>
      </c>
      <c r="B267" s="92">
        <v>4</v>
      </c>
      <c r="C267" s="128">
        <v>0.014001395147161916</v>
      </c>
      <c r="D267" s="92" t="s">
        <v>916</v>
      </c>
      <c r="E267" s="92" t="b">
        <v>0</v>
      </c>
      <c r="F267" s="92" t="b">
        <v>0</v>
      </c>
      <c r="G267" s="92" t="b">
        <v>0</v>
      </c>
    </row>
    <row r="268" spans="1:7" ht="15">
      <c r="A268" s="92" t="s">
        <v>1026</v>
      </c>
      <c r="B268" s="92">
        <v>4</v>
      </c>
      <c r="C268" s="128">
        <v>0</v>
      </c>
      <c r="D268" s="92" t="s">
        <v>916</v>
      </c>
      <c r="E268" s="92" t="b">
        <v>0</v>
      </c>
      <c r="F268" s="92" t="b">
        <v>0</v>
      </c>
      <c r="G268" s="92" t="b">
        <v>0</v>
      </c>
    </row>
    <row r="269" spans="1:7" ht="15">
      <c r="A269" s="92" t="s">
        <v>992</v>
      </c>
      <c r="B269" s="92">
        <v>4</v>
      </c>
      <c r="C269" s="128">
        <v>0</v>
      </c>
      <c r="D269" s="92" t="s">
        <v>916</v>
      </c>
      <c r="E269" s="92" t="b">
        <v>0</v>
      </c>
      <c r="F269" s="92" t="b">
        <v>0</v>
      </c>
      <c r="G269" s="92" t="b">
        <v>0</v>
      </c>
    </row>
    <row r="270" spans="1:7" ht="15">
      <c r="A270" s="92" t="s">
        <v>1027</v>
      </c>
      <c r="B270" s="92">
        <v>4</v>
      </c>
      <c r="C270" s="128">
        <v>0.014001395147161916</v>
      </c>
      <c r="D270" s="92" t="s">
        <v>916</v>
      </c>
      <c r="E270" s="92" t="b">
        <v>0</v>
      </c>
      <c r="F270" s="92" t="b">
        <v>0</v>
      </c>
      <c r="G270" s="92" t="b">
        <v>0</v>
      </c>
    </row>
    <row r="271" spans="1:7" ht="15">
      <c r="A271" s="92" t="s">
        <v>1028</v>
      </c>
      <c r="B271" s="92">
        <v>2</v>
      </c>
      <c r="C271" s="128">
        <v>0.007000697573580958</v>
      </c>
      <c r="D271" s="92" t="s">
        <v>916</v>
      </c>
      <c r="E271" s="92" t="b">
        <v>1</v>
      </c>
      <c r="F271" s="92" t="b">
        <v>0</v>
      </c>
      <c r="G271" s="92" t="b">
        <v>0</v>
      </c>
    </row>
    <row r="272" spans="1:7" ht="15">
      <c r="A272" s="92" t="s">
        <v>1029</v>
      </c>
      <c r="B272" s="92">
        <v>2</v>
      </c>
      <c r="C272" s="128">
        <v>0.007000697573580958</v>
      </c>
      <c r="D272" s="92" t="s">
        <v>916</v>
      </c>
      <c r="E272" s="92" t="b">
        <v>0</v>
      </c>
      <c r="F272" s="92" t="b">
        <v>0</v>
      </c>
      <c r="G272" s="92" t="b">
        <v>0</v>
      </c>
    </row>
    <row r="273" spans="1:7" ht="15">
      <c r="A273" s="92" t="s">
        <v>1008</v>
      </c>
      <c r="B273" s="92">
        <v>2</v>
      </c>
      <c r="C273" s="128">
        <v>0.007000697573580958</v>
      </c>
      <c r="D273" s="92" t="s">
        <v>916</v>
      </c>
      <c r="E273" s="92" t="b">
        <v>0</v>
      </c>
      <c r="F273" s="92" t="b">
        <v>0</v>
      </c>
      <c r="G273" s="92" t="b">
        <v>0</v>
      </c>
    </row>
    <row r="274" spans="1:7" ht="15">
      <c r="A274" s="92" t="s">
        <v>1030</v>
      </c>
      <c r="B274" s="92">
        <v>2</v>
      </c>
      <c r="C274" s="128">
        <v>0.007000697573580958</v>
      </c>
      <c r="D274" s="92" t="s">
        <v>916</v>
      </c>
      <c r="E274" s="92" t="b">
        <v>0</v>
      </c>
      <c r="F274" s="92" t="b">
        <v>0</v>
      </c>
      <c r="G274" s="92" t="b">
        <v>0</v>
      </c>
    </row>
    <row r="275" spans="1:7" ht="15">
      <c r="A275" s="92" t="s">
        <v>1247</v>
      </c>
      <c r="B275" s="92">
        <v>2</v>
      </c>
      <c r="C275" s="128">
        <v>0.007000697573580958</v>
      </c>
      <c r="D275" s="92" t="s">
        <v>916</v>
      </c>
      <c r="E275" s="92" t="b">
        <v>0</v>
      </c>
      <c r="F275" s="92" t="b">
        <v>0</v>
      </c>
      <c r="G275" s="92" t="b">
        <v>0</v>
      </c>
    </row>
    <row r="276" spans="1:7" ht="15">
      <c r="A276" s="92" t="s">
        <v>1224</v>
      </c>
      <c r="B276" s="92">
        <v>2</v>
      </c>
      <c r="C276" s="128">
        <v>0.007000697573580958</v>
      </c>
      <c r="D276" s="92" t="s">
        <v>916</v>
      </c>
      <c r="E276" s="92" t="b">
        <v>0</v>
      </c>
      <c r="F276" s="92" t="b">
        <v>0</v>
      </c>
      <c r="G276" s="92" t="b">
        <v>0</v>
      </c>
    </row>
    <row r="277" spans="1:7" ht="15">
      <c r="A277" s="92" t="s">
        <v>1225</v>
      </c>
      <c r="B277" s="92">
        <v>2</v>
      </c>
      <c r="C277" s="128">
        <v>0.007000697573580958</v>
      </c>
      <c r="D277" s="92" t="s">
        <v>916</v>
      </c>
      <c r="E277" s="92" t="b">
        <v>0</v>
      </c>
      <c r="F277" s="92" t="b">
        <v>0</v>
      </c>
      <c r="G277" s="92" t="b">
        <v>0</v>
      </c>
    </row>
    <row r="278" spans="1:7" ht="15">
      <c r="A278" s="92" t="s">
        <v>1213</v>
      </c>
      <c r="B278" s="92">
        <v>2</v>
      </c>
      <c r="C278" s="128">
        <v>0.007000697573580958</v>
      </c>
      <c r="D278" s="92" t="s">
        <v>916</v>
      </c>
      <c r="E278" s="92" t="b">
        <v>0</v>
      </c>
      <c r="F278" s="92" t="b">
        <v>0</v>
      </c>
      <c r="G278" s="92" t="b">
        <v>0</v>
      </c>
    </row>
    <row r="279" spans="1:7" ht="15">
      <c r="A279" s="92" t="s">
        <v>1226</v>
      </c>
      <c r="B279" s="92">
        <v>2</v>
      </c>
      <c r="C279" s="128">
        <v>0.007000697573580958</v>
      </c>
      <c r="D279" s="92" t="s">
        <v>916</v>
      </c>
      <c r="E279" s="92" t="b">
        <v>1</v>
      </c>
      <c r="F279" s="92" t="b">
        <v>0</v>
      </c>
      <c r="G279" s="92" t="b">
        <v>0</v>
      </c>
    </row>
    <row r="280" spans="1:7" ht="15">
      <c r="A280" s="92" t="s">
        <v>1214</v>
      </c>
      <c r="B280" s="92">
        <v>2</v>
      </c>
      <c r="C280" s="128">
        <v>0.007000697573580958</v>
      </c>
      <c r="D280" s="92" t="s">
        <v>916</v>
      </c>
      <c r="E280" s="92" t="b">
        <v>0</v>
      </c>
      <c r="F280" s="92" t="b">
        <v>0</v>
      </c>
      <c r="G280" s="92" t="b">
        <v>0</v>
      </c>
    </row>
    <row r="281" spans="1:7" ht="15">
      <c r="A281" s="92" t="s">
        <v>1248</v>
      </c>
      <c r="B281" s="92">
        <v>2</v>
      </c>
      <c r="C281" s="128">
        <v>0.007000697573580958</v>
      </c>
      <c r="D281" s="92" t="s">
        <v>916</v>
      </c>
      <c r="E281" s="92" t="b">
        <v>0</v>
      </c>
      <c r="F281" s="92" t="b">
        <v>0</v>
      </c>
      <c r="G281" s="92" t="b">
        <v>0</v>
      </c>
    </row>
    <row r="282" spans="1:7" ht="15">
      <c r="A282" s="92" t="s">
        <v>1249</v>
      </c>
      <c r="B282" s="92">
        <v>2</v>
      </c>
      <c r="C282" s="128">
        <v>0.007000697573580958</v>
      </c>
      <c r="D282" s="92" t="s">
        <v>916</v>
      </c>
      <c r="E282" s="92" t="b">
        <v>0</v>
      </c>
      <c r="F282" s="92" t="b">
        <v>0</v>
      </c>
      <c r="G282" s="92" t="b">
        <v>0</v>
      </c>
    </row>
    <row r="283" spans="1:7" ht="15">
      <c r="A283" s="92" t="s">
        <v>1250</v>
      </c>
      <c r="B283" s="92">
        <v>2</v>
      </c>
      <c r="C283" s="128">
        <v>0.007000697573580958</v>
      </c>
      <c r="D283" s="92" t="s">
        <v>916</v>
      </c>
      <c r="E283" s="92" t="b">
        <v>0</v>
      </c>
      <c r="F283" s="92" t="b">
        <v>0</v>
      </c>
      <c r="G283" s="92" t="b">
        <v>0</v>
      </c>
    </row>
    <row r="284" spans="1:7" ht="15">
      <c r="A284" s="92" t="s">
        <v>1251</v>
      </c>
      <c r="B284" s="92">
        <v>2</v>
      </c>
      <c r="C284" s="128">
        <v>0.007000697573580958</v>
      </c>
      <c r="D284" s="92" t="s">
        <v>916</v>
      </c>
      <c r="E284" s="92" t="b">
        <v>0</v>
      </c>
      <c r="F284" s="92" t="b">
        <v>0</v>
      </c>
      <c r="G284" s="92" t="b">
        <v>0</v>
      </c>
    </row>
    <row r="285" spans="1:7" ht="15">
      <c r="A285" s="92" t="s">
        <v>1227</v>
      </c>
      <c r="B285" s="92">
        <v>2</v>
      </c>
      <c r="C285" s="128">
        <v>0.007000697573580958</v>
      </c>
      <c r="D285" s="92" t="s">
        <v>916</v>
      </c>
      <c r="E285" s="92" t="b">
        <v>0</v>
      </c>
      <c r="F285" s="92" t="b">
        <v>0</v>
      </c>
      <c r="G285" s="92" t="b">
        <v>0</v>
      </c>
    </row>
    <row r="286" spans="1:7" ht="15">
      <c r="A286" s="92" t="s">
        <v>1252</v>
      </c>
      <c r="B286" s="92">
        <v>2</v>
      </c>
      <c r="C286" s="128">
        <v>0.007000697573580958</v>
      </c>
      <c r="D286" s="92" t="s">
        <v>916</v>
      </c>
      <c r="E286" s="92" t="b">
        <v>0</v>
      </c>
      <c r="F286" s="92" t="b">
        <v>0</v>
      </c>
      <c r="G286" s="92" t="b">
        <v>0</v>
      </c>
    </row>
    <row r="287" spans="1:7" ht="15">
      <c r="A287" s="92" t="s">
        <v>1228</v>
      </c>
      <c r="B287" s="92">
        <v>2</v>
      </c>
      <c r="C287" s="128">
        <v>0.007000697573580958</v>
      </c>
      <c r="D287" s="92" t="s">
        <v>916</v>
      </c>
      <c r="E287" s="92" t="b">
        <v>0</v>
      </c>
      <c r="F287" s="92" t="b">
        <v>0</v>
      </c>
      <c r="G287" s="92" t="b">
        <v>0</v>
      </c>
    </row>
    <row r="288" spans="1:7" ht="15">
      <c r="A288" s="92" t="s">
        <v>1253</v>
      </c>
      <c r="B288" s="92">
        <v>2</v>
      </c>
      <c r="C288" s="128">
        <v>0.007000697573580958</v>
      </c>
      <c r="D288" s="92" t="s">
        <v>916</v>
      </c>
      <c r="E288" s="92" t="b">
        <v>1</v>
      </c>
      <c r="F288" s="92" t="b">
        <v>0</v>
      </c>
      <c r="G288" s="92" t="b">
        <v>0</v>
      </c>
    </row>
    <row r="289" spans="1:7" ht="15">
      <c r="A289" s="92" t="s">
        <v>1254</v>
      </c>
      <c r="B289" s="92">
        <v>2</v>
      </c>
      <c r="C289" s="128">
        <v>0.007000697573580958</v>
      </c>
      <c r="D289" s="92" t="s">
        <v>916</v>
      </c>
      <c r="E289" s="92" t="b">
        <v>0</v>
      </c>
      <c r="F289" s="92" t="b">
        <v>0</v>
      </c>
      <c r="G289" s="92" t="b">
        <v>0</v>
      </c>
    </row>
    <row r="290" spans="1:7" ht="15">
      <c r="A290" s="92" t="s">
        <v>1255</v>
      </c>
      <c r="B290" s="92">
        <v>2</v>
      </c>
      <c r="C290" s="128">
        <v>0.007000697573580958</v>
      </c>
      <c r="D290" s="92" t="s">
        <v>916</v>
      </c>
      <c r="E290" s="92" t="b">
        <v>0</v>
      </c>
      <c r="F290" s="92" t="b">
        <v>0</v>
      </c>
      <c r="G290" s="92" t="b">
        <v>0</v>
      </c>
    </row>
    <row r="291" spans="1:7" ht="15">
      <c r="A291" s="92" t="s">
        <v>1256</v>
      </c>
      <c r="B291" s="92">
        <v>2</v>
      </c>
      <c r="C291" s="128">
        <v>0.007000697573580958</v>
      </c>
      <c r="D291" s="92" t="s">
        <v>916</v>
      </c>
      <c r="E291" s="92" t="b">
        <v>0</v>
      </c>
      <c r="F291" s="92" t="b">
        <v>0</v>
      </c>
      <c r="G291" s="92" t="b">
        <v>0</v>
      </c>
    </row>
    <row r="292" spans="1:7" ht="15">
      <c r="A292" s="92" t="s">
        <v>1257</v>
      </c>
      <c r="B292" s="92">
        <v>2</v>
      </c>
      <c r="C292" s="128">
        <v>0.007000697573580958</v>
      </c>
      <c r="D292" s="92" t="s">
        <v>916</v>
      </c>
      <c r="E292" s="92" t="b">
        <v>0</v>
      </c>
      <c r="F292" s="92" t="b">
        <v>0</v>
      </c>
      <c r="G292" s="92" t="b">
        <v>0</v>
      </c>
    </row>
    <row r="293" spans="1:7" ht="15">
      <c r="A293" s="92" t="s">
        <v>1258</v>
      </c>
      <c r="B293" s="92">
        <v>2</v>
      </c>
      <c r="C293" s="128">
        <v>0.007000697573580958</v>
      </c>
      <c r="D293" s="92" t="s">
        <v>916</v>
      </c>
      <c r="E293" s="92" t="b">
        <v>0</v>
      </c>
      <c r="F293" s="92" t="b">
        <v>0</v>
      </c>
      <c r="G293" s="92" t="b">
        <v>0</v>
      </c>
    </row>
    <row r="294" spans="1:7" ht="15">
      <c r="A294" s="92" t="s">
        <v>1259</v>
      </c>
      <c r="B294" s="92">
        <v>2</v>
      </c>
      <c r="C294" s="128">
        <v>0.007000697573580958</v>
      </c>
      <c r="D294" s="92" t="s">
        <v>916</v>
      </c>
      <c r="E294" s="92" t="b">
        <v>0</v>
      </c>
      <c r="F294" s="92" t="b">
        <v>0</v>
      </c>
      <c r="G294" s="92" t="b">
        <v>0</v>
      </c>
    </row>
    <row r="295" spans="1:7" ht="15">
      <c r="A295" s="92" t="s">
        <v>1260</v>
      </c>
      <c r="B295" s="92">
        <v>2</v>
      </c>
      <c r="C295" s="128">
        <v>0.007000697573580958</v>
      </c>
      <c r="D295" s="92" t="s">
        <v>916</v>
      </c>
      <c r="E295" s="92" t="b">
        <v>0</v>
      </c>
      <c r="F295" s="92" t="b">
        <v>0</v>
      </c>
      <c r="G295" s="92" t="b">
        <v>0</v>
      </c>
    </row>
    <row r="296" spans="1:7" ht="15">
      <c r="A296" s="92" t="s">
        <v>1212</v>
      </c>
      <c r="B296" s="92">
        <v>2</v>
      </c>
      <c r="C296" s="128">
        <v>0.007000697573580958</v>
      </c>
      <c r="D296" s="92" t="s">
        <v>916</v>
      </c>
      <c r="E296" s="92" t="b">
        <v>0</v>
      </c>
      <c r="F296" s="92" t="b">
        <v>0</v>
      </c>
      <c r="G296" s="92" t="b">
        <v>0</v>
      </c>
    </row>
    <row r="297" spans="1:7" ht="15">
      <c r="A297" s="92" t="s">
        <v>1261</v>
      </c>
      <c r="B297" s="92">
        <v>2</v>
      </c>
      <c r="C297" s="128">
        <v>0.007000697573580958</v>
      </c>
      <c r="D297" s="92" t="s">
        <v>916</v>
      </c>
      <c r="E297" s="92" t="b">
        <v>0</v>
      </c>
      <c r="F297" s="92" t="b">
        <v>0</v>
      </c>
      <c r="G297" s="92" t="b">
        <v>0</v>
      </c>
    </row>
    <row r="298" spans="1:7" ht="15">
      <c r="A298" s="92" t="s">
        <v>1262</v>
      </c>
      <c r="B298" s="92">
        <v>2</v>
      </c>
      <c r="C298" s="128">
        <v>0.007000697573580958</v>
      </c>
      <c r="D298" s="92" t="s">
        <v>916</v>
      </c>
      <c r="E298" s="92" t="b">
        <v>0</v>
      </c>
      <c r="F298" s="92" t="b">
        <v>0</v>
      </c>
      <c r="G298" s="92" t="b">
        <v>0</v>
      </c>
    </row>
    <row r="299" spans="1:7" ht="15">
      <c r="A299" s="92" t="s">
        <v>1229</v>
      </c>
      <c r="B299" s="92">
        <v>2</v>
      </c>
      <c r="C299" s="128">
        <v>0.007000697573580958</v>
      </c>
      <c r="D299" s="92" t="s">
        <v>916</v>
      </c>
      <c r="E299" s="92" t="b">
        <v>0</v>
      </c>
      <c r="F299" s="92" t="b">
        <v>0</v>
      </c>
      <c r="G299" s="92" t="b">
        <v>0</v>
      </c>
    </row>
    <row r="300" spans="1:7" ht="15">
      <c r="A300" s="92" t="s">
        <v>1033</v>
      </c>
      <c r="B300" s="92">
        <v>2</v>
      </c>
      <c r="C300" s="128">
        <v>0</v>
      </c>
      <c r="D300" s="92" t="s">
        <v>918</v>
      </c>
      <c r="E300" s="92" t="b">
        <v>0</v>
      </c>
      <c r="F300" s="92" t="b">
        <v>0</v>
      </c>
      <c r="G300" s="92" t="b">
        <v>0</v>
      </c>
    </row>
    <row r="301" spans="1:7" ht="15">
      <c r="A301" s="92" t="s">
        <v>1034</v>
      </c>
      <c r="B301" s="92">
        <v>2</v>
      </c>
      <c r="C301" s="128">
        <v>0</v>
      </c>
      <c r="D301" s="92" t="s">
        <v>918</v>
      </c>
      <c r="E301" s="92" t="b">
        <v>1</v>
      </c>
      <c r="F301" s="92" t="b">
        <v>0</v>
      </c>
      <c r="G301" s="92" t="b">
        <v>0</v>
      </c>
    </row>
    <row r="302" spans="1:7" ht="15">
      <c r="A302" s="92" t="s">
        <v>1035</v>
      </c>
      <c r="B302" s="92">
        <v>2</v>
      </c>
      <c r="C302" s="128">
        <v>0</v>
      </c>
      <c r="D302" s="92" t="s">
        <v>918</v>
      </c>
      <c r="E302" s="92" t="b">
        <v>0</v>
      </c>
      <c r="F302" s="92" t="b">
        <v>0</v>
      </c>
      <c r="G302" s="92" t="b">
        <v>0</v>
      </c>
    </row>
    <row r="303" spans="1:7" ht="15">
      <c r="A303" s="92" t="s">
        <v>1036</v>
      </c>
      <c r="B303" s="92">
        <v>2</v>
      </c>
      <c r="C303" s="128">
        <v>0</v>
      </c>
      <c r="D303" s="92" t="s">
        <v>918</v>
      </c>
      <c r="E303" s="92" t="b">
        <v>0</v>
      </c>
      <c r="F303" s="92" t="b">
        <v>0</v>
      </c>
      <c r="G303" s="92" t="b">
        <v>0</v>
      </c>
    </row>
    <row r="304" spans="1:7" ht="15">
      <c r="A304" s="92" t="s">
        <v>1037</v>
      </c>
      <c r="B304" s="92">
        <v>2</v>
      </c>
      <c r="C304" s="128">
        <v>0</v>
      </c>
      <c r="D304" s="92" t="s">
        <v>918</v>
      </c>
      <c r="E304" s="92" t="b">
        <v>0</v>
      </c>
      <c r="F304" s="92" t="b">
        <v>0</v>
      </c>
      <c r="G304" s="92" t="b">
        <v>0</v>
      </c>
    </row>
    <row r="305" spans="1:7" ht="15">
      <c r="A305" s="92" t="s">
        <v>1038</v>
      </c>
      <c r="B305" s="92">
        <v>2</v>
      </c>
      <c r="C305" s="128">
        <v>0</v>
      </c>
      <c r="D305" s="92" t="s">
        <v>918</v>
      </c>
      <c r="E305" s="92" t="b">
        <v>0</v>
      </c>
      <c r="F305" s="92" t="b">
        <v>0</v>
      </c>
      <c r="G305" s="92" t="b">
        <v>0</v>
      </c>
    </row>
    <row r="306" spans="1:7" ht="15">
      <c r="A306" s="92" t="s">
        <v>992</v>
      </c>
      <c r="B306" s="92">
        <v>2</v>
      </c>
      <c r="C306" s="128">
        <v>0</v>
      </c>
      <c r="D306" s="92" t="s">
        <v>918</v>
      </c>
      <c r="E306" s="92" t="b">
        <v>0</v>
      </c>
      <c r="F306" s="92" t="b">
        <v>0</v>
      </c>
      <c r="G306" s="92" t="b">
        <v>0</v>
      </c>
    </row>
    <row r="307" spans="1:7" ht="15">
      <c r="A307" s="92" t="s">
        <v>1039</v>
      </c>
      <c r="B307" s="92">
        <v>2</v>
      </c>
      <c r="C307" s="128">
        <v>0</v>
      </c>
      <c r="D307" s="92" t="s">
        <v>918</v>
      </c>
      <c r="E307" s="92" t="b">
        <v>0</v>
      </c>
      <c r="F307" s="92" t="b">
        <v>0</v>
      </c>
      <c r="G30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6C5F9F-E48B-4D8D-BE3E-222A0D88D3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2020-01-09T20:34:51Z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