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<sst xmlns="http://schemas.openxmlformats.org/spreadsheetml/2006/main" count="15181" uniqueCount="7682">
  <si>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</si>
  <si>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</si>
  <si>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</si>
  <si>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</si>
  <si>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</si>
  <si>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</si>
  <si>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</si>
  <si>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</si>
  <si>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</si>
  <si>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</si>
  <si>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</si>
  <si>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</si>
  <si>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</si>
  <si>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</si>
  <si>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</si>
  <si>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</si>
  <si>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</si>
  <si>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</si>
  <si>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</si>
  <si>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</si>
  <si>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</si>
  <si>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</si>
  <si>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</si>
  <si>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</si>
  <si>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</si>
  <si>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</si>
  <si>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</si>
  <si>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</si>
  <si>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</si>
  <si>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</si>
  <si>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</si>
  <si>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</si>
  <si>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</si>
  <si>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</si>
  <si>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</si>
  <si>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</si>
  <si>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</si>
  <si>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</si>
  <si>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</si>
  <si>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</si>
  <si>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</si>
  <si>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</si>
  <si>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</si>
  <si>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</si>
  <si>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</si>
  <si>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</si>
  <si>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</si>
  <si>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</si>
  <si>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</si>
  <si>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</si>
  <si>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</si>
  <si>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</si>
  <si>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</si>
  <si>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</si>
  <si>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</si>
  <si>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</si>
  <si>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</si>
  <si>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</si>
  <si>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</si>
  <si>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</si>
  <si>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</si>
  <si>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</si>
  <si>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</si>
  <si>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</si>
  <si>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</si>
  <si>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</si>
  <si>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</si>
  <si>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</si>
  <si>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</si>
  <si>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</si>
  <si>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</si>
  <si>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</si>
  <si>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</si>
  <si>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</si>
  <si>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</si>
  <si>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</si>
  <si>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</si>
  <si>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</si>
  <si>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</si>
  <si>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</si>
  <si>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</si>
  <si>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</si>
  <si>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</si>
  <si>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</si>
  <si>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</si>
  <si>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</si>
  <si>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</si>
  <si>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</si>
  <si>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</si>
  <si>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</si>
  <si>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</si>
  <si>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</si>
  <si>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</si>
  <si>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</si>
  <si>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</si>
  <si>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</si>
  <si>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</si>
  <si>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</si>
  <si>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</si>
  <si>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</si>
  <si>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</si>
  <si>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</si>
  <si>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</si>
  <si>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</si>
  <si>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</si>
  <si>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</si>
  <si>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</si>
  <si>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</si>
  <si>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</si>
  <si>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</si>
  <si>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</si>
  <si>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</si>
  <si>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</si>
  <si>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</si>
  <si>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</si>
  <si>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</si>
  <si>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</si>
  <si>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</si>
  <si>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</si>
  <si>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</si>
  <si>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</si>
  <si>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</si>
  <si>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</si>
  <si>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</si>
  <si>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</si>
  <si>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</si>
  <si>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</si>
  <si>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</si>
  <si>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</si>
  <si>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</si>
  <si>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</si>
  <si>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</si>
  <si>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</si>
  <si>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</si>
  <si>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</si>
  <si>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</si>
  <si>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</si>
  <si>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</si>
  <si>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</si>
  <si>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</si>
  <si>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</si>
  <si>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</si>
  <si>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</si>
  <si>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</si>
  <si>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</si>
  <si>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</si>
  <si>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</si>
  <si>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</si>
  <si>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</si>
  <si>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</si>
  <si>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</si>
  <si>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</si>
  <si>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</si>
  <si>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</si>
  <si>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</si>
  <si>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</si>
  <si>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</si>
  <si>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</si>
  <si>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</si>
  <si>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</si>
  <si>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</si>
  <si>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</si>
  <si>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</si>
  <si>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</si>
  <si>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</si>
  <si>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</si>
  <si>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</si>
  <si>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</si>
  <si>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</si>
  <si>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</si>
  <si>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</si>
  <si>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</si>
  <si>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</si>
  <si>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</si>
  <si>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</si>
  <si>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</si>
  <si>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</si>
  <si>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</si>
  <si>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</si>
  <si>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</si>
  <si>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</si>
  <si>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</si>
  <si>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</si>
  <si>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</si>
  <si>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</si>
  <si>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</si>
  <si>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</si>
  <si>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</si>
  <si>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</si>
  <si>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</si>
  <si>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</si>
  <si>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</si>
  <si>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</si>
  <si>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</si>
  <si>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</si>
  <si>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</si>
  <si>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</si>
  <si>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</si>
  <si>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</si>
  <si>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</si>
  <si>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</si>
  <si>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</si>
  <si>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</si>
  <si>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</si>
  <si>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</si>
  <si>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</si>
  <si>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</si>
  <si>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</si>
  <si>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</si>
  <si>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</si>
  <si>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</si>
  <si>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</si>
  <si>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</si>
  <si>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</si>
  <si>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</si>
  <si>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</si>
  <si>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</si>
  <si>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</si>
  <si>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</si>
  <si>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</si>
  <si>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</si>
  <si>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</si>
  <si>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</si>
  <si>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</si>
  <si>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</si>
  <si>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</si>
  <si>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</si>
  <si>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</si>
  <si>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</si>
  <si>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</si>
  <si>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</si>
  <si>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</si>
  <si>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</si>
  <si>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</si>
  <si>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</si>
  <si>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</si>
  <si>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</si>
  <si>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</si>
  <si>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</si>
  <si>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</si>
  <si>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&lt;value&gt;r.m.dron@salford.ac.uk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t>
  </si>
  <si>
    <t>Workbook Settings 5</t>
  </si>
  <si>
    <t>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t>
  </si>
  <si>
    <t>Workbook Settings 6</t>
  </si>
  <si>
    <t xml:space="preserve">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t>
  </si>
  <si>
    <t>Workbook Settings 7</t>
  </si>
  <si>
    <t>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t>
  </si>
  <si>
    <t>Workbook Settings 8</t>
  </si>
  <si>
    <t>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t>
  </si>
  <si>
    <t>Workbook Settings 9</t>
  </si>
  <si>
    <t>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t>
  </si>
  <si>
    <t>Workbook Settings 10</t>
  </si>
  <si>
    <t xml:space="preserve">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t>
  </si>
  <si>
    <t>Workbook Settings 11</t>
  </si>
  <si>
    <t>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t>
  </si>
  <si>
    <t>Workbook Settings 12</t>
  </si>
  <si>
    <t>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t>
  </si>
  <si>
    <t>Workbook Settings 13</t>
  </si>
  <si>
    <t>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t>
  </si>
  <si>
    <t>Workbook Settings 14</t>
  </si>
  <si>
    <t>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t>
  </si>
  <si>
    <t>Workbook Settings 15</t>
  </si>
  <si>
    <t>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t>
  </si>
  <si>
    <t>Workbook Settings 16</t>
  </si>
  <si>
    <t>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t>
  </si>
  <si>
    <t>Workbook Settings 17</t>
  </si>
  <si>
    <t xml:space="preserve">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t>
  </si>
  <si>
    <t>Workbook Settings 18</t>
  </si>
  <si>
    <t xml:space="preserve">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</si>
  <si>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</si>
  <si>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</si>
  <si>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</si>
  <si>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</si>
  <si>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</si>
  <si>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</si>
  <si>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</si>
  <si>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</si>
  <si>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</si>
  <si>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</si>
  <si>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</si>
  <si>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</si>
  <si>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</si>
  <si>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</si>
  <si>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</si>
  <si>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</si>
  <si>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</si>
  <si>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</si>
  <si>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</si>
  <si>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</si>
  <si>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</si>
  <si>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</si>
  <si>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</si>
  <si>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</si>
  <si>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</si>
  <si>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</si>
  <si>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</si>
  <si>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</si>
  <si>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</si>
  <si>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</si>
  <si>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</si>
  <si>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</si>
  <si>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</si>
  <si>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</si>
  <si>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</si>
  <si>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</si>
  <si>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</si>
  <si>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</si>
  <si>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</si>
  <si>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Date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</si>
  <si>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</si>
  <si>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</si>
  <si>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</si>
  <si>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</si>
  <si>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</si>
  <si>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</si>
  <si>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</si>
  <si>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</si>
  <si>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</si>
  <si>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</si>
  <si>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</si>
  <si>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</si>
  <si>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</si>
  <si>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</si>
  <si>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</si>
  <si>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</si>
  <si>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</si>
  <si>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</si>
  <si>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</si>
  <si>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</si>
  <si>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</si>
  <si>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</si>
  <si>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</si>
  <si>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</si>
  <si>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</si>
  <si>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</si>
  <si>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</si>
  <si>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</si>
  <si>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</si>
  <si>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</si>
  <si>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</si>
  <si>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</si>
  <si>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</si>
  <si>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</si>
  <si>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</si>
  <si>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</si>
  <si>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</si>
  <si>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</si>
  <si>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</si>
  <si>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</si>
  <si>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</si>
  <si>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</si>
  <si>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</si>
  <si>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</si>
  <si>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</si>
  <si>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</si>
  <si>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</si>
  <si>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</si>
  <si>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</si>
  <si>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</si>
  <si>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</si>
  <si>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</si>
  <si>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</si>
  <si>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</si>
  <si>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</si>
  <si>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</si>
  <si>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</si>
  <si>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</si>
  <si>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</si>
  <si>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</si>
  <si>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</si>
  <si>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</si>
  <si>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</si>
  <si>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</si>
  <si>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</si>
  <si>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</si>
  <si>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</si>
  <si>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</si>
  <si>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</si>
  <si>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</si>
  <si>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</si>
  <si>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</si>
  <si>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</si>
  <si>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</si>
  <si>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</si>
  <si>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</si>
  <si>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</si>
  <si>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</si>
  <si>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</si>
  <si>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</si>
  <si>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</si>
  <si>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</si>
  <si>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</si>
  <si>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</si>
  <si>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</si>
  <si>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</si>
  <si>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</si>
  <si>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</si>
  <si>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</si>
  <si>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</si>
  <si>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</si>
  <si>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</si>
  <si>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</si>
  <si>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</si>
  <si>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</si>
  <si>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</si>
  <si>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</si>
  <si>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</si>
  <si>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</si>
  <si>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</si>
  <si>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</si>
  <si>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</si>
  <si>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</si>
  <si>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</si>
  <si>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</si>
  <si>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</si>
  <si>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</si>
  <si>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</si>
  <si>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</si>
  <si>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</si>
  <si>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</si>
  <si>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</si>
  <si>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</si>
  <si>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</si>
  <si>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</si>
  <si>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</si>
  <si>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</si>
  <si>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</si>
  <si>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</si>
  <si>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</si>
  <si>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</si>
  <si>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</si>
  <si>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</si>
  <si>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</si>
  <si>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</si>
  <si>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</si>
  <si>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</si>
  <si>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</si>
  <si>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</si>
  <si>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</si>
  <si>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</si>
  <si>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</si>
  <si>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</si>
  <si>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</si>
  <si>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</si>
  <si>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</si>
  <si>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</si>
  <si>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</si>
  <si>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</si>
  <si>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</si>
  <si>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</si>
  <si>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</si>
  <si>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</si>
  <si>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</si>
  <si>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</si>
  <si>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</si>
  <si>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</si>
  <si>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</si>
  <si>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</si>
  <si>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</si>
  <si>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</si>
  <si>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</si>
  <si>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</si>
  <si>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</si>
  <si>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</si>
  <si>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</si>
  <si>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</si>
  <si>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</si>
  <si>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</si>
  <si>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</si>
  <si>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</si>
  <si>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</si>
  <si>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</si>
  <si>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</si>
  <si>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</si>
  <si>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</si>
  <si>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</si>
  <si>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</si>
  <si>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</si>
  <si>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</si>
  <si>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</si>
  <si>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</si>
  <si>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</si>
  <si>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</si>
  <si>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</si>
  <si>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</si>
  <si>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</si>
  <si>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</si>
  <si>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</si>
  <si>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</si>
  <si>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</si>
  <si>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</si>
  <si>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</si>
  <si>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</si>
  <si>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</si>
  <si>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</si>
  <si>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</si>
  <si>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</si>
  <si>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</si>
  <si>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</si>
  <si>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</si>
  <si>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</si>
  <si>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</si>
  <si>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</si>
  <si>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</si>
  <si>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</si>
  <si>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</si>
  <si>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</si>
  <si>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</si>
  <si>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</si>
  <si>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</si>
  <si>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</si>
  <si>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</si>
  <si>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</si>
  <si>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</si>
  <si>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</si>
  <si>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</si>
  <si>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</si>
  <si>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</si>
  <si>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</si>
  <si>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</si>
  <si>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</si>
  <si>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</si>
  <si>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</si>
  <si>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</si>
  <si>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</si>
  <si>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</si>
  <si>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</si>
  <si>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</si>
  <si>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</si>
  <si>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</si>
  <si>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</si>
  <si>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</si>
  <si>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</si>
  <si>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</si>
  <si>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</si>
  <si>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</si>
  <si>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</si>
  <si>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</si>
  <si>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</si>
  <si>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</si>
  <si>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</si>
  <si>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</si>
  <si>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</si>
  <si>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</si>
  <si>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</si>
  <si>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</si>
  <si>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</si>
  <si>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</si>
  <si>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</si>
  <si>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</si>
  <si>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</si>
  <si>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</si>
  <si>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</si>
  <si>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</si>
  <si>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</si>
  <si>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</si>
  <si>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</si>
  <si>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</si>
  <si>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</si>
  <si>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</si>
  <si>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</si>
  <si>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</si>
  <si>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</si>
  <si>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</si>
  <si>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</si>
  <si>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</si>
  <si>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</si>
  <si>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</si>
  <si>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</si>
  <si>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</si>
  <si>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</si>
  <si>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</si>
  <si>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</si>
  <si>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</si>
  <si>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</si>
  <si>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</si>
  <si>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</si>
  <si>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</si>
  <si>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</si>
  <si>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</si>
  <si>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</si>
  <si>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</si>
  <si>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</si>
  <si>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</si>
  <si>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</si>
  <si>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</si>
  <si>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</si>
  <si>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</si>
  <si>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</si>
  <si>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</si>
  <si>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</si>
  <si>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</si>
  <si>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</si>
  <si>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</si>
  <si>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</si>
  <si>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</si>
  <si>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</si>
  <si>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</si>
  <si>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</si>
  <si>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</si>
  <si>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</si>
  <si>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</si>
  <si>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</si>
  <si>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</si>
  <si>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</si>
  <si>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</si>
  <si>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</si>
  <si>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</si>
  <si>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</si>
  <si>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</si>
  <si>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</si>
  <si>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</si>
  <si>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</si>
  <si>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</si>
  <si>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</si>
  <si>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</si>
  <si>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</si>
  <si>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</si>
  <si>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</si>
  <si>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</si>
  <si>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</si>
  <si>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</si>
  <si>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</si>
  <si>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</si>
  <si>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</si>
  <si>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</si>
  <si>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</si>
  <si>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</si>
  <si>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</si>
  <si>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</si>
  <si>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</si>
  <si>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</si>
  <si>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</si>
  <si>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</si>
  <si>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</si>
  <si>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</si>
  <si>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</si>
  <si>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</si>
  <si>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</si>
  <si>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</si>
  <si>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</si>
  <si>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</si>
  <si>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</si>
  <si>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</si>
  <si>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</si>
  <si>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</si>
  <si>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</si>
  <si>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</si>
  <si>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</si>
  <si>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</si>
  <si>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</si>
  <si>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</si>
  <si>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</si>
  <si>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</si>
  <si>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</si>
  <si>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</si>
  <si>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</si>
  <si>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</si>
  <si>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</si>
  <si>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</si>
  <si>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</si>
  <si>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</si>
  <si>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</si>
  <si>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</si>
  <si>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</si>
  <si>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</si>
  <si>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</si>
  <si>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</si>
  <si>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</si>
  <si>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</si>
  <si>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</si>
  <si>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</si>
  <si>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</si>
  <si>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</si>
  <si>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</si>
  <si>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</si>
  <si>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</si>
  <si>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</si>
  <si>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</si>
  <si>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</si>
  <si>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</si>
  <si>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</si>
  <si>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</si>
  <si>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</si>
  <si>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</si>
  <si>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</si>
  <si>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</si>
  <si>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</si>
  <si>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</si>
  <si>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</si>
  <si>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</si>
  <si>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</si>
  <si>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</si>
  <si>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</si>
  <si>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</si>
  <si>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</si>
  <si>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</si>
  <si>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</si>
  <si>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</si>
  <si>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</si>
  <si>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</si>
  <si>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</si>
  <si>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</si>
  <si>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</si>
  <si>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</si>
  <si>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</si>
  <si>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</si>
  <si>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</si>
  <si>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</si>
  <si>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</si>
  <si>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</si>
  <si>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</si>
  <si>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</si>
  <si>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</si>
  <si>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</si>
  <si>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</si>
  <si>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</si>
  <si>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</si>
  <si>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</si>
  <si>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</si>
  <si>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</si>
  <si>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</si>
  <si>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</si>
  <si>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</si>
  <si>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</si>
  <si>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</si>
  <si>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</si>
  <si>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</si>
  <si>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</si>
  <si>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</si>
  <si>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</si>
  <si>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</si>
  <si>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</si>
  <si>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</si>
  <si>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</si>
  <si>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</si>
  <si>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</si>
  <si>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</si>
  <si>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</si>
  <si>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</si>
  <si>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</si>
  <si>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</si>
  <si>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</si>
  <si>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</si>
  <si>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</si>
  <si>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</si>
  <si>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</si>
  <si>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</si>
  <si>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</si>
  <si>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</si>
  <si>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</si>
  <si>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</si>
  <si>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</si>
  <si>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</si>
  <si>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</si>
  <si>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</si>
  <si>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</si>
  <si>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</si>
  <si>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</si>
  <si>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</si>
  <si>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</si>
  <si>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</si>
  <si>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</si>
  <si>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</si>
  <si>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</si>
  <si>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</si>
  <si>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</si>
  <si>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</si>
  <si>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</si>
  <si>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</si>
  <si>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</si>
  <si>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</si>
  <si>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</si>
  <si>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</si>
  <si>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</si>
  <si>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</si>
  <si>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</si>
  <si>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</si>
  <si>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</si>
  <si>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</si>
  <si>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</si>
  <si>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</si>
  <si>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</si>
  <si>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</si>
  <si>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</si>
  <si>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</si>
  <si>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</si>
  <si>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</si>
  <si>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</si>
  <si>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</si>
  <si>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</si>
  <si>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</si>
  <si>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</si>
  <si>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</si>
  <si>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</si>
  <si>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</si>
  <si>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</si>
  <si>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</si>
  <si>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</si>
  <si>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</si>
  <si>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</si>
  <si>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</si>
  <si>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</si>
  <si>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</si>
  <si>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</si>
  <si>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</si>
  <si>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</si>
  <si>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</si>
  <si>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</si>
  <si>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</si>
  <si>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</si>
  <si>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</si>
  <si>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</si>
  <si>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</si>
  <si>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</si>
  <si>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</si>
  <si>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</si>
  <si>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</si>
  <si>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</si>
  <si>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</si>
  <si>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</si>
  <si>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</si>
  <si>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</si>
  <si>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</si>
  <si>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</si>
  <si>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</si>
  <si>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</si>
  <si>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</si>
  <si>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</si>
  <si>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</si>
  <si>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</si>
  <si>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</si>
  <si>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</si>
  <si>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</si>
  <si>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</si>
  <si>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</si>
  <si>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</si>
  <si>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</si>
  <si>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</si>
  <si>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</si>
  <si>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</si>
  <si>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</si>
  <si>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</si>
  <si>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</si>
  <si>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</si>
  <si>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</si>
  <si>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</si>
  <si>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</si>
  <si>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</si>
  <si>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</si>
  <si>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</si>
  <si>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</si>
  <si>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</si>
  <si>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</si>
  <si>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</si>
  <si>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</si>
  <si>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</si>
  <si>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</si>
  <si>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</si>
  <si>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</si>
  <si>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</si>
  <si>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</si>
  <si>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</si>
  <si>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</si>
  <si>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</si>
  <si>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</si>
  <si>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</si>
  <si>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</si>
  <si>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</si>
  <si>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</si>
  <si>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</si>
  <si>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</si>
  <si>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</si>
  <si>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</si>
  <si>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</si>
  <si>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</si>
  <si>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</si>
  <si>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</si>
  <si>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</si>
  <si>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</si>
  <si>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</si>
  <si>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</si>
  <si>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</si>
  <si>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</si>
  <si>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</si>
  <si>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</si>
  <si>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</si>
  <si>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</si>
  <si>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</si>
  <si>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</si>
  <si>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</si>
  <si>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</si>
  <si>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</si>
  <si>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</si>
  <si>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</si>
  <si>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</si>
  <si>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</si>
  <si>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</si>
  <si>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</si>
  <si>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</si>
  <si>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</si>
  <si>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</si>
  <si>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</si>
  <si>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</si>
  <si>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</si>
  <si>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</si>
  <si>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</si>
  <si>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</si>
  <si>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</si>
  <si>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</si>
  <si>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</si>
  <si>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</si>
  <si>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</si>
  <si>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</si>
  <si>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</si>
  <si>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</si>
  <si>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</si>
  <si>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</si>
  <si>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</si>
  <si>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</si>
  <si>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</si>
  <si>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</si>
  <si>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</si>
  <si>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</si>
  <si>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</si>
  <si>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</si>
  <si>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</si>
  <si>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</si>
  <si>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</si>
  <si>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</si>
  <si>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</si>
  <si>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</si>
  <si>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</si>
  <si>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</si>
  <si>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</si>
  <si>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</si>
  <si>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</si>
  <si>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</si>
  <si>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</si>
  <si>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</si>
  <si>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</si>
  <si>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</si>
  <si>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</si>
  <si>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</si>
  <si>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</si>
  <si>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</si>
  <si>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</si>
  <si>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</si>
  <si>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</si>
  <si>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</si>
  <si>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</si>
  <si>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</si>
  <si>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</si>
  <si>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</si>
  <si>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</si>
  <si>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</si>
  <si>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</si>
  <si>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</si>
  <si>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</si>
  <si>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</si>
  <si>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</si>
  <si>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</si>
  <si>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</si>
  <si>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</si>
  <si>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</si>
  <si>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</si>
  <si>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</si>
  <si>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</si>
  <si>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</si>
  <si>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</si>
  <si>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</si>
  <si>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</si>
  <si>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</si>
  <si>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</si>
  <si>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</si>
  <si>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</si>
  <si>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</si>
  <si>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</si>
  <si>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</si>
  <si>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</si>
  <si>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</si>
  <si>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</si>
  <si>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</si>
  <si>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</si>
  <si>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</si>
  <si>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</si>
  <si>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</si>
  <si>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</si>
  <si>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</si>
  <si>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</si>
  <si>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</si>
  <si>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</si>
  <si>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</si>
  <si>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</si>
  <si>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</si>
  <si>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</si>
  <si>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</si>
  <si>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</si>
  <si>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</si>
  <si>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</si>
  <si>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</si>
  <si>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</si>
  <si>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</si>
  <si>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</si>
  <si>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</si>
  <si>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</si>
  <si>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</si>
  <si>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</si>
  <si>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</si>
  <si>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</si>
  <si>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</si>
  <si>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</si>
  <si>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</si>
  <si>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</si>
  <si>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</si>
  <si>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</si>
  <si>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</si>
  <si>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</si>
  <si>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</si>
  <si>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</si>
  <si>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</si>
  <si>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</si>
  <si>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</si>
  <si>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</si>
  <si>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</si>
  <si>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</si>
  <si>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</si>
  <si>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</si>
  <si>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</si>
  <si>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</si>
  <si>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</si>
  <si>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</si>
  <si>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</si>
  <si>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</si>
  <si>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</si>
  <si>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</si>
  <si>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</si>
  <si>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</si>
  <si>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</si>
  <si>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</si>
  <si>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</si>
  <si>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</si>
  <si>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</si>
  <si>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</si>
  <si>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</si>
  <si>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</si>
  <si>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</si>
  <si>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</si>
  <si>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</si>
  <si>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</si>
  <si>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</si>
  <si>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</si>
  <si>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</si>
  <si>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</si>
  <si>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</si>
  <si>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</si>
  <si>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</si>
  <si>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</si>
  <si>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</si>
  <si>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</si>
  <si>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</si>
  <si>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</si>
  <si>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</si>
  <si>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</si>
  <si>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</si>
  <si>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</si>
  <si>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</si>
  <si>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</si>
  <si>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</si>
  <si>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</si>
  <si>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</si>
  <si>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</si>
  <si>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</si>
  <si>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</si>
  <si>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</si>
  <si>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</si>
  <si>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</si>
  <si>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</si>
  <si>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</si>
  <si>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</si>
  <si>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</si>
  <si>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</si>
  <si>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</si>
  <si>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</si>
  <si>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</si>
  <si>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</si>
  <si>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</si>
  <si>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</si>
  <si>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</si>
  <si>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</si>
  <si>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</si>
  <si>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</si>
  <si>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</si>
  <si>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</si>
  <si>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</si>
  <si>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</si>
  <si>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</si>
  <si>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</si>
  <si>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</si>
  <si>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</si>
  <si>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</si>
  <si>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</si>
  <si>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</si>
  <si>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</si>
  <si>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</si>
  <si>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</si>
  <si>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</si>
  <si>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</si>
  <si>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</si>
  <si>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</si>
  <si>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</si>
  <si>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</si>
  <si>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</si>
  <si>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</si>
  <si>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</si>
  <si>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</si>
  <si>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</si>
  <si>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</si>
  <si>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</si>
  <si>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</si>
  <si>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</si>
  <si>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</si>
  <si>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</si>
  <si>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</si>
  <si>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</si>
  <si>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</si>
  <si>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</si>
  <si>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</si>
  <si>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</si>
  <si>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</si>
  <si>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</si>
  <si>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</si>
  <si>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</si>
  <si>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</si>
  <si>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</si>
  <si>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</si>
  <si>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</si>
  <si>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</si>
  <si>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</si>
  <si>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</si>
  <si>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</si>
  <si>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</si>
  <si>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</si>
  <si>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</si>
  <si>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</si>
  <si>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</si>
  <si>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</si>
  <si>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</si>
  <si>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</si>
  <si>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</si>
  <si>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</si>
  <si>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</si>
  <si>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</si>
  <si>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</si>
  <si>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</si>
  <si>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</si>
  <si>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</si>
  <si>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</si>
  <si>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</si>
  <si>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</si>
  <si>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</si>
  <si>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</si>
  <si>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</si>
  <si>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</si>
  <si>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</si>
  <si>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</si>
  <si>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</si>
  <si>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</si>
  <si>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</si>
  <si>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</si>
  <si>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</si>
  <si>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</si>
  <si>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</si>
  <si>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</si>
  <si>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</si>
  <si>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</si>
  <si>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</si>
  <si>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</si>
  <si>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</si>
  <si>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</si>
  <si>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</si>
  <si>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</si>
  <si>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</si>
  <si>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</si>
  <si>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</si>
  <si>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</si>
  <si>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</si>
  <si>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</si>
  <si>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</si>
  <si>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</si>
  <si>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</si>
  <si>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</si>
  <si>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</si>
  <si>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</si>
  <si>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</si>
  <si>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</si>
  <si>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</si>
  <si>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</si>
  <si>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</si>
  <si>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</si>
  <si>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</si>
  <si>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</si>
  <si>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</si>
  <si>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</si>
  <si>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</si>
  <si>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</si>
  <si>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</si>
  <si>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</si>
  <si>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</si>
  <si>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</si>
  <si>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</si>
  <si>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</si>
  <si>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</si>
  <si>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</si>
  <si>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</si>
  <si>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</si>
  <si>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</si>
  <si>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</si>
  <si>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</si>
  <si>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</si>
  <si>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</si>
  <si>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</si>
  <si>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</si>
  <si>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</si>
  <si>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</si>
  <si>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</si>
  <si>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</si>
  <si>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</si>
  <si>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</si>
  <si>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</si>
  <si>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</si>
  <si>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</si>
  <si>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</si>
  <si>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</si>
  <si>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</si>
  <si>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</si>
  <si>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</si>
  <si>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</si>
  <si>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</si>
  <si>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</si>
  <si>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</si>
  <si>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</si>
  <si>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</si>
  <si>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</si>
  <si>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</si>
  <si>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</si>
  <si>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</si>
  <si>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</si>
  <si>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</si>
  <si>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</si>
  <si>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</si>
  <si>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</si>
  <si>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</si>
  <si>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</si>
  <si>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</si>
  <si>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</si>
  <si>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</si>
  <si>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</si>
  <si>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</si>
  <si>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</si>
  <si>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</si>
  <si>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</si>
  <si>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</si>
  <si>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</si>
  <si>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</si>
  <si>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</si>
  <si>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</si>
  <si>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</si>
  <si>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</si>
  <si>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</si>
  <si>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</si>
  <si>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</si>
  <si>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</si>
  <si>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</si>
  <si>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</si>
  <si>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</si>
  <si>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</si>
  <si>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</si>
  <si>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</si>
  <si>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</si>
  <si>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</si>
  <si>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</si>
  <si>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</si>
  <si>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</si>
  <si>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</si>
  <si>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</si>
  <si>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</si>
  <si>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</si>
  <si>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</si>
  <si>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</si>
  <si>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</si>
  <si>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</si>
  <si>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</si>
  <si>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</si>
  <si>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</si>
  <si>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</si>
  <si>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</si>
  <si>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</si>
  <si>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</si>
  <si>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</si>
  <si>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</si>
  <si>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</si>
  <si>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</si>
  <si>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</si>
  <si>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</si>
  <si>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</si>
  <si>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</si>
  <si>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</si>
  <si>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</si>
  <si>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</si>
  <si>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</si>
  <si>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</si>
  <si>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</si>
  <si>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</si>
  <si>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</si>
  <si>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</si>
  <si>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</si>
  <si>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</si>
  <si>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</si>
  <si>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</si>
  <si>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</si>
  <si>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</si>
  <si>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</si>
  <si>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</si>
  <si>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</si>
  <si>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</si>
  <si>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</si>
  <si>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</si>
  <si>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</si>
  <si>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</si>
  <si>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</si>
  <si>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</si>
  <si>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</si>
  <si>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</si>
  <si>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</si>
  <si>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</si>
  <si>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</si>
  <si>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</si>
  <si>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</si>
  <si>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</si>
  <si>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</si>
  <si>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</si>
  <si>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</si>
  <si>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</si>
  <si>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</si>
  <si>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</si>
  <si>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</si>
  <si>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</si>
  <si>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</si>
  <si>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</si>
  <si>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</si>
  <si>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</si>
  <si>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</si>
  <si>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</si>
  <si>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</si>
  <si>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</si>
  <si>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</si>
  <si>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</si>
  <si>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</si>
  <si>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</si>
  <si>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</si>
  <si>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</si>
  <si>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</si>
  <si>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</si>
  <si>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</si>
  <si>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</si>
  <si>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</si>
  <si>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</si>
  <si>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</si>
  <si>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</si>
  <si>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</si>
  <si>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</si>
  <si>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</si>
  <si>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</si>
  <si>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</si>
  <si>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</si>
  <si>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</si>
  <si>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</si>
  <si>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</si>
  <si>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</si>
  <si>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</si>
  <si>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</si>
  <si>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</si>
  <si>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</si>
  <si>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</si>
  <si>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</si>
  <si>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</si>
  <si>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</si>
  <si>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</si>
  <si>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</si>
  <si>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</si>
  <si>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</si>
  <si>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</si>
  <si>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</si>
  <si>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</si>
  <si>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</si>
  <si>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</si>
  <si>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</si>
  <si>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</si>
  <si>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</si>
  <si>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</si>
  <si>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</si>
  <si>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</si>
  <si>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</si>
  <si>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</si>
  <si>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</si>
  <si>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</si>
  <si>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</si>
  <si>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</si>
  <si>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</si>
  <si>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</si>
  <si>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</si>
  <si>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</si>
  <si>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</si>
  <si>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</si>
  <si>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</si>
  <si>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</si>
  <si>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</si>
  <si>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</si>
  <si>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</si>
  <si>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</si>
  <si>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</si>
  <si>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</si>
  <si>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</si>
  <si>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</si>
  <si>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</si>
  <si>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</si>
  <si>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</si>
  <si>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</si>
  <si>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</si>
  <si>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</si>
  <si>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</si>
  <si>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</si>
  <si>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</si>
  <si>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</si>
  <si>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</si>
  <si>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</si>
  <si>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</si>
  <si>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</si>
  <si>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</si>
  <si>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</si>
  <si>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</si>
  <si>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</si>
  <si>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</si>
  <si>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</si>
  <si>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</si>
  <si>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</si>
  <si>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</si>
  <si>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</si>
  <si>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</si>
  <si>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</si>
  <si>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</si>
  <si>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</si>
  <si>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</si>
  <si>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</si>
  <si>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</si>
  <si>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</si>
  <si>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</si>
  <si>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</si>
  <si>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</si>
  <si>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</si>
  <si>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</si>
  <si>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</si>
  <si>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</si>
  <si>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</si>
  <si>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</si>
  <si>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</si>
  <si>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</si>
  <si>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</si>
  <si>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</si>
  <si>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</si>
  <si>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</si>
  <si>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</si>
  <si>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</si>
  <si>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</si>
  <si>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</si>
  <si>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</si>
  <si>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</si>
  <si>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</si>
  <si>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</si>
  <si>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</si>
  <si>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</si>
  <si>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</si>
  <si>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</si>
  <si>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</si>
  <si>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</si>
  <si>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</si>
  <si>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</si>
  <si>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</si>
  <si>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</si>
  <si>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</si>
  <si>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</si>
  <si>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</si>
  <si>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</si>
  <si>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</si>
  <si>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</si>
  <si>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</si>
  <si>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</si>
  <si>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</si>
  <si>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</si>
  <si>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</si>
  <si>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</si>
  <si>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</si>
  <si>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</si>
  <si>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</si>
  <si>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</si>
  <si>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</si>
  <si>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</si>
  <si>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</si>
  <si>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</si>
  <si>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</si>
  <si>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</si>
  <si>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</si>
  <si>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</si>
  <si>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</si>
  <si>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</si>
  <si>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</si>
  <si>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</si>
  <si>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</si>
  <si>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</si>
  <si>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</si>
  <si>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</si>
  <si>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</si>
  <si>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</si>
  <si>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</si>
  <si>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</si>
  <si>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</si>
  <si>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</si>
  <si>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</si>
  <si>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</si>
  <si>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</si>
  <si>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</si>
  <si>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</si>
  <si>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</si>
  <si>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</si>
  <si>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</si>
  <si>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</si>
  <si>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</si>
  <si>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</si>
  <si>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</si>
  <si>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</si>
  <si>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</si>
  <si>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</si>
  <si>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</si>
  <si>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</si>
  <si>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</si>
  <si>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</si>
  <si>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</si>
  <si>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</si>
  <si>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</si>
  <si>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</si>
  <si>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</si>
  <si>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</si>
  <si>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</si>
  <si>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</si>
  <si>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</si>
  <si>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</si>
  <si>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</si>
  <si>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</si>
  <si>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</si>
  <si>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</si>
  <si>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</si>
  <si>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</si>
  <si>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</si>
  <si>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</si>
  <si>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</si>
  <si>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</si>
  <si>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</si>
  <si>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</si>
  <si>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</si>
  <si>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</si>
  <si>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</si>
  <si>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</si>
  <si>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</si>
  <si>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</si>
  <si>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</si>
  <si>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</si>
  <si>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</si>
  <si>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</si>
  <si>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</si>
  <si>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</si>
  <si>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</si>
  <si>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</si>
  <si>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</si>
  <si>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</si>
  <si>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</si>
  <si>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</si>
  <si>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</si>
  <si>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</si>
  <si>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</si>
  <si>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</si>
  <si>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</si>
  <si>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</si>
  <si>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</si>
  <si>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</si>
  <si>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</si>
  <si>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</si>
  <si>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</si>
  <si>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</si>
  <si>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</si>
  <si>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</si>
  <si>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</si>
  <si>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</si>
  <si>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</si>
  <si>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</si>
  <si>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</si>
  <si>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</si>
  <si>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</si>
  <si>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</si>
  <si>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</si>
  <si>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</si>
  <si>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</si>
  <si>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</si>
  <si>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</si>
  <si>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</si>
  <si>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</si>
  <si>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</si>
  <si>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</si>
  <si>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</si>
  <si>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</si>
  <si>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</si>
  <si>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</si>
  <si>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</si>
  <si>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</si>
  <si>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</si>
  <si>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</si>
  <si>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</si>
  <si>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</si>
  <si>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</si>
  <si>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</si>
  <si>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</si>
  <si>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</si>
  <si>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</si>
  <si>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</si>
  <si>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</si>
  <si>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</si>
  <si>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</si>
  <si>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</si>
  <si>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</si>
  <si>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</si>
  <si>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</si>
  <si>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</si>
  <si>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</si>
  <si>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</si>
  <si>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</si>
  <si>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</si>
  <si>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</si>
  <si>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</si>
  <si>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</si>
  <si>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</si>
  <si>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</si>
  <si>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</si>
  <si>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</si>
  <si>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</si>
  <si>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</si>
  <si>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</si>
  <si>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</si>
  <si>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</si>
  <si>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</si>
  <si>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</si>
  <si>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</si>
  <si>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</si>
  <si>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</si>
  <si>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</si>
  <si>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</si>
  <si>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</si>
  <si>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</si>
  <si>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</si>
  <si>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</si>
  <si>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</si>
  <si>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</si>
  <si>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</si>
  <si>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</si>
  <si>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</si>
  <si>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</si>
  <si>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</si>
  <si>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</si>
  <si>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</si>
  <si>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</si>
  <si>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</si>
  <si>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</si>
  <si>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</si>
  <si>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</si>
  <si>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</si>
  <si>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</si>
  <si>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</si>
  <si>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</si>
  <si>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</si>
  <si>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</si>
  <si>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</si>
  <si>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</si>
  <si>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</si>
  <si>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</si>
  <si>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</si>
  <si>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</si>
  <si>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</si>
  <si>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</si>
  <si>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</si>
  <si>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</si>
  <si>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</si>
  <si>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</si>
  <si>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</si>
  <si>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</si>
  <si>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</si>
  <si>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</si>
  <si>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</si>
  <si>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</si>
  <si>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</si>
  <si>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</si>
  <si>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</si>
  <si>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</si>
  <si>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</si>
  <si>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</si>
  <si>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</si>
  <si>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</si>
  <si>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</si>
  <si>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</si>
  <si>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</si>
  <si>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</si>
  <si>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</si>
  <si>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</si>
  <si>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</si>
  <si>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</si>
  <si>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</si>
  <si>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</si>
  <si>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</si>
  <si>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</si>
  <si>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</si>
  <si>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</si>
  <si>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</si>
  <si>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</si>
  <si>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</si>
  <si>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</si>
  <si>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</si>
  <si>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</si>
  <si>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</si>
  <si>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</si>
  <si>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</si>
  <si>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</si>
  <si>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</si>
  <si>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</si>
  <si>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</si>
  <si>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</si>
  <si>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</si>
  <si>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</si>
  <si>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</si>
  <si>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</si>
  <si>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</si>
  <si>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</si>
  <si>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</si>
  <si>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</si>
  <si>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</si>
  <si>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</si>
  <si>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</si>
  <si>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</si>
  <si>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</si>
  <si>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</si>
  <si>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</si>
  <si>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</si>
  <si>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</si>
  <si>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</si>
  <si>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</si>
  <si>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</si>
  <si>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</si>
  <si>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</si>
  <si>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</si>
  <si>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</si>
  <si>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</si>
  <si>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</si>
  <si>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</si>
  <si>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</si>
  <si>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</si>
  <si>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</si>
  <si>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</si>
  <si>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</si>
  <si>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</si>
  <si>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</si>
  <si>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</si>
  <si>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</si>
  <si>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</si>
  <si>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</si>
  <si>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</si>
  <si>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</si>
  <si>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</si>
  <si>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</si>
  <si>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</si>
  <si>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</si>
  <si>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</si>
  <si>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</si>
  <si>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</si>
  <si>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</si>
  <si>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</si>
  <si>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</si>
  <si>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</si>
  <si>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</si>
  <si>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</si>
  <si>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</si>
  <si>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</si>
  <si>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</si>
  <si>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</si>
  <si>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</si>
  <si>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</si>
  <si>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</si>
  <si>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</si>
  <si>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</si>
  <si>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</si>
  <si>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</si>
  <si>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</si>
  <si>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</si>
  <si>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</si>
  <si>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</si>
  <si>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</si>
  <si>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</si>
  <si>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</si>
  <si>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</si>
  <si>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</si>
  <si>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</si>
  <si>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</si>
  <si>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</si>
  <si>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</si>
  <si>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</si>
  <si>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</si>
  <si>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</si>
  <si>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</si>
  <si>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</si>
  <si>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</si>
  <si>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</si>
  <si>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</si>
  <si>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</si>
  <si>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</si>
  <si>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</si>
  <si>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</si>
  <si>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</si>
  <si>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</si>
  <si>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</si>
  <si>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</si>
  <si>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</si>
  <si>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</si>
  <si>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</si>
  <si>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</si>
  <si>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</si>
  <si>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</si>
  <si>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</si>
  <si>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</si>
  <si>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</si>
  <si>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</si>
  <si>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</si>
  <si>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</si>
  <si>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</si>
  <si>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</si>
  <si>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</si>
  <si>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</si>
  <si>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</si>
  <si>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</si>
  <si>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</si>
  <si>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</si>
  <si>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</si>
  <si>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</si>
  <si>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</si>
  <si>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</si>
  <si>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</si>
  <si>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</si>
  <si>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</si>
  <si>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</si>
  <si>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</si>
  <si>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</si>
  <si>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</si>
  <si>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</si>
  <si>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</si>
  <si>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</si>
  <si>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</si>
  <si>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</si>
  <si>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</si>
  <si>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</si>
  <si>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</si>
  <si>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</si>
  <si>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</si>
  <si>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</si>
  <si>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</si>
  <si>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</si>
  <si>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</si>
  <si>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</si>
  <si>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</si>
  <si>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</si>
  <si>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</si>
  <si>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</si>
  <si>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</si>
  <si>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</si>
  <si>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</si>
  <si>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</si>
  <si>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</si>
  <si>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</si>
  <si>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</si>
  <si>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</si>
  <si>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</si>
  <si>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</si>
  <si>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</si>
  <si>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</si>
  <si>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</si>
  <si>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</si>
  <si>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</si>
  <si>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</si>
  <si>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</si>
  <si>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</si>
  <si>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</si>
  <si>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</si>
  <si>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</si>
  <si>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</si>
  <si>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</si>
  <si>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</si>
  <si>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</si>
  <si>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</si>
  <si>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</si>
  <si>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</si>
  <si>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</si>
  <si>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</si>
  <si>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</si>
  <si>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</si>
  <si>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</si>
  <si>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</si>
  <si>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</si>
  <si>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</si>
  <si>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</si>
  <si>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</si>
  <si>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</si>
  <si>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</si>
  <si>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</si>
  <si>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</si>
  <si>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</si>
  <si>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</si>
  <si>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</si>
  <si>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</si>
  <si>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</si>
  <si>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</si>
  <si>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</si>
  <si>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</si>
  <si>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</si>
  <si>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</si>
  <si>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</si>
  <si>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</si>
  <si>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</si>
  <si>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</si>
  <si>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</si>
  <si>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</si>
  <si>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</si>
  <si>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</si>
  <si>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</si>
  <si>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</si>
  <si>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</si>
  <si>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</si>
  <si>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</si>
  <si>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</si>
  <si>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</si>
  <si>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</si>
  <si>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</si>
  <si>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</si>
  <si>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</si>
  <si>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</si>
  <si>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</si>
  <si>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</si>
  <si>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</si>
  <si>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</si>
  <si>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</si>
  <si>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</si>
  <si>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</si>
  <si>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</si>
  <si>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</si>
  <si>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</si>
  <si>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</si>
  <si>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</si>
  <si>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</si>
  <si>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</si>
  <si>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</si>
  <si>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</si>
  <si>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</si>
  <si>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</si>
  <si>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</si>
  <si>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</si>
  <si>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</si>
  <si>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</si>
  <si>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</si>
  <si>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</si>
  <si>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</si>
  <si>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</si>
  <si>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</si>
  <si>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</si>
  <si>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</si>
  <si>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</si>
  <si>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</si>
  <si>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</si>
  <si>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</si>
  <si>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</si>
  <si>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</si>
  <si>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</si>
  <si>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</si>
  <si>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</si>
  <si>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</si>
  <si>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</si>
  <si>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</si>
  <si>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</si>
  <si>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</si>
  <si>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</si>
  <si>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</si>
  <si>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</si>
  <si>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</si>
  <si>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</si>
  <si>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</si>
  <si>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</si>
  <si>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</si>
  <si>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</si>
  <si>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</si>
  <si>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</si>
  <si>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</si>
  <si>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</si>
  <si>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</si>
  <si>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</si>
  <si>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</si>
  <si>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</si>
  <si>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</si>
  <si>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</si>
  <si>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</si>
  <si>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</si>
  <si>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</si>
  <si>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</si>
  <si>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</si>
  <si>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</si>
  <si>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</si>
  <si>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</si>
  <si>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</si>
  <si>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</si>
  <si>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</si>
  <si>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</si>
  <si>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</si>
  <si>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</si>
  <si>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</si>
  <si>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</si>
  <si>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</si>
  <si>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</si>
  <si>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</si>
  <si>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</si>
  <si>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</si>
  <si>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</si>
  <si>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</si>
  <si>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</si>
  <si>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</si>
  <si>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</si>
  <si>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</si>
  <si>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</si>
  <si>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</si>
  <si>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</si>
  <si>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</si>
  <si>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</si>
  <si>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</si>
  <si>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</si>
  <si>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</si>
  <si>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</si>
  <si>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</si>
  <si>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</si>
  <si>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</si>
  <si>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</si>
  <si>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</si>
  <si>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</si>
  <si>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</si>
  <si>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</si>
  <si>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</si>
  <si>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</si>
  <si>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</si>
  <si>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</si>
  <si>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</si>
  <si>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</si>
  <si>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</si>
  <si>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</si>
  <si>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</si>
  <si>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</si>
  <si>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</si>
  <si>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</si>
  <si>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</si>
  <si>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</si>
  <si>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</si>
  <si>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</si>
  <si>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</si>
  <si>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</si>
  <si>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</si>
  <si>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</si>
  <si>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</si>
  <si>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</si>
  <si>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</si>
  <si>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</si>
  <si>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</si>
  <si>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</si>
  <si>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</si>
  <si>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</si>
  <si>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</si>
  <si>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</si>
  <si>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</si>
  <si>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</si>
  <si>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</si>
  <si>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</si>
  <si>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</si>
  <si>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</si>
  <si>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</si>
  <si>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</si>
  <si>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</si>
  <si>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</si>
  <si>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</si>
  <si>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</si>
  <si>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</si>
  <si>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</si>
  <si>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</si>
  <si>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</si>
  <si>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</si>
  <si>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</si>
  <si>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</si>
  <si>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</si>
  <si>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</si>
  <si>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</si>
  <si>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</si>
  <si>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</si>
  <si>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</si>
  <si>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</si>
  <si>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</si>
  <si>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</si>
  <si>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</si>
  <si>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</si>
  <si>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</si>
  <si>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</si>
  <si>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</si>
  <si>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</si>
  <si>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</si>
  <si>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</si>
  <si>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</si>
  <si>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</si>
  <si>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</si>
  <si>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</si>
  <si>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</si>
  <si>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</si>
  <si>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</si>
  <si>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</si>
  <si>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</si>
  <si>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</si>
  <si>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</si>
  <si>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</si>
  <si>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</si>
  <si>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</si>
  <si>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</si>
  <si>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</si>
  <si>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</si>
  <si>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</si>
  <si>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</si>
  <si>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</si>
  <si>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</si>
  <si>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</si>
  <si>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</si>
  <si>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</si>
  <si>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</si>
  <si>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</si>
  <si>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</si>
  <si>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</si>
  <si>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</si>
  <si>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</si>
  <si>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</si>
  <si>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</si>
  <si>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</si>
  <si>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</si>
  <si>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</si>
  <si>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</si>
  <si>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</si>
  <si>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</si>
  <si>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</si>
  <si>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</si>
  <si>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</si>
  <si>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</si>
  <si>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</si>
  <si>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</si>
  <si>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</si>
  <si>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</si>
  <si>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</si>
  <si>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</si>
  <si>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</si>
  <si>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</si>
  <si>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</si>
  <si>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</si>
  <si>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</si>
  <si>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</si>
  <si>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</si>
  <si>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</si>
  <si>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</si>
  <si>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</si>
  <si>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</si>
  <si>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</si>
  <si>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</si>
  <si>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</si>
  <si>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</si>
  <si>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</si>
  <si>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</si>
  <si>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</si>
  <si>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</si>
  <si>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</si>
  <si>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</si>
  <si>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</si>
  <si>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</si>
  <si>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</si>
  <si>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</si>
  <si>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</si>
  <si>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</si>
  <si>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</si>
  <si>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</si>
  <si>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</si>
  <si>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</si>
  <si>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</si>
  <si>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</si>
  <si>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</si>
  <si>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</si>
  <si>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</si>
  <si>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</si>
  <si>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</si>
  <si>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</si>
  <si>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</si>
  <si>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</si>
  <si>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</si>
  <si>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</si>
  <si>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</si>
  <si>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</si>
  <si>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</si>
  <si>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</si>
  <si>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</si>
  <si>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</si>
  <si>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</si>
  <si>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</si>
  <si>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</si>
  <si>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</si>
  <si>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</si>
  <si>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</si>
  <si>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</si>
  <si>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</si>
  <si>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</si>
  <si>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</si>
  <si>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</si>
  <si>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</si>
  <si>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</si>
  <si>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</si>
  <si>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</si>
  <si>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</si>
  <si>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</si>
  <si>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</si>
  <si>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</si>
  <si>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</si>
  <si>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</si>
  <si>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</si>
  <si>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</si>
  <si>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</si>
  <si>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</si>
  <si>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</si>
  <si>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</si>
  <si>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</si>
  <si>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</si>
  <si>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</si>
  <si>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</si>
  <si>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</si>
  <si>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</si>
  <si>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</si>
  <si>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</si>
  <si>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</si>
  <si>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</si>
  <si>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</si>
  <si>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</si>
  <si>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</si>
  <si>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</si>
  <si>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</si>
  <si>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</si>
  <si>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</si>
  <si>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</si>
  <si>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</si>
  <si>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</si>
  <si>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</si>
  <si>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</si>
  <si>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</si>
  <si>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</si>
  <si>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</si>
  <si>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</si>
  <si>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</si>
  <si>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</si>
  <si>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</si>
  <si>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</si>
  <si>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</si>
  <si>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</si>
  <si>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</si>
  <si>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</si>
  <si>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</si>
  <si>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</si>
  <si>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</si>
  <si>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</si>
  <si>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</si>
  <si>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</si>
  <si>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</si>
  <si>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</si>
  <si>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</si>
  <si>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</si>
  <si>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</si>
  <si>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</si>
  <si>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</si>
  <si>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</si>
  <si>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</si>
  <si>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</si>
  <si>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</si>
  <si>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</si>
  <si>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</si>
  <si>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</si>
  <si>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</si>
  <si>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</si>
  <si>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</si>
  <si>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</si>
  <si>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</si>
  <si>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</si>
  <si>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</si>
  <si>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</si>
  <si>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</si>
  <si>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</si>
  <si>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</si>
  <si>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</si>
  <si>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</si>
  <si>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</si>
  <si>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</si>
  <si>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</si>
  <si>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</si>
  <si>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</si>
  <si>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</si>
  <si>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</si>
  <si>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</si>
  <si>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</si>
  <si>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</si>
  <si>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</si>
  <si>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</si>
  <si>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</si>
  <si>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</si>
  <si>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</si>
  <si>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</si>
  <si>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</si>
  <si>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</si>
  <si>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</si>
  <si>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</si>
  <si>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</si>
  <si>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</si>
  <si>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</si>
  <si>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</si>
  <si>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</si>
  <si>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</si>
  <si>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</si>
  <si>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</si>
  <si>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</si>
  <si>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</si>
  <si>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</si>
  <si>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</si>
  <si>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</si>
  <si>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</si>
  <si>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</si>
  <si>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</si>
  <si>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</si>
  <si>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</si>
  <si>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</si>
  <si>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</si>
  <si>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</si>
  <si>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</si>
  <si>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</si>
  <si>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</si>
  <si>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</si>
  <si>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</si>
  <si>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</si>
  <si>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</si>
  <si>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</si>
  <si>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</si>
  <si>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</si>
  <si>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</si>
  <si>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</si>
  <si>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</si>
  <si>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</si>
  <si>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</si>
  <si>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</si>
  <si>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</si>
  <si>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</si>
  <si>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</si>
  <si>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</si>
  <si>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</si>
  <si>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</si>
  <si>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</si>
  <si>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</si>
  <si>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</si>
  <si>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</si>
  <si>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</si>
  <si>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</si>
  <si>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</si>
  <si>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</si>
  <si>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</si>
  <si>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</si>
  <si>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</si>
  <si>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</si>
  <si>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</si>
  <si>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</si>
  <si>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</si>
  <si>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</si>
  <si>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</si>
  <si>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</si>
  <si>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</si>
  <si>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</si>
  <si>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</si>
  <si>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</si>
  <si>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</si>
  <si>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</si>
  <si>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</si>
  <si>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</si>
  <si>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</si>
  <si>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</si>
  <si>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</si>
  <si>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</si>
  <si>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</si>
  <si>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</si>
  <si>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</si>
  <si>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</si>
  <si>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</si>
  <si>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</si>
  <si>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</si>
  <si>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</si>
  <si>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</si>
  <si>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</si>
  <si>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</si>
  <si>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</si>
  <si>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</si>
  <si>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</si>
  <si>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</si>
  <si>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</si>
  <si>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</si>
  <si>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</si>
  <si>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</si>
  <si>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</si>
  <si>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</si>
  <si>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</si>
  <si>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</si>
  <si>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</si>
  <si>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</si>
  <si>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</si>
  <si>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</si>
  <si>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</si>
  <si>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</si>
  <si>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</si>
  <si>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</si>
  <si>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</si>
  <si>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</si>
  <si>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</si>
  <si>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</si>
  <si>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</si>
  <si>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</si>
  <si>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</si>
  <si>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</si>
  <si>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</si>
  <si>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</si>
  <si>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</si>
  <si>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</si>
  <si>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</si>
  <si>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</si>
  <si>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</si>
  <si>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</si>
  <si>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</si>
  <si>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</si>
  <si>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</si>
  <si>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</si>
  <si>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</si>
  <si>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</si>
  <si>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</si>
  <si>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</si>
  <si>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</si>
  <si>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</si>
  <si>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</si>
  <si>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</si>
  <si>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</si>
  <si>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</si>
  <si>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</si>
  <si>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</si>
  <si>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</si>
  <si>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</si>
  <si>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</si>
  <si>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</si>
  <si>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</si>
  <si>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</si>
  <si>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</si>
  <si>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</si>
  <si>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</si>
  <si>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</si>
  <si>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</si>
  <si>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</si>
  <si>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</si>
  <si>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</si>
  <si>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</si>
  <si>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</si>
  <si>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</si>
  <si>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</si>
  <si>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</si>
  <si>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</si>
  <si>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</si>
  <si>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</si>
  <si>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</si>
  <si>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</si>
  <si>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</si>
  <si>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</si>
  <si>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</si>
  <si>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</si>
  <si>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</si>
  <si>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</si>
  <si>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</si>
  <si>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</si>
  <si>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</si>
  <si>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</si>
  <si>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</si>
  <si>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</si>
  <si>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</si>
  <si>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</si>
  <si>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</si>
  <si>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</si>
  <si>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</si>
  <si>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</si>
  <si>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</si>
  <si>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</si>
  <si>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</si>
  <si>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</si>
  <si>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</si>
  <si>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</si>
  <si>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</si>
  <si>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</si>
  <si>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</si>
  <si>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</si>
  <si>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</si>
  <si>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</si>
  <si>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</si>
  <si>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</si>
  <si>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</si>
  <si>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</si>
  <si>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</si>
  <si>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</si>
  <si>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</si>
  <si>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</si>
  <si>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</si>
  <si>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</si>
  <si>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</si>
  <si>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</si>
  <si>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</si>
  <si>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</si>
  <si>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</si>
  <si>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</si>
  <si>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</si>
  <si>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</si>
  <si>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</si>
  <si>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</si>
  <si>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</si>
  <si>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</si>
  <si>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</si>
  <si>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</si>
  <si>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</si>
  <si>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</si>
  <si>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</si>
  <si>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</si>
  <si>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</si>
  <si>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</si>
  <si>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</si>
  <si>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</si>
  <si>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</si>
  <si>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</si>
  <si>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</si>
  <si>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</si>
  <si>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</si>
  <si>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</si>
  <si>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</si>
  <si>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</si>
  <si>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</si>
  <si>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</si>
  <si>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</si>
  <si>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</si>
  <si>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</si>
  <si>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</si>
  <si>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</si>
  <si>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</si>
  <si>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</si>
  <si>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</si>
  <si>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</si>
  <si>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</si>
  <si>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</si>
  <si>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</si>
  <si>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</si>
  <si>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</si>
  <si>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</si>
  <si>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</si>
  <si>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</si>
  <si>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</si>
  <si>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</si>
  <si>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</si>
  <si>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</si>
  <si>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</si>
  <si>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</si>
  <si>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</si>
  <si>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</si>
  <si>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</si>
  <si>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</si>
  <si>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</si>
  <si>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</si>
  <si>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</si>
  <si>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</si>
  <si>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</si>
  <si>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</si>
  <si>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</si>
  <si>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</si>
  <si>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</si>
  <si>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</si>
  <si>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</si>
  <si>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</si>
  <si>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</si>
  <si>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</si>
  <si>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</si>
  <si>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</si>
  <si>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</si>
  <si>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</si>
  <si>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</si>
  <si>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</si>
  <si>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</si>
  <si>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</si>
  <si>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</si>
  <si>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</si>
  <si>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</si>
  <si>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</si>
  <si>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</si>
  <si>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</si>
  <si>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</si>
  <si>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</si>
  <si>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</si>
  <si>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</si>
  <si>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</si>
  <si>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</si>
  <si>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</si>
  <si>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</si>
  <si>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</si>
  <si>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</si>
  <si>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</si>
  <si>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</si>
  <si>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</si>
  <si>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</si>
  <si>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</si>
  <si>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</si>
  <si>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</si>
  <si>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</si>
  <si>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</si>
  <si>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</si>
  <si>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</si>
  <si>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</si>
  <si>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</si>
  <si>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</si>
  <si>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</si>
  <si>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</si>
  <si>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</si>
  <si>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</si>
  <si>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</si>
  <si>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</si>
  <si>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</si>
  <si>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</si>
  <si>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</si>
  <si>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</si>
  <si>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</si>
  <si>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</si>
  <si>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</si>
  <si>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</si>
  <si>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</si>
  <si>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</si>
  <si>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</si>
  <si>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</si>
  <si>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</si>
  <si>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</si>
  <si>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</si>
  <si>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</si>
  <si>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</si>
  <si>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</si>
  <si>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</si>
  <si>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</si>
  <si>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</si>
  <si>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</si>
  <si>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</si>
  <si>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</si>
  <si>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</si>
  <si>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</si>
  <si>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</si>
  <si>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</si>
  <si>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</si>
  <si>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</si>
  <si>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</si>
  <si>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</si>
  <si>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</si>
  <si>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</si>
  <si>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</si>
  <si>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</si>
  <si>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</si>
  <si>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</si>
  <si>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</si>
  <si>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</si>
  <si>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</si>
  <si>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</si>
  <si>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</si>
  <si>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</si>
  <si>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</si>
  <si>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</si>
  <si>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</si>
  <si>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</si>
  <si>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</si>
  <si>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</si>
  <si>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</si>
  <si>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</si>
  <si>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</si>
  <si>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</si>
  <si>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</si>
  <si>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</si>
  <si>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</si>
  <si>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</si>
  <si>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</si>
  <si>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</si>
  <si>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</si>
  <si>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</si>
  <si>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</si>
  <si>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</si>
  <si>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</si>
  <si>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</si>
  <si>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</si>
  <si>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</si>
  <si>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</si>
  <si>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</si>
  <si>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</si>
  <si>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</si>
  <si>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</si>
  <si>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</si>
  <si>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</si>
  <si>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</si>
  <si>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</si>
  <si>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</si>
  <si>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</si>
  <si>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</si>
  <si>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</si>
  <si>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</si>
  <si>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</si>
  <si>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</si>
  <si>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</si>
  <si>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</si>
  <si>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</si>
  <si>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</si>
  <si>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</si>
  <si>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</si>
  <si>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</si>
  <si>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</si>
  <si>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</si>
  <si>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</si>
  <si>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</si>
  <si>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</si>
  <si>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</si>
  <si>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</si>
  <si>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</si>
  <si>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</si>
  <si>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</si>
  <si>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</si>
  <si>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</si>
  <si>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</si>
  <si>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</si>
  <si>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</si>
  <si>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</si>
  <si>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</si>
  <si>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</si>
  <si>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</si>
  <si>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</si>
  <si>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</si>
  <si>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</si>
  <si>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</si>
  <si>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</si>
  <si>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</si>
  <si>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</si>
  <si>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</si>
  <si>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</si>
  <si>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</si>
  <si>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</si>
  <si>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</si>
  <si>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</si>
  <si>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</si>
  <si>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</si>
  <si>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</si>
  <si>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</si>
  <si>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</si>
  <si>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</si>
  <si>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</si>
  <si>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</si>
  <si>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</si>
  <si>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</si>
  <si>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</si>
  <si>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</si>
  <si>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</si>
  <si>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</si>
  <si>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</si>
  <si>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</si>
  <si>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</si>
  <si>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</si>
  <si>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</si>
  <si>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</si>
  <si>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</si>
  <si>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</si>
  <si>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</si>
  <si>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</si>
  <si>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</si>
  <si>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</si>
  <si>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</si>
  <si>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</si>
  <si>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</si>
  <si>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</si>
  <si>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</si>
  <si>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</si>
  <si>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</si>
  <si>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</si>
  <si>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</si>
  <si>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</si>
  <si>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</si>
  <si>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</si>
  <si>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</si>
  <si>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</si>
  <si>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</si>
  <si>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</si>
  <si>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</si>
  <si>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</si>
  <si>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</si>
  <si>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</si>
  <si>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</si>
  <si>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</si>
  <si>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</si>
  <si>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</si>
  <si>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</si>
  <si>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</si>
  <si>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</si>
  <si>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</si>
  <si>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</si>
  <si>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</si>
  <si>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</si>
  <si>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</si>
  <si>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</si>
  <si>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</si>
  <si>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</si>
  <si>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</si>
  <si>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</si>
  <si>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</si>
  <si>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</si>
  <si>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</si>
  <si>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</si>
  <si>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</si>
  <si>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</si>
  <si>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</si>
  <si>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</si>
  <si>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</si>
  <si>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</si>
  <si>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</si>
  <si>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</si>
  <si>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</si>
  <si>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</si>
  <si>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</si>
  <si>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</si>
  <si>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</si>
  <si>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</si>
  <si>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</si>
  <si>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</si>
  <si>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</si>
  <si>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</si>
  <si>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</si>
  <si>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</si>
  <si>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</si>
  <si>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</si>
  <si>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</si>
  <si>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</si>
  <si>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</si>
  <si>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</si>
  <si>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</si>
  <si>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</si>
  <si>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</si>
  <si>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</si>
  <si>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</si>
  <si>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</si>
  <si>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</si>
  <si>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</si>
  <si>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</si>
  <si>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</si>
  <si>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</si>
  <si>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</si>
  <si>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</si>
  <si>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</si>
  <si>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</si>
  <si>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</si>
  <si>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</si>
  <si>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</si>
  <si>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</si>
  <si>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</si>
  <si>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</si>
  <si>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</si>
  <si>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</si>
  <si>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</si>
  <si>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</si>
  <si>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</si>
  <si>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</si>
  <si>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</si>
  <si>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</si>
  <si>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</si>
  <si>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</si>
  <si>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</si>
  <si>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</si>
  <si>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</si>
  <si>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</si>
  <si>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</si>
  <si>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</si>
  <si>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</si>
  <si>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</si>
  <si>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</si>
  <si>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</si>
  <si>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</si>
  <si>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</si>
  <si>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</si>
  <si>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</si>
  <si>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</si>
  <si>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</si>
  <si>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</si>
  <si>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</si>
  <si>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</si>
  <si>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</si>
  <si>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</si>
  <si>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</si>
  <si>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</si>
  <si>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</si>
  <si>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</si>
  <si>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</si>
  <si>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</si>
  <si>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</si>
  <si>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</si>
  <si>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</si>
  <si>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</si>
  <si>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</si>
  <si>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</si>
  <si>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</si>
  <si>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</si>
  <si>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</si>
  <si>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</si>
  <si>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</si>
  <si>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</si>
  <si>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</si>
  <si>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</si>
  <si>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</si>
  <si>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</si>
  <si>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</si>
  <si>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</si>
  <si>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</si>
  <si>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</si>
  <si>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</si>
  <si>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</si>
  <si>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</si>
  <si>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</si>
  <si>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</si>
  <si>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</si>
  <si>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</si>
  <si>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</si>
  <si>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</si>
  <si>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</si>
  <si>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</si>
  <si>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</si>
  <si>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</si>
  <si>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</si>
  <si>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</si>
  <si>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</si>
  <si>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</si>
  <si>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</si>
  <si>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</si>
  <si>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</si>
  <si>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</si>
  <si>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</si>
  <si>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</si>
  <si>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</si>
  <si>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</si>
  <si>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</si>
  <si>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</si>
  <si>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</si>
  <si>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</si>
  <si>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</si>
  <si>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</si>
  <si>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</si>
  <si>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</si>
  <si>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</si>
  <si>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</si>
  <si>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</si>
  <si>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</si>
  <si>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</si>
  <si>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</si>
  <si>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</si>
  <si>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</si>
  <si>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</si>
  <si>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</si>
  <si>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</si>
  <si>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</si>
  <si>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</si>
  <si>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</si>
  <si>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</si>
  <si>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</si>
  <si>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</si>
  <si>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</si>
  <si>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</si>
  <si>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</si>
  <si>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</si>
  <si>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</si>
  <si>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</si>
  <si>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</si>
  <si>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</si>
  <si>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</si>
  <si>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</si>
  <si>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</si>
  <si>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</si>
  <si>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</si>
  <si>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</si>
  <si>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</si>
  <si>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</si>
  <si>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</si>
  <si>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</si>
  <si>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</si>
  <si>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</si>
  <si>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</si>
  <si>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</si>
  <si>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</si>
  <si>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</si>
  <si>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</si>
  <si>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</si>
  <si>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</si>
  <si>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</si>
  <si>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</si>
  <si>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</si>
  <si>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</si>
  <si>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</si>
  <si>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</si>
  <si>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</si>
  <si>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</si>
  <si>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</si>
  <si>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</si>
  <si>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</si>
  <si>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</si>
  <si>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</si>
  <si>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</si>
  <si>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</si>
  <si>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</si>
  <si>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</si>
  <si>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</si>
  <si>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</si>
  <si>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</si>
  <si>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</si>
  <si>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</si>
  <si>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</si>
  <si>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</si>
  <si>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</si>
  <si>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</si>
  <si>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</si>
  <si>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</si>
  <si>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</si>
  <si>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</si>
  <si>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</si>
  <si>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</si>
  <si>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</si>
  <si>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</si>
  <si>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</si>
  <si>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</si>
  <si>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</si>
  <si>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</si>
  <si>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</si>
  <si>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</si>
  <si>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</si>
  <si>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</si>
  <si>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</si>
  <si>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</si>
  <si>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</si>
  <si>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</si>
  <si>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</si>
  <si>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</si>
  <si>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</si>
  <si>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</si>
  <si>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</si>
  <si>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</si>
  <si>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</si>
  <si>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</si>
  <si>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</si>
  <si>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</si>
  <si>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</si>
  <si>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</si>
  <si>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</si>
  <si>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</si>
  <si>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</si>
  <si>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</si>
  <si>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</si>
  <si>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</si>
  <si>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</si>
  <si>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</si>
  <si>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</si>
  <si>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</si>
  <si>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</si>
  <si>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</si>
  <si>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</si>
  <si>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</si>
  <si>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</si>
  <si>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</si>
  <si>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</si>
  <si>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</si>
  <si>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</si>
  <si>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</si>
  <si>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</si>
  <si>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</si>
  <si>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</si>
  <si>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</si>
  <si>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</si>
  <si>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</si>
  <si>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</si>
  <si>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</si>
  <si>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</si>
  <si>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</si>
  <si>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</si>
  <si>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</si>
  <si>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</si>
  <si>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</si>
  <si>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</si>
  <si>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</si>
  <si>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</si>
  <si>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</si>
  <si>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</si>
  <si>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</si>
  <si>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</si>
  <si>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</si>
  <si>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</si>
  <si>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</si>
  <si>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</si>
  <si>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</si>
  <si>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</si>
  <si>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</si>
  <si>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</si>
  <si>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</si>
  <si>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</si>
  <si>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</si>
  <si>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</si>
  <si>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</si>
  <si>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</si>
  <si>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</si>
  <si>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</si>
  <si>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</si>
  <si>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</si>
  <si>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</si>
  <si>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</si>
  <si>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</si>
  <si>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</si>
  <si>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</si>
  <si>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</si>
  <si>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</si>
  <si>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</si>
  <si>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</si>
  <si>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</si>
  <si>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</si>
  <si>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</si>
  <si>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</si>
  <si>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</si>
  <si>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</si>
  <si>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</si>
  <si>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</si>
  <si>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</si>
  <si>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</si>
  <si>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</si>
  <si>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</si>
  <si>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</si>
  <si>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</si>
  <si>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</si>
  <si>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</si>
  <si>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</si>
  <si>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</si>
  <si>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</si>
  <si>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</si>
  <si>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</si>
  <si>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</si>
  <si>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</si>
  <si>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</si>
  <si>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</si>
  <si>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</si>
  <si>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</si>
  <si>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</si>
  <si>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</si>
  <si>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</si>
  <si>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</si>
  <si>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</si>
  <si>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</si>
  <si>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</si>
  <si>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</si>
  <si>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</si>
  <si>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</si>
  <si>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</si>
  <si>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</si>
  <si>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</si>
  <si>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</si>
  <si>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</si>
  <si>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</si>
  <si>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</si>
  <si>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</si>
  <si>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</si>
  <si>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</si>
  <si>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</si>
  <si>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</si>
  <si>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</si>
  <si>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</si>
  <si>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</si>
  <si>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</si>
  <si>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</si>
  <si>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</si>
  <si>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</si>
  <si>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</si>
  <si>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</si>
  <si>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</si>
  <si>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</si>
  <si>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</si>
  <si>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</si>
  <si>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</si>
  <si>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</si>
  <si>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</si>
  <si>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</si>
  <si>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</si>
  <si>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</si>
  <si>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</si>
  <si>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</si>
  <si>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</si>
  <si>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</si>
  <si>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</si>
  <si>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</si>
  <si>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</si>
  <si>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</si>
  <si>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</si>
  <si>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</si>
  <si>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</si>
  <si>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</si>
  <si>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</si>
  <si>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</si>
  <si>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</si>
  <si>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</si>
  <si>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</si>
  <si>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</si>
  <si>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</si>
  <si>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</si>
  <si>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</si>
  <si>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</si>
  <si>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</si>
  <si>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</si>
  <si>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</si>
  <si>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</si>
  <si>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</si>
  <si>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</si>
  <si>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</si>
  <si>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</si>
  <si>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</si>
  <si>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</si>
  <si>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</si>
  <si>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</si>
  <si>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</si>
  <si>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</si>
  <si>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</si>
  <si>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</si>
  <si>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</si>
  <si>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</si>
  <si>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</si>
  <si>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</si>
  <si>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</si>
  <si>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</si>
  <si>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</si>
  <si>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</si>
  <si>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</si>
  <si>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</si>
  <si>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</si>
  <si>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</si>
  <si>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</si>
  <si>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</si>
  <si>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</si>
  <si>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</si>
  <si>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</si>
  <si>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</si>
  <si>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</si>
  <si>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</si>
  <si>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</si>
  <si>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</si>
  <si>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</si>
  <si>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</si>
  <si>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</si>
  <si>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</si>
  <si>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</si>
  <si>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</si>
  <si>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</si>
  <si>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</si>
  <si>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</si>
  <si>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</si>
  <si>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</si>
  <si>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</si>
  <si>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</si>
  <si>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</si>
  <si>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</si>
  <si>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</si>
  <si>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</si>
  <si>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</si>
  <si>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</si>
  <si>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</si>
  <si>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</si>
  <si>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</si>
  <si>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</si>
  <si>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</si>
  <si>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</si>
  <si>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</si>
  <si>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</si>
  <si>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</si>
  <si>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</si>
  <si>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</si>
  <si>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</si>
  <si>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</si>
  <si>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</si>
  <si>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</si>
  <si>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</si>
  <si>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</si>
  <si>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</si>
  <si>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</si>
  <si>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</si>
  <si>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</si>
  <si>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</si>
  <si>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</si>
  <si>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</si>
  <si>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</si>
  <si>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</si>
  <si>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</si>
  <si>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</si>
  <si>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</si>
  <si>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</si>
  <si>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</si>
  <si>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</si>
  <si>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</si>
  <si>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</si>
  <si>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</si>
  <si>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</si>
  <si>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</si>
  <si>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</si>
  <si>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</si>
  <si>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</si>
  <si>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</si>
  <si>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</si>
  <si>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</si>
  <si>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</si>
  <si>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</si>
  <si>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</si>
  <si>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</si>
  <si>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</si>
  <si>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</si>
  <si>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</si>
  <si>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</si>
  <si>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</si>
  <si>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</si>
  <si>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</si>
  <si>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</si>
  <si>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</si>
  <si>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</si>
  <si>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</si>
  <si>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</si>
  <si>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</si>
  <si>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</si>
  <si>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</si>
  <si>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</si>
  <si>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</si>
  <si>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</si>
  <si>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</si>
  <si>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</si>
  <si>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</si>
  <si>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</si>
  <si>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</si>
  <si>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</si>
  <si>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</si>
  <si>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</si>
  <si>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</si>
  <si>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</si>
  <si>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</si>
  <si>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</si>
  <si>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</si>
  <si>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</si>
  <si>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</si>
  <si>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</si>
  <si>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</si>
  <si>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</si>
  <si>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</si>
  <si>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</si>
  <si>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</si>
  <si>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</si>
  <si>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</si>
  <si>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</si>
  <si>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</si>
  <si>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</si>
  <si>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</si>
  <si>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</si>
  <si>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</si>
  <si>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</si>
  <si>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</si>
  <si>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</si>
  <si>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</si>
  <si>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</si>
  <si>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</si>
  <si>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</si>
  <si>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</si>
  <si>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</si>
  <si>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</si>
  <si>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</si>
  <si>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</si>
  <si>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</si>
  <si>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</si>
  <si>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</si>
  <si>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</si>
  <si>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</si>
  <si>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</si>
  <si>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</si>
  <si>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</si>
  <si>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</si>
  <si>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</si>
  <si>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</si>
  <si>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</si>
  <si>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</si>
  <si>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</si>
  <si>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</si>
  <si>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</si>
  <si>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</si>
  <si>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</si>
  <si>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</si>
  <si>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</si>
  <si>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</si>
  <si>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</si>
  <si>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</si>
  <si>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</si>
  <si>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</si>
  <si>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</si>
  <si>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</si>
  <si>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</si>
  <si>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</si>
  <si>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</si>
  <si>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</si>
  <si>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</si>
  <si>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</si>
  <si>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</si>
  <si>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</si>
  <si>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</si>
  <si>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</si>
  <si>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</si>
  <si>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</si>
  <si>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</si>
  <si>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</si>
  <si>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</si>
  <si>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</si>
  <si>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</si>
  <si>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</si>
  <si>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</si>
  <si>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</si>
  <si>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</si>
  <si>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</si>
  <si>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</si>
  <si>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</si>
  <si>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</si>
  <si>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</si>
  <si>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</si>
  <si>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</si>
  <si>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</si>
  <si>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</si>
  <si>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</si>
  <si>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</si>
  <si>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</si>
  <si>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</si>
  <si>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</si>
  <si>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</si>
  <si>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</si>
  <si>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</si>
  <si>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</si>
  <si>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</si>
  <si>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</si>
  <si>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</si>
  <si>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</si>
  <si>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</si>
  <si>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</si>
  <si>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</si>
  <si>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</si>
  <si>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</si>
  <si>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</si>
  <si>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</si>
  <si>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</si>
  <si>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</si>
  <si>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</si>
  <si>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</si>
  <si>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</si>
  <si>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</si>
  <si>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</si>
  <si>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</si>
  <si>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</si>
  <si>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</si>
  <si>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</si>
  <si>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</si>
  <si>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</si>
  <si>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</si>
  <si>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</si>
  <si>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</si>
  <si>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</si>
  <si>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</si>
  <si>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</si>
  <si>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</si>
  <si>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</si>
  <si>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</si>
  <si>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</si>
  <si>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</si>
  <si>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</si>
  <si>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</si>
  <si>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</si>
  <si>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</si>
  <si>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</si>
  <si>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</si>
  <si>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</si>
  <si>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</si>
  <si>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</si>
  <si>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</si>
  <si>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</si>
  <si>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</si>
  <si>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</si>
  <si>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</si>
  <si>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</si>
  <si>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</si>
  <si>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</si>
  <si>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</si>
  <si>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</si>
  <si>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</si>
  <si>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</si>
  <si>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</si>
  <si>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</si>
  <si>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</si>
  <si>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</si>
  <si>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</si>
  <si>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</si>
  <si>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</si>
  <si>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</si>
  <si>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</si>
  <si>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</si>
  <si>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</si>
  <si>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</si>
  <si>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</si>
  <si>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</si>
  <si>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</si>
  <si>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</si>
  <si>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</si>
  <si>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</si>
  <si>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</si>
  <si>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</si>
  <si>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</si>
  <si>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</si>
  <si>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</si>
  <si>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</si>
  <si>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</si>
  <si>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</si>
  <si>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</si>
  <si>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</si>
  <si>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</si>
  <si>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</si>
  <si>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</si>
  <si>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</si>
  <si>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</si>
  <si>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</si>
  <si>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</si>
  <si>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</si>
  <si>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</si>
  <si>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</si>
  <si>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</si>
  <si>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</si>
  <si>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</si>
  <si>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</si>
  <si>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</si>
  <si>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</si>
  <si>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</si>
  <si>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</si>
  <si>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</si>
  <si>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</si>
  <si>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</si>
  <si>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</si>
  <si>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</si>
  <si>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</si>
  <si>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</si>
  <si>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</si>
  <si>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</si>
  <si>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</si>
  <si>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</si>
  <si>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</si>
  <si>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</si>
  <si>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</si>
  <si>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</si>
  <si>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</si>
  <si>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</si>
  <si>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</si>
  <si>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</si>
  <si>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</si>
  <si>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</si>
  <si>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</si>
  <si>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</si>
  <si>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</si>
  <si>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</si>
  <si>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</si>
  <si>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</si>
  <si>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</si>
  <si>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</si>
  <si>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</si>
  <si>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</si>
  <si>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</si>
  <si>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</si>
  <si>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</si>
  <si>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</si>
  <si>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</si>
  <si>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</si>
  <si>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</si>
  <si>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</si>
  <si>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</si>
  <si>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</si>
  <si>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</si>
  <si>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</si>
  <si>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</si>
  <si>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</si>
  <si>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</si>
  <si>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</si>
  <si>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</si>
  <si>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</si>
  <si>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</si>
  <si>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</si>
  <si>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</si>
  <si>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</si>
  <si>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</si>
  <si>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</si>
  <si>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</si>
  <si>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</si>
  <si>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</si>
  <si>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</si>
  <si>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</si>
  <si>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</si>
  <si>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</si>
  <si>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</si>
  <si>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</si>
  <si>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</si>
  <si>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</si>
  <si>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</si>
  <si>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</si>
  <si>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</si>
  <si>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</si>
  <si>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</si>
  <si>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</si>
  <si>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</si>
  <si>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</si>
  <si>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</si>
  <si>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</si>
  <si>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</si>
  <si>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</si>
  <si>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</si>
  <si>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</si>
  <si>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</si>
  <si>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</si>
  <si>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</si>
  <si>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</si>
  <si>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</si>
  <si>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</si>
  <si>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</si>
  <si>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</si>
  <si>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</si>
  <si>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</si>
  <si>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</si>
  <si>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</si>
  <si>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</si>
  <si>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</si>
  <si>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</si>
  <si>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</si>
  <si>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</si>
  <si>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</si>
  <si>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</si>
  <si>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</si>
  <si>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</si>
  <si>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</si>
  <si>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</si>
  <si>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</si>
  <si>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</si>
  <si>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</si>
  <si>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</si>
  <si>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</si>
  <si>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</si>
  <si>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</si>
  <si>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</si>
  <si>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</si>
  <si>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</si>
  <si>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</si>
  <si>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</si>
  <si>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</si>
  <si>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</si>
  <si>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</si>
  <si>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</si>
  <si>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</si>
  <si>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</si>
  <si>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</si>
  <si>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</si>
  <si>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</si>
  <si>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</si>
  <si>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</si>
  <si>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</si>
  <si>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</si>
  <si>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</si>
  <si>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</si>
  <si>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</si>
  <si>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</si>
  <si>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</si>
  <si>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</si>
  <si>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</si>
  <si>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</si>
  <si>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</si>
  <si>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</si>
  <si>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</si>
  <si>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</si>
  <si>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</si>
  <si>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</si>
  <si>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</si>
  <si>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</si>
  <si>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</si>
  <si>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</si>
  <si>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</si>
  <si>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</si>
  <si>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</si>
  <si>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</si>
  <si>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</si>
  <si>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</si>
  <si>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</si>
  <si>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</si>
  <si>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</si>
  <si>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</si>
  <si>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</si>
  <si>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</si>
  <si>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</si>
  <si>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</si>
  <si>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</si>
  <si>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</si>
  <si>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</si>
  <si>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</si>
  <si>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</si>
  <si>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</si>
  <si>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</si>
  <si>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</si>
  <si>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</si>
  <si>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</si>
  <si>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</si>
  <si>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</si>
  <si>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</si>
  <si>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</si>
  <si>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</si>
  <si>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</si>
  <si>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</si>
  <si>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</si>
  <si>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</si>
  <si>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</si>
  <si>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</si>
  <si>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</si>
  <si>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</si>
  <si>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</si>
  <si>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</si>
  <si>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</si>
  <si>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</si>
  <si>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</si>
  <si>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</si>
  <si>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</si>
  <si>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</si>
  <si>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</si>
  <si>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</si>
  <si>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</si>
  <si>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</si>
  <si>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</si>
  <si>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</si>
  <si>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</si>
  <si>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</si>
  <si>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</si>
  <si>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</si>
  <si>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</si>
  <si>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</si>
  <si>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</si>
  <si>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</si>
  <si>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</si>
  <si>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</si>
  <si>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</si>
  <si>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</si>
  <si>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</si>
  <si>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</si>
  <si>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</si>
  <si>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</si>
  <si>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</si>
  <si>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</si>
  <si>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</si>
  <si>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</si>
  <si>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</si>
  <si>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</si>
  <si>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</si>
  <si>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</si>
  <si>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</si>
  <si>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</si>
  <si>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</si>
  <si>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</si>
  <si>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</si>
  <si>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</si>
  <si>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</si>
  <si>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</si>
  <si>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</si>
  <si>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</si>
  <si>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</si>
  <si>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</si>
  <si>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</si>
  <si>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</si>
  <si>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</si>
  <si>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</si>
  <si>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</si>
  <si>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</si>
  <si>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</si>
  <si>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</si>
  <si>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</si>
  <si>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</si>
  <si>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</si>
  <si>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</si>
  <si>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</si>
  <si>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</si>
  <si>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</si>
  <si>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</si>
  <si>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</si>
  <si>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</si>
  <si>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</si>
  <si>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</si>
  <si>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</si>
  <si>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</si>
  <si>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</si>
  <si>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</si>
  <si>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</si>
  <si>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</si>
  <si>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</si>
  <si>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</si>
  <si>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</si>
  <si>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</si>
  <si>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</si>
  <si>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</si>
  <si>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</si>
  <si>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</si>
  <si>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</si>
  <si>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</si>
  <si>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</si>
  <si>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</si>
  <si>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</si>
  <si>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</si>
  <si>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</si>
  <si>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</si>
  <si>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</si>
  <si>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</si>
  <si>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</si>
  <si>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</si>
  <si>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</si>
  <si>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</si>
  <si>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</si>
  <si>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</si>
  <si>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</si>
  <si>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</si>
  <si>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</si>
  <si>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</si>
  <si>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</si>
  <si>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</si>
  <si>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</si>
  <si>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</si>
  <si>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</si>
  <si>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</si>
  <si>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</si>
  <si>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</si>
  <si>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</si>
  <si>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</si>
  <si>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</si>
  <si>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</si>
  <si>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</si>
  <si>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</si>
  <si>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</si>
  <si>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</si>
  <si>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</si>
  <si>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</si>
  <si>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</si>
  <si>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</si>
  <si>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</si>
  <si>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</si>
  <si>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</si>
  <si>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</si>
  <si>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</si>
  <si>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</si>
  <si>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</si>
  <si>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</si>
  <si>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</si>
  <si>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</si>
  <si>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</si>
  <si>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</si>
  <si>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</si>
  <si>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</si>
  <si>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</si>
  <si>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</si>
  <si>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</si>
  <si>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</si>
  <si>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</si>
  <si>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</si>
  <si>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</si>
  <si>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</si>
  <si>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</si>
  <si>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</si>
  <si>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</si>
  <si>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</si>
  <si>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</si>
  <si>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</si>
  <si>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</si>
  <si>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</si>
  <si>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</si>
  <si>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</si>
  <si>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</si>
  <si>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</si>
  <si>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</si>
  <si>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</si>
  <si>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</si>
  <si>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</si>
  <si>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</si>
  <si>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</si>
  <si>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</si>
  <si>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</si>
  <si>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</si>
  <si>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</si>
  <si>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</si>
  <si>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</si>
  <si>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</si>
  <si>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</si>
  <si>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</si>
  <si>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</si>
  <si>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</si>
  <si>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</si>
  <si>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</si>
  <si>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</si>
  <si>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</si>
  <si>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</si>
  <si>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</si>
  <si>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</si>
  <si>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</si>
  <si>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</si>
  <si>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</si>
  <si>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</si>
  <si>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</si>
  <si>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</si>
  <si>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</si>
  <si>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</si>
  <si>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</si>
  <si>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</si>
  <si>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</si>
  <si>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</si>
  <si>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</si>
  <si>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</si>
  <si>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</si>
  <si>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</si>
  <si>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</si>
  <si>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</si>
  <si>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</si>
  <si>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</si>
  <si>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</si>
  <si>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</si>
  <si>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</si>
  <si>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</si>
  <si>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</si>
  <si>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</si>
  <si>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</si>
  <si>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</si>
  <si>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</si>
  <si>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</si>
  <si>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</si>
  <si>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</si>
  <si>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</si>
  <si>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</si>
  <si>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</si>
  <si>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</si>
  <si>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</si>
  <si>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</si>
  <si>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</si>
  <si>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</si>
  <si>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</si>
  <si>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</si>
  <si>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</si>
  <si>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</si>
  <si>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</si>
  <si>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</si>
  <si>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</si>
  <si>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</si>
  <si>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</si>
  <si>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</si>
  <si>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</si>
  <si>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</si>
  <si>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</si>
  <si>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</si>
  <si>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</si>
  <si>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</si>
  <si>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</si>
  <si>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</si>
  <si>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</si>
  <si>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</si>
  <si>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</si>
  <si>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</si>
  <si>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</si>
  <si>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</si>
  <si>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</si>
  <si>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</si>
  <si>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</si>
  <si>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</si>
  <si>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</si>
  <si>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</si>
  <si>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</si>
  <si>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</si>
  <si>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</si>
  <si>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</si>
  <si>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</si>
  <si>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</si>
  <si>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</si>
  <si>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</si>
  <si>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</si>
  <si>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</si>
  <si>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</si>
  <si>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</si>
  <si>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</si>
  <si>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</si>
  <si>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</si>
  <si>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</si>
  <si>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</si>
  <si>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</si>
  <si>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</si>
  <si>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</si>
  <si>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</si>
  <si>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</si>
  <si>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</si>
  <si>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</si>
  <si>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</si>
  <si>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</si>
  <si>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</si>
  <si>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</si>
  <si>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</si>
  <si>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</si>
  <si>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</si>
  <si>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</si>
  <si>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</si>
  <si>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</si>
  <si>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</si>
  <si>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</si>
  <si>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</si>
  <si>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</si>
  <si>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</si>
  <si>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</si>
  <si>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</si>
  <si>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</si>
  <si>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</si>
  <si>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</si>
  <si>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</si>
  <si>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</si>
  <si>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</si>
  <si>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</si>
  <si>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</si>
  <si>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</si>
  <si>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</si>
  <si>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</si>
  <si>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</si>
  <si>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</si>
  <si>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</si>
  <si>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</si>
  <si>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</si>
  <si>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</si>
  <si>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</si>
  <si>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</si>
  <si>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</si>
  <si>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</si>
  <si>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</si>
  <si>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</si>
  <si>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</si>
  <si>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</si>
  <si>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</si>
  <si>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</si>
  <si>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</si>
  <si>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</si>
  <si>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</si>
  <si>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</si>
  <si>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</si>
  <si>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</si>
  <si>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</si>
  <si>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</si>
  <si>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</si>
  <si>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</si>
  <si>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</si>
  <si>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</si>
  <si>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</si>
  <si>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</si>
  <si>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</si>
  <si>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</si>
  <si>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</si>
  <si>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</si>
  <si>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</si>
  <si>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</si>
  <si>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</si>
  <si>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</si>
  <si>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</si>
  <si>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</si>
  <si>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</si>
  <si>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</si>
  <si>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</si>
  <si>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</si>
  <si>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</si>
  <si>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</si>
  <si>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</si>
  <si>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</si>
  <si>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</si>
  <si>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</si>
  <si>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</si>
  <si>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</si>
  <si>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</si>
  <si>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</si>
  <si>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</si>
  <si>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</si>
  <si>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</si>
  <si>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</si>
  <si>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</si>
  <si>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</si>
  <si>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</si>
  <si>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</si>
  <si>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</si>
  <si>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</si>
  <si>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</si>
  <si>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</si>
  <si>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</si>
  <si>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</si>
  <si>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</si>
  <si>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</si>
  <si>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</si>
  <si>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</si>
  <si>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</si>
  <si>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</si>
  <si>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</si>
  <si>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</si>
  <si>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</si>
  <si>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</si>
  <si>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</si>
  <si>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</si>
  <si>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</si>
  <si>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</si>
  <si>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</si>
  <si>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</si>
  <si>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</si>
  <si>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</si>
  <si>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</si>
  <si>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</si>
  <si>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</si>
  <si>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</si>
  <si>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</si>
  <si>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</si>
  <si>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</si>
  <si>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</si>
  <si>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</si>
  <si>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</si>
  <si>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</si>
  <si>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</si>
  <si>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</si>
  <si>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</si>
  <si>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</si>
  <si>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</si>
  <si>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</si>
  <si>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</si>
  <si>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</si>
  <si>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</si>
  <si>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</si>
  <si>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</si>
  <si>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</si>
  <si>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</si>
  <si>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</si>
  <si>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</si>
  <si>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</si>
  <si>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</si>
  <si>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</si>
  <si>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</si>
  <si>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</si>
  <si>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</si>
  <si>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</si>
  <si>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</si>
  <si>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</si>
  <si>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</si>
  <si>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</si>
  <si>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</si>
  <si>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</si>
  <si>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</si>
  <si>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</si>
  <si>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</si>
  <si>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</si>
  <si>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</si>
  <si>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</si>
  <si>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</si>
  <si>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</si>
  <si>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</si>
  <si>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</si>
  <si>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</si>
  <si>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</si>
  <si>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</si>
  <si>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</si>
  <si>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</si>
  <si>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</si>
  <si>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</si>
  <si>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</si>
  <si>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</si>
  <si>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</si>
  <si>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</si>
  <si>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</si>
  <si>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</si>
  <si>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</si>
  <si>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</si>
  <si>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</si>
  <si>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</si>
  <si>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</si>
  <si>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</si>
  <si>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</si>
  <si>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</si>
  <si>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</si>
  <si>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</si>
  <si>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</si>
  <si>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</si>
  <si>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</si>
  <si>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</si>
  <si>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</si>
  <si>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</si>
  <si>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</si>
  <si>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</si>
  <si>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</si>
  <si>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</si>
  <si>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</si>
  <si>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</si>
  <si>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</si>
  <si>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</si>
  <si>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</si>
  <si>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</si>
  <si>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</si>
  <si>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</si>
  <si>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</si>
  <si>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</si>
  <si>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</si>
  <si>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</si>
  <si>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</si>
  <si>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</si>
  <si>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</si>
  <si>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</si>
  <si>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</si>
  <si>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</si>
  <si>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</si>
  <si>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</si>
  <si>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</si>
  <si>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</si>
  <si>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</si>
  <si>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</si>
  <si>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</si>
  <si>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</si>
  <si>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</si>
  <si>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</si>
  <si>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</si>
  <si>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</si>
  <si>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</si>
  <si>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</si>
  <si>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</si>
  <si>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</si>
  <si>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</si>
  <si>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</si>
  <si>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</si>
  <si>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</si>
  <si>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</si>
  <si>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</si>
  <si>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</si>
  <si>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</si>
  <si>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</si>
  <si>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</si>
  <si>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</si>
  <si>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</si>
  <si>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</si>
  <si>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</si>
  <si>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</si>
  <si>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</si>
  <si>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</si>
  <si>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</si>
  <si>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</si>
  <si>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</si>
  <si>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</si>
  <si>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</si>
  <si>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</si>
  <si>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</si>
  <si>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</si>
  <si>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</si>
  <si>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</si>
  <si>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</si>
  <si>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</si>
  <si>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</si>
  <si>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</si>
  <si>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</si>
  <si>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</si>
  <si>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</si>
  <si>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</si>
  <si>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</si>
  <si>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</si>
  <si>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</si>
  <si>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</si>
  <si>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</si>
  <si>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</si>
  <si>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</si>
  <si>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</si>
  <si>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</si>
  <si>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</si>
  <si>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</si>
  <si>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</si>
  <si>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</si>
  <si>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</si>
  <si>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</si>
  <si>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</si>
  <si>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</si>
  <si>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</si>
  <si>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</si>
  <si>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</si>
  <si>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</si>
  <si>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</si>
  <si>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</si>
  <si>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</si>
  <si>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</si>
  <si>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</si>
  <si>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</si>
  <si>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</si>
  <si>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</si>
  <si>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</si>
  <si>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</si>
  <si>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</si>
  <si>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</si>
  <si>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</si>
  <si>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</si>
  <si>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</si>
  <si>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</si>
  <si>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</si>
  <si>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</si>
  <si>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</si>
  <si>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</si>
  <si>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</si>
  <si>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</si>
  <si>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</si>
  <si>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</si>
  <si>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</si>
  <si>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</si>
  <si>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</si>
  <si>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</si>
  <si>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</si>
  <si>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</si>
  <si>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</si>
  <si>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</si>
  <si>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</si>
  <si>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</si>
  <si>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</si>
  <si>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</si>
  <si>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</si>
  <si>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</si>
  <si>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</si>
  <si>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</si>
  <si>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</si>
  <si>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</si>
  <si>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</si>
  <si>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</si>
  <si>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</si>
  <si>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</si>
  <si>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</si>
  <si>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</si>
  <si>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</si>
  <si>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</si>
  <si>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</si>
  <si>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</si>
  <si>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</si>
  <si>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</si>
  <si>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</si>
  <si>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</si>
  <si>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</si>
  <si>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</si>
  <si>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</si>
  <si>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</si>
  <si>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</si>
  <si>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</si>
  <si>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</si>
  <si>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</si>
  <si>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</si>
  <si>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</si>
  <si>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</si>
  <si>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</si>
  <si>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</si>
  <si>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</si>
  <si>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</si>
  <si>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</si>
  <si>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</si>
  <si>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</si>
  <si>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</si>
  <si>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</si>
  <si>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</si>
  <si>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</si>
  <si>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</si>
  <si>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</si>
  <si>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</si>
  <si>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</si>
  <si>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</si>
  <si>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</si>
  <si>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</si>
  <si>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</si>
  <si>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</si>
  <si>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</si>
  <si>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</si>
  <si>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</si>
  <si>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</si>
  <si>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</si>
  <si>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</si>
  <si>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</si>
  <si>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</si>
  <si>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</si>
  <si>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</si>
  <si>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</si>
  <si>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</si>
  <si>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</si>
  <si>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</si>
  <si>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</si>
  <si>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</si>
  <si>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</si>
  <si>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</si>
  <si>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</si>
  <si>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</si>
  <si>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</si>
  <si>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</si>
  <si>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</si>
  <si>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</si>
  <si>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</si>
  <si>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</si>
  <si>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</si>
  <si>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</si>
  <si>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</si>
  <si>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</si>
  <si>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</si>
  <si>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</si>
  <si>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</si>
  <si>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</si>
  <si>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</si>
  <si>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</si>
  <si>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</si>
  <si>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</si>
  <si>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</si>
  <si>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</si>
  <si>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</si>
  <si>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</si>
  <si>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</si>
  <si>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</si>
  <si>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</si>
  <si>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</si>
  <si>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</si>
  <si>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</si>
  <si>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</si>
  <si>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</si>
  <si>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</si>
  <si>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</si>
  <si>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</si>
  <si>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</si>
  <si>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</si>
  <si>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</si>
  <si>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</si>
  <si>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</si>
  <si>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</si>
  <si>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</si>
  <si>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</si>
  <si>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</si>
  <si>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</si>
  <si>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</si>
  <si>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</si>
  <si>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</si>
  <si>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</si>
  <si>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</si>
  <si>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</si>
  <si>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</si>
  <si>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</si>
  <si>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</si>
  <si>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</si>
  <si>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</si>
  <si>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</si>
  <si>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</si>
  <si>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</si>
  <si>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</si>
  <si>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</si>
  <si>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</si>
  <si>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</si>
  <si>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</si>
  <si>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</si>
  <si>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</si>
  <si>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</si>
  <si>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</si>
  <si>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</si>
  <si>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</si>
  <si>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</si>
  <si>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</si>
  <si>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</si>
  <si>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</si>
  <si>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</si>
  <si>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</si>
  <si>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</si>
  <si>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</si>
  <si>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</si>
  <si>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</si>
  <si>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</si>
  <si>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</si>
  <si>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</si>
  <si>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</si>
  <si>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</si>
  <si>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</si>
  <si>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</si>
  <si>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</si>
  <si>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</si>
  <si>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</si>
  <si>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</si>
  <si>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</si>
  <si>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</si>
  <si>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</si>
  <si>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</si>
  <si>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</si>
  <si>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</si>
  <si>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</si>
  <si>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</si>
  <si>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</si>
  <si>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</si>
  <si>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</si>
  <si>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</si>
  <si>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</si>
  <si>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</si>
  <si>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</si>
  <si>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</si>
  <si>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</si>
  <si>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</si>
  <si>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</si>
  <si>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</si>
  <si>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</si>
  <si>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</si>
  <si>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</si>
  <si>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</si>
  <si>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</si>
  <si>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</si>
  <si>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</si>
  <si>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</si>
  <si>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</si>
  <si>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</si>
  <si>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</si>
  <si>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</si>
  <si>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</si>
  <si>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</si>
  <si>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</si>
  <si>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</si>
  <si>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</si>
  <si>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</si>
  <si>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</si>
  <si>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</si>
  <si>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</si>
  <si>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</si>
  <si>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</si>
  <si>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</si>
  <si>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</si>
  <si>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</si>
  <si>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</si>
  <si>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</si>
  <si>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</si>
  <si>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</si>
  <si>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</si>
  <si>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</si>
  <si>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</si>
  <si>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</si>
  <si>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</si>
  <si>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</si>
  <si>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</si>
  <si>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</si>
  <si>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</si>
  <si>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</si>
  <si>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</si>
  <si>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</si>
  <si>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</si>
  <si>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</si>
  <si>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</si>
  <si>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</si>
  <si>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</si>
  <si>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</si>
  <si>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</si>
  <si>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</si>
  <si>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</si>
  <si>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</si>
  <si>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</si>
  <si>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</si>
  <si>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</si>
  <si>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</si>
  <si>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</si>
  <si>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</si>
  <si>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</si>
  <si>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</si>
  <si>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</si>
  <si>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</si>
  <si>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</si>
  <si>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</si>
  <si>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</si>
  <si>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</si>
  <si>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</si>
  <si>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</si>
  <si>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</si>
  <si>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</si>
  <si>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</si>
  <si>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</si>
  <si>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</si>
  <si>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</si>
  <si>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</si>
  <si>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</si>
  <si>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</si>
  <si>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</si>
  <si>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</si>
  <si>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</si>
  <si>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</si>
  <si>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</si>
  <si>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</si>
  <si>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</si>
  <si>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</si>
  <si>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</si>
  <si>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</si>
  <si>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</si>
  <si>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</si>
  <si>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</si>
  <si>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</si>
  <si>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</si>
  <si>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</si>
  <si>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</si>
  <si>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</si>
  <si>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</si>
  <si>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</si>
  <si>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</si>
  <si>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</si>
  <si>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</si>
  <si>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</si>
  <si>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</si>
  <si>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</si>
  <si>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</si>
  <si>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</si>
  <si>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</si>
  <si>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</si>
  <si>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</si>
  <si>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</si>
  <si>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</si>
  <si>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</si>
  <si>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</si>
  <si>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</si>
  <si>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</si>
  <si>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</si>
  <si>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</si>
  <si>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</si>
  <si>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</si>
  <si>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</si>
  <si>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</si>
  <si>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</si>
  <si>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</si>
  <si>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</si>
  <si>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</si>
  <si>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</si>
  <si>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</si>
  <si>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</si>
  <si>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</si>
  <si>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</si>
  <si>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</si>
  <si>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</si>
  <si>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</si>
  <si>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</si>
  <si>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</si>
  <si>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</si>
  <si>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</si>
  <si>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</si>
  <si>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</si>
  <si>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</si>
  <si>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</si>
  <si>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</si>
  <si>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</si>
  <si>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</si>
  <si>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</si>
  <si>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</si>
  <si>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</si>
  <si>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</si>
  <si>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</si>
  <si>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</si>
  <si>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</si>
  <si>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</si>
  <si>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</si>
  <si>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</si>
  <si>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</si>
  <si>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</si>
  <si>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</si>
  <si>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</si>
  <si>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</si>
  <si>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</si>
  <si>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</si>
  <si>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</si>
  <si>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</si>
  <si>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</si>
  <si>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</si>
  <si>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</si>
  <si>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</si>
  <si>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</si>
  <si>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</si>
  <si>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</si>
  <si>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</si>
  <si>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</si>
  <si>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</si>
  <si>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</si>
  <si>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</si>
  <si>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</si>
  <si>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</si>
  <si>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</si>
  <si>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</si>
  <si>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</si>
  <si>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</si>
  <si>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</si>
  <si>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</si>
  <si>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</si>
  <si>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</si>
  <si>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</si>
  <si>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</si>
  <si>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</si>
  <si>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</si>
  <si>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</si>
  <si>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</si>
  <si>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</si>
  <si>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</si>
  <si>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</si>
  <si>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</si>
  <si>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</si>
  <si>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</si>
  <si>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</si>
  <si>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</si>
  <si>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</si>
  <si>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</si>
  <si>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</si>
  <si>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</si>
  <si>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</si>
  <si>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</si>
  <si>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</si>
  <si>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</si>
  <si>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</si>
  <si>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</si>
  <si>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</si>
  <si>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</si>
  <si>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</si>
  <si>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</si>
  <si>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</si>
  <si>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</si>
  <si>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</si>
  <si>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</si>
  <si>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</si>
  <si>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</si>
  <si>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</si>
  <si>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</si>
  <si>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</si>
  <si>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</si>
  <si>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</si>
  <si>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</si>
  <si>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</si>
  <si>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</si>
  <si>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</si>
  <si>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</si>
  <si>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</si>
  <si>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</si>
  <si>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</si>
  <si>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</si>
  <si>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</si>
  <si>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</si>
  <si>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</si>
  <si>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</si>
  <si>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</si>
  <si>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</si>
  <si>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</si>
  <si>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</si>
  <si>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</si>
  <si>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</si>
  <si>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</si>
  <si>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</si>
  <si>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</si>
  <si>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</si>
  <si>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</si>
  <si>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</si>
  <si>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</si>
  <si>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</si>
  <si>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</si>
  <si>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</si>
  <si>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</si>
  <si>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</si>
  <si>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</si>
  <si>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</si>
  <si>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</si>
  <si>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</si>
  <si>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</si>
  <si>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</si>
  <si>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</si>
  <si>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</si>
  <si>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</si>
  <si>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</si>
  <si>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</si>
  <si>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</si>
  <si>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</si>
  <si>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</si>
  <si>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</si>
  <si>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</si>
  <si>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</si>
  <si>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</si>
  <si>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</si>
  <si>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</si>
  <si>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</si>
  <si>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</si>
  <si>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</si>
  <si>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</si>
  <si>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</si>
  <si>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</si>
  <si>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</si>
  <si>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</si>
  <si>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</si>
  <si>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</si>
  <si>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</si>
  <si>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</si>
  <si>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</si>
  <si>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</si>
  <si>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</si>
  <si>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</si>
  <si>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</si>
  <si>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</si>
  <si>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</si>
  <si>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</si>
  <si>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</si>
  <si>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</si>
  <si>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</si>
  <si>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</si>
  <si>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</si>
  <si>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</si>
  <si>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</si>
  <si>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</si>
  <si>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</si>
  <si>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</si>
  <si>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</si>
  <si>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</si>
  <si>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</si>
  <si>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</si>
  <si>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</si>
  <si>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</si>
  <si>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</si>
  <si>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</si>
  <si>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</si>
  <si>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</si>
  <si>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</si>
  <si>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</si>
  <si>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</si>
  <si>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</si>
  <si>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</si>
  <si>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</si>
  <si>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</si>
  <si>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</si>
  <si>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</si>
  <si>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</si>
  <si>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</si>
  <si>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</si>
  <si>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</si>
  <si>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</si>
  <si>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</si>
  <si>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</si>
  <si>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</si>
  <si>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</si>
  <si>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</si>
  <si>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</si>
  <si>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</si>
  <si>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</si>
  <si>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</si>
  <si>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</si>
  <si>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</si>
  <si>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</si>
  <si>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</si>
  <si>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</si>
  <si>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</si>
  <si>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</si>
  <si>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</si>
  <si>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</si>
  <si>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</si>
  <si>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</si>
  <si>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</si>
  <si>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</si>
  <si>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</si>
  <si>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</si>
  <si>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</si>
  <si>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</si>
  <si>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</si>
  <si>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</si>
  <si>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</si>
  <si>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</si>
  <si>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</si>
  <si>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</si>
  <si>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</si>
  <si>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</si>
  <si>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</si>
  <si>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</si>
  <si>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</si>
  <si>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</si>
  <si>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</si>
  <si>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</si>
  <si>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</si>
  <si>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</si>
  <si>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</si>
  <si>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</si>
  <si>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</si>
  <si>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</si>
  <si>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</si>
  <si>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</si>
  <si>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</si>
  <si>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</si>
  <si>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</si>
  <si>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</si>
  <si>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</si>
  <si>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</si>
  <si>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</si>
  <si>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</si>
  <si>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</si>
  <si>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</si>
  <si>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</si>
  <si>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</si>
  <si>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</si>
  <si>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</si>
  <si>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</si>
  <si>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</si>
  <si>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</si>
  <si>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</si>
  <si>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</si>
  <si>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</si>
  <si>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</si>
  <si>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</si>
  <si>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</si>
  <si>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</si>
  <si>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</si>
  <si>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</si>
  <si>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</si>
  <si>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</si>
  <si>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</si>
  <si>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</si>
  <si>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</si>
  <si>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</si>
  <si>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</si>
  <si>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</si>
  <si>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</si>
  <si>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</si>
  <si>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</si>
  <si>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</si>
  <si>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</si>
  <si>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</si>
  <si>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</si>
  <si>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</si>
  <si>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</si>
  <si>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</si>
  <si>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</si>
  <si>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</si>
  <si>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</si>
  <si>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</si>
  <si>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</si>
  <si>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</si>
  <si>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</si>
  <si>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</si>
  <si>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</si>
  <si>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</si>
  <si>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</si>
  <si>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</si>
  <si>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</si>
  <si>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</si>
  <si>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</si>
  <si>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</si>
  <si>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</si>
  <si>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</si>
  <si>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</si>
  <si>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</si>
  <si>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</si>
  <si>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</si>
  <si>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</si>
  <si>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</si>
  <si>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</si>
  <si>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</si>
  <si>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</si>
  <si>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</si>
  <si>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</si>
  <si>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</si>
  <si>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</si>
  <si>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</si>
  <si>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</si>
  <si>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</si>
  <si>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</si>
  <si>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</si>
  <si>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</si>
  <si>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</si>
  <si>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</si>
  <si>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</si>
  <si>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</si>
  <si>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</si>
  <si>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</si>
  <si>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</si>
  <si>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</si>
  <si>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</si>
  <si>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</si>
  <si>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</si>
  <si>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</si>
  <si>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</si>
  <si>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</si>
  <si>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</si>
  <si>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</si>
  <si>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</si>
  <si>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</si>
  <si>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</si>
  <si>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</si>
  <si>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</si>
  <si>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</si>
  <si>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</si>
  <si>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</si>
  <si>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</si>
  <si>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</si>
  <si>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</si>
  <si>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</si>
  <si>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</si>
  <si>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</si>
  <si>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</si>
  <si>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</si>
  <si>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</si>
  <si>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</si>
  <si>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</si>
  <si>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</si>
  <si>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</si>
  <si>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</si>
  <si>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</si>
  <si>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</si>
  <si>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</si>
  <si>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</si>
  <si>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</si>
  <si>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</si>
  <si>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</si>
  <si>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</si>
  <si>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</si>
  <si>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</si>
  <si>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</si>
  <si>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</si>
  <si>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</si>
  <si>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</si>
  <si>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</si>
  <si>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</si>
  <si>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</si>
  <si>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</si>
  <si>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</si>
  <si>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</si>
  <si>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</si>
  <si>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</si>
  <si>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</si>
  <si>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</si>
  <si>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</si>
  <si>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</si>
  <si>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</si>
  <si>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</si>
  <si>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</si>
  <si>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</si>
  <si>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</si>
  <si>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</si>
  <si>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</si>
  <si>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</si>
  <si>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</si>
  <si>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</si>
  <si>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</si>
  <si>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</si>
  <si>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</si>
  <si>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</si>
  <si>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</si>
  <si>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</si>
  <si>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</si>
  <si>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</si>
  <si>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</si>
  <si>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</si>
  <si>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</si>
  <si>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</si>
  <si>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</si>
  <si>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</si>
  <si>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</si>
  <si>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</si>
  <si>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</si>
  <si>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</si>
  <si>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</si>
  <si>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</si>
  <si>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</si>
  <si>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</si>
  <si>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</si>
  <si>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</si>
  <si>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</si>
  <si>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</si>
  <si>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</si>
  <si>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</si>
  <si>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</si>
  <si>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</si>
  <si>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</si>
  <si>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</si>
  <si>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</si>
  <si>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</si>
  <si>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</si>
  <si>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</si>
  <si>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</si>
  <si>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</si>
  <si>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</si>
  <si>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</si>
  <si>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</si>
  <si>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</si>
  <si>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</si>
  <si>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</si>
  <si>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</si>
  <si>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</si>
  <si>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</si>
  <si>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</si>
  <si>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</si>
  <si>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</si>
  <si>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</si>
  <si>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</si>
  <si>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</si>
  <si>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</si>
  <si>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</si>
  <si>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</si>
  <si>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</si>
  <si>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</si>
  <si>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</si>
  <si>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</si>
  <si>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</si>
  <si>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</si>
  <si>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</si>
  <si>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</si>
  <si>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</si>
  <si>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</si>
  <si>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</si>
  <si>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</si>
  <si>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</si>
  <si>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</si>
  <si>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</si>
  <si>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</si>
  <si>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</si>
  <si>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</si>
  <si>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</si>
  <si>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</si>
  <si>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</si>
  <si>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</si>
  <si>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</si>
  <si>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</si>
  <si>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</si>
  <si>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</si>
  <si>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</si>
  <si>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</si>
  <si>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</si>
  <si>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</si>
  <si>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</si>
  <si>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</si>
  <si>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</si>
  <si>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</si>
  <si>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</si>
  <si>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</si>
  <si>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</si>
  <si>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</si>
  <si>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</si>
  <si>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</si>
  <si>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</si>
  <si>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</si>
  <si>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</si>
  <si>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</si>
  <si>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</si>
  <si>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</si>
  <si>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</si>
  <si>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</si>
  <si>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</si>
  <si>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</si>
  <si>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</si>
  <si>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</si>
  <si>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</si>
  <si>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</si>
  <si>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</si>
  <si>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</si>
  <si>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</si>
  <si>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</si>
  <si>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</si>
  <si>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</si>
  <si>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</si>
  <si>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</si>
  <si>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</si>
  <si>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</si>
  <si>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</si>
  <si>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</si>
  <si>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</si>
  <si>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</si>
  <si>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</si>
  <si>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</si>
  <si>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</si>
  <si>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</si>
  <si>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</si>
  <si>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</si>
  <si>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</si>
  <si>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</si>
  <si>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</si>
  <si>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</si>
  <si>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</si>
  <si>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</si>
  <si>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</si>
  <si>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</si>
  <si>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</si>
  <si>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</si>
  <si>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</si>
  <si>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</si>
  <si>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</si>
  <si>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</si>
  <si>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</si>
  <si>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</si>
  <si>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</si>
  <si>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</si>
  <si>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</si>
  <si>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</si>
  <si>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</si>
  <si>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</si>
  <si>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</si>
  <si>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</si>
  <si>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</si>
  <si>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</si>
  <si>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</si>
  <si>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</si>
  <si>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</si>
  <si>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</si>
  <si>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</si>
  <si>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</si>
  <si>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</si>
  <si>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</si>
  <si>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</si>
  <si>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</si>
  <si>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</si>
  <si>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</si>
  <si>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</si>
  <si>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</si>
  <si>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</si>
  <si>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</si>
  <si>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</si>
  <si>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</si>
  <si>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</si>
  <si>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</si>
  <si>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</si>
  <si>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</si>
  <si>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</si>
  <si>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</si>
  <si>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</si>
  <si>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</si>
  <si>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</si>
  <si>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</si>
  <si>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</si>
  <si>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</si>
  <si>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</si>
  <si>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</si>
  <si>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</si>
  <si>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</si>
  <si>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</si>
  <si>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</si>
  <si>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</si>
  <si>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</si>
  <si>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</si>
  <si>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</si>
  <si>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</si>
  <si>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</si>
  <si>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</si>
  <si>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</si>
  <si>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</si>
  <si>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</si>
  <si>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</si>
  <si>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</si>
  <si>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</si>
  <si>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</si>
  <si>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</si>
  <si>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</si>
  <si>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</si>
  <si>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</si>
  <si>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</si>
  <si>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</si>
  <si>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</si>
  <si>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</si>
  <si>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</si>
  <si>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</si>
  <si>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</si>
  <si>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</si>
  <si>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</si>
  <si>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</si>
  <si>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</si>
  <si>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</si>
  <si>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</si>
  <si>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</si>
  <si>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</si>
  <si>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</si>
  <si>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</si>
  <si>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</si>
  <si>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</si>
  <si>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</si>
  <si>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</si>
  <si>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</si>
  <si>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</si>
  <si>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</si>
  <si>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</si>
  <si>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</si>
  <si>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</si>
  <si>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</si>
  <si>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</si>
  <si>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</si>
  <si>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</si>
  <si>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</si>
  <si>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</si>
  <si>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</si>
  <si>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</si>
  <si>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</si>
  <si>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</si>
  <si>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</si>
  <si>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</si>
  <si>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</si>
  <si>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</si>
  <si>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</si>
  <si>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</si>
  <si>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</si>
  <si>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</si>
  <si>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</si>
  <si>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</si>
  <si>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</si>
  <si>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</si>
  <si>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</si>
  <si>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</si>
  <si>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</si>
  <si>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</si>
  <si>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</si>
  <si>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</si>
  <si>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</si>
  <si>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</si>
  <si>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</si>
  <si>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</si>
  <si>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</si>
  <si>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</si>
  <si>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</si>
  <si>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</si>
  <si>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</si>
  <si>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</si>
  <si>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</si>
  <si>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</si>
  <si>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</si>
  <si>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</si>
  <si>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</si>
  <si>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</si>
  <si>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</si>
  <si>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</si>
  <si>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</si>
  <si>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</si>
  <si>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</si>
  <si>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</si>
  <si>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</si>
  <si>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</si>
  <si>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</si>
  <si>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</si>
  <si>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</si>
  <si>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</si>
  <si>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</si>
  <si>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</si>
  <si>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</si>
  <si>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</si>
  <si>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</si>
  <si>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</si>
  <si>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</si>
  <si>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</si>
  <si>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</si>
  <si>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</si>
  <si>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</si>
  <si>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</si>
  <si>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</si>
  <si>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</si>
  <si>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</si>
  <si>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</si>
  <si>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</si>
  <si>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</si>
  <si>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</si>
  <si>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</si>
  <si>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</si>
  <si>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</si>
  <si>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</si>
  <si>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</si>
  <si>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</si>
  <si>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</si>
  <si>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</si>
  <si>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</si>
  <si>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</si>
  <si>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</si>
  <si>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</si>
  <si>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</si>
  <si>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</si>
  <si>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</si>
  <si>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</si>
  <si>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</si>
  <si>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</si>
  <si>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</si>
  <si>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</si>
  <si>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</si>
  <si>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</si>
  <si>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</si>
  <si>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</si>
  <si>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</si>
  <si>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</si>
  <si>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</si>
  <si>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</si>
  <si>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</si>
  <si>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</si>
  <si>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</si>
  <si>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</si>
  <si>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</si>
  <si>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</si>
  <si>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</si>
  <si>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</si>
  <si>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</si>
  <si>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</si>
  <si>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</si>
  <si>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</si>
  <si>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</si>
  <si>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</si>
  <si>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</si>
  <si>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</si>
  <si>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</si>
  <si>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</si>
  <si>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</si>
  <si>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</si>
  <si>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</si>
  <si>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</si>
  <si>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</si>
  <si>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</si>
  <si>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</si>
  <si>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</si>
  <si>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</si>
  <si>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</si>
  <si>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</si>
  <si>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</si>
  <si>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</si>
  <si>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</si>
  <si>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</si>
  <si>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</si>
  <si>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</si>
  <si>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</si>
  <si>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</si>
  <si>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</si>
  <si>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</si>
  <si>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</si>
  <si>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</si>
  <si>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</si>
  <si>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</si>
  <si>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</si>
  <si>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</si>
  <si>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</si>
  <si>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</si>
  <si>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</si>
  <si>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</si>
  <si>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</si>
  <si>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</si>
  <si>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</si>
  <si>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</si>
  <si>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</si>
  <si>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</si>
  <si>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</si>
  <si>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</si>
  <si>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</si>
  <si>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</si>
  <si>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</si>
  <si>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</si>
  <si>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</si>
  <si>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</si>
  <si>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</si>
  <si>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</si>
  <si>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</si>
  <si>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</si>
  <si>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</si>
  <si>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</si>
  <si>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</si>
  <si>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</si>
  <si>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</si>
  <si>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</si>
  <si>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</si>
  <si>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</si>
  <si>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</si>
  <si>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</si>
  <si>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</si>
  <si>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</si>
  <si>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</si>
  <si>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</si>
  <si>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</si>
  <si>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</si>
  <si>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</si>
  <si>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</si>
  <si>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</si>
  <si>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</si>
  <si>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</si>
  <si>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</si>
  <si>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</si>
  <si>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</si>
  <si>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</si>
  <si>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</si>
  <si>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</si>
  <si>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</si>
  <si>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</si>
  <si>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</si>
  <si>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</si>
  <si>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</si>
  <si>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</si>
  <si>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</si>
  <si>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</si>
  <si>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</si>
  <si>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</si>
  <si>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</si>
  <si>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</si>
  <si>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</si>
  <si>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</si>
  <si>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</si>
  <si>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</si>
  <si>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</si>
  <si>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</si>
  <si>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</si>
  <si>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</si>
  <si>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</si>
  <si>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</si>
  <si>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</si>
  <si>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</si>
  <si>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</si>
  <si>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</si>
  <si>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</si>
  <si>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</si>
  <si>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</si>
  <si>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</si>
  <si>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</si>
  <si>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</si>
  <si>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</si>
  <si>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</si>
  <si>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</si>
  <si>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</si>
  <si>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</si>
  <si>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</si>
  <si>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</si>
  <si>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</si>
  <si>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</si>
  <si>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</si>
  <si>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</si>
  <si>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</si>
  <si>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</si>
  <si>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</si>
  <si>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</si>
  <si>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</si>
  <si>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</si>
  <si>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</si>
  <si>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</si>
  <si>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</si>
  <si>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</si>
  <si>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</si>
  <si>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</si>
  <si>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</si>
  <si>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</si>
  <si>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</si>
  <si>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</si>
  <si>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</si>
  <si>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</si>
  <si>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</si>
  <si>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</si>
  <si>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</si>
  <si>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</si>
  <si>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</si>
  <si>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</si>
  <si>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</si>
  <si>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</si>
  <si>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</si>
  <si>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</si>
  <si>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</si>
  <si>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</si>
  <si>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</si>
  <si>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</si>
  <si>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</si>
  <si>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</si>
  <si>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</si>
  <si>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</si>
  <si>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</si>
  <si>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</si>
  <si>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</si>
  <si>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</si>
  <si>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</si>
  <si>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</si>
  <si>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</si>
  <si>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</si>
  <si>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</si>
  <si>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</si>
  <si>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</si>
  <si>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</si>
  <si>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</si>
  <si>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</si>
  <si>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</si>
  <si>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</si>
  <si>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</si>
  <si>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</si>
  <si>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</si>
  <si>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</si>
  <si>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</si>
  <si>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</si>
  <si>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</si>
  <si>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</si>
  <si>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</si>
  <si>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</si>
  <si>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</si>
  <si>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</si>
  <si>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</si>
  <si>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</si>
  <si>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</si>
  <si>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</si>
  <si>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</si>
  <si>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</si>
  <si>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</si>
  <si>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</si>
  <si>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</si>
  <si>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</si>
  <si>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</si>
  <si>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</si>
  <si>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</si>
  <si>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</si>
  <si>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</si>
  <si>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</si>
  <si>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</si>
  <si>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</si>
  <si>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</si>
  <si>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</si>
  <si>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</si>
  <si>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</si>
  <si>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</si>
  <si>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</si>
  <si>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</si>
  <si>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</si>
  <si>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</si>
  <si>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</si>
  <si>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</si>
  <si>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</si>
  <si>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</si>
  <si>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</si>
  <si>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</si>
  <si>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</si>
  <si>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</si>
  <si>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</si>
  <si>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</si>
  <si>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</si>
  <si>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</si>
  <si>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</si>
  <si>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</si>
  <si>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</si>
  <si>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</si>
  <si>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</si>
  <si>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</si>
  <si>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</si>
  <si>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</si>
  <si>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</si>
  <si>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</si>
  <si>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</si>
  <si>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</si>
  <si>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</si>
  <si>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</si>
  <si>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</si>
  <si>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</si>
  <si>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</si>
  <si>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</si>
  <si>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</si>
  <si>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</si>
  <si>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</si>
  <si>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</si>
  <si>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</si>
  <si>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</si>
  <si>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</si>
  <si>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</si>
  <si>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</si>
  <si>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</si>
  <si>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</si>
  <si>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</si>
  <si>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</si>
  <si>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</si>
  <si>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</si>
  <si>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</si>
  <si>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</si>
  <si>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</si>
  <si>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</si>
  <si>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</si>
  <si>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</si>
  <si>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</si>
  <si>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</si>
  <si>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</si>
  <si>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</si>
  <si>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</si>
  <si>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</si>
  <si>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</si>
  <si>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</si>
  <si>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</si>
  <si>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</si>
  <si>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</si>
  <si>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</si>
  <si>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</si>
  <si>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</si>
  <si>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</si>
  <si>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</si>
  <si>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</si>
  <si>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</si>
  <si>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</si>
  <si>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</si>
  <si>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</si>
  <si>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</si>
  <si>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</si>
  <si>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</si>
  <si>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</si>
  <si>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</si>
  <si>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</si>
  <si>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</si>
  <si>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</si>
  <si>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</si>
  <si>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</si>
  <si>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</si>
  <si>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</si>
  <si>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</si>
  <si>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</si>
  <si>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</si>
  <si>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</si>
  <si>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</si>
  <si>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</si>
  <si>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</si>
  <si>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</si>
  <si>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</si>
  <si>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</si>
  <si>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</si>
  <si>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</si>
  <si>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</si>
  <si>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</si>
  <si>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</si>
  <si>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</si>
  <si>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</si>
  <si>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</si>
  <si>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</si>
  <si>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</si>
  <si>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</si>
  <si>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</si>
  <si>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</si>
  <si>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</si>
  <si>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</si>
  <si>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</si>
  <si>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</si>
  <si>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</si>
  <si>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</si>
  <si>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</si>
  <si>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</si>
  <si>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</si>
  <si>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</si>
  <si>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</si>
  <si>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</si>
  <si>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</si>
  <si>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</si>
  <si>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</si>
  <si>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</si>
  <si>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</si>
  <si>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</si>
  <si>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</si>
  <si>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</si>
  <si>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</si>
  <si>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</si>
  <si>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</si>
  <si>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</si>
  <si>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</si>
  <si>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</si>
  <si>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</si>
  <si>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</si>
  <si>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</si>
  <si>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</si>
  <si>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</si>
  <si>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</si>
  <si>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</si>
  <si>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</si>
  <si>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</si>
  <si>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</si>
  <si>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</si>
  <si>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</si>
  <si>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</si>
  <si>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</si>
  <si>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</si>
  <si>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</si>
  <si>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</si>
  <si>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</si>
  <si>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</si>
  <si>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</si>
  <si>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</si>
  <si>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</si>
  <si>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</si>
  <si>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</si>
  <si>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</si>
  <si>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</si>
  <si>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</si>
  <si>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</si>
  <si>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</si>
  <si>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</si>
  <si>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</si>
  <si>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</si>
  <si>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</si>
  <si>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</si>
  <si>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</si>
  <si>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</si>
  <si>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</si>
  <si>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</si>
  <si>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</si>
  <si>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</si>
  <si>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</si>
  <si>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</si>
  <si>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</si>
  <si>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</si>
  <si>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</si>
  <si>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</si>
  <si>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</si>
  <si>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</si>
  <si>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</si>
  <si>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</si>
  <si>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</si>
  <si>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</si>
  <si>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</si>
  <si>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</si>
  <si>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</si>
  <si>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</si>
  <si>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</si>
  <si>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</si>
  <si>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</si>
  <si>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</si>
  <si>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</si>
  <si>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</si>
  <si>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</si>
  <si>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</si>
  <si>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</si>
  <si>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</si>
  <si>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</si>
  <si>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</si>
  <si>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</si>
  <si>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</si>
  <si>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</si>
  <si>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</si>
  <si>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</si>
  <si>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</si>
  <si>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</si>
  <si>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</si>
  <si>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</si>
  <si>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</si>
  <si>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</si>
  <si>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</si>
  <si>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</si>
  <si>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</si>
  <si>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</si>
  <si>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</si>
  <si>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</si>
  <si>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</si>
  <si>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</si>
  <si>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</si>
  <si>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</si>
  <si>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</si>
  <si>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</si>
  <si>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</si>
  <si>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</si>
  <si>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</si>
  <si>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</si>
  <si>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</si>
  <si>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</si>
  <si>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</si>
  <si>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</si>
  <si>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</si>
  <si>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</si>
  <si>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</si>
  <si>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</si>
  <si>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</si>
  <si>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</si>
  <si>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</si>
  <si>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</si>
  <si>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</si>
  <si>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</si>
  <si>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</si>
  <si>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</si>
  <si>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</si>
  <si>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</si>
  <si>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</si>
  <si>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</si>
  <si>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</si>
  <si>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</si>
  <si>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</si>
  <si>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</si>
  <si>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</si>
  <si>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</si>
  <si>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</si>
  <si>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</si>
  <si>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</si>
  <si>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</si>
  <si>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</si>
  <si>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</si>
  <si>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</si>
  <si>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</si>
  <si>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</si>
  <si>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</si>
  <si>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</si>
  <si>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</si>
  <si>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</si>
  <si>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</si>
  <si>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</si>
  <si>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</si>
  <si>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</si>
  <si>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</si>
  <si>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</si>
  <si>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</si>
  <si>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</si>
  <si>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</si>
  <si>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</si>
  <si>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</si>
  <si>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</si>
  <si>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</si>
  <si>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</si>
  <si>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</si>
  <si>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</si>
  <si>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</si>
  <si>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</si>
  <si>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</si>
  <si>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</si>
  <si>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</si>
  <si>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</si>
  <si>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</si>
  <si>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</si>
  <si>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</si>
  <si>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</si>
  <si>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</si>
  <si>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</si>
  <si>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</si>
  <si>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</si>
  <si>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</si>
  <si>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</si>
  <si>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</si>
  <si>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</si>
  <si>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</si>
  <si>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</si>
  <si>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</si>
  <si>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</si>
  <si>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</si>
  <si>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</si>
  <si>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</si>
  <si>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</si>
  <si>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</si>
  <si>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</si>
  <si>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</si>
  <si>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</si>
  <si>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</si>
  <si>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</si>
  <si>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</si>
  <si>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</si>
  <si>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</si>
  <si>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</si>
  <si>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</si>
  <si>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</si>
  <si>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</si>
  <si>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</si>
  <si>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</si>
  <si>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</si>
  <si>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</si>
  <si>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</si>
  <si>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</si>
  <si>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</si>
  <si>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</si>
  <si>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</si>
  <si>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</si>
  <si>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</si>
  <si>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</si>
  <si>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</si>
  <si>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</si>
  <si>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</si>
  <si>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</si>
  <si>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</si>
  <si>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</si>
  <si>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</si>
  <si>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</si>
  <si>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</si>
  <si>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</si>
  <si>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</si>
  <si>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</si>
  <si>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</si>
  <si>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</si>
  <si>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</si>
  <si>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</si>
  <si>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</si>
  <si>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</si>
  <si>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</si>
  <si>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</si>
  <si>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</si>
  <si>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</si>
  <si>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</si>
  <si>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</si>
  <si>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</si>
  <si>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</si>
  <si>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</si>
  <si>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</si>
  <si>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</si>
  <si>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</si>
  <si>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</si>
  <si>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</si>
  <si>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</si>
  <si>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</si>
  <si>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</si>
  <si>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</si>
  <si>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</si>
  <si>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</si>
  <si>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</si>
  <si>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</si>
  <si>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</si>
  <si>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</si>
  <si>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</si>
  <si>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</si>
  <si>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</si>
  <si>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</si>
  <si>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</si>
  <si>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</si>
  <si>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</si>
  <si>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</si>
  <si>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</si>
  <si>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</si>
  <si>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</si>
  <si>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</si>
  <si>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</si>
  <si>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</si>
  <si>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</si>
  <si>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</si>
  <si>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</si>
  <si>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</si>
  <si>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</si>
  <si>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</si>
  <si>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</si>
  <si>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</si>
  <si>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</si>
  <si>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</si>
  <si>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</si>
  <si>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</si>
  <si>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</si>
  <si>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</si>
  <si>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</si>
  <si>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</si>
  <si>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</si>
  <si>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</si>
  <si>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</si>
  <si>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</si>
  <si>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</si>
  <si>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</si>
  <si>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</si>
  <si>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</si>
  <si>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</si>
  <si>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</si>
  <si>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</si>
  <si>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</si>
  <si>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</si>
  <si>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</si>
  <si>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</si>
  <si>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</si>
  <si>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</si>
  <si>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</si>
  <si>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</si>
  <si>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</si>
  <si>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</si>
  <si>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</si>
  <si>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</si>
  <si>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</si>
  <si>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</si>
  <si>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</si>
  <si>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</si>
  <si>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</si>
  <si>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</si>
  <si>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</si>
  <si>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</si>
  <si>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</si>
  <si>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</si>
  <si>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</si>
  <si>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</si>
  <si>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</si>
  <si>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</si>
  <si>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</si>
  <si>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</si>
  <si>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</si>
  <si>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</si>
  <si>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</si>
  <si>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</si>
  <si>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</si>
  <si>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</si>
  <si>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</si>
  <si>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</si>
  <si>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</si>
  <si>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</si>
  <si>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</si>
  <si>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</si>
  <si>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</si>
  <si>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</si>
  <si>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</si>
  <si>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</si>
  <si>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</si>
  <si>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</si>
  <si>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</si>
  <si>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</si>
  <si>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</si>
  <si>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</si>
  <si>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</si>
  <si>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</si>
  <si>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</si>
  <si>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</si>
  <si>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</si>
  <si>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</si>
  <si>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</si>
  <si>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</si>
  <si>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</si>
  <si>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</si>
  <si>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</si>
  <si>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</si>
  <si>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</si>
  <si>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</si>
  <si>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</si>
  <si>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</si>
  <si>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</si>
  <si>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</si>
  <si>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</si>
  <si>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</si>
  <si>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</si>
  <si>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</si>
  <si>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</si>
  <si>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</si>
  <si>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</si>
  <si>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</si>
  <si>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</si>
  <si>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</si>
  <si>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</si>
  <si>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</si>
  <si>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</si>
  <si>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</si>
  <si>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</si>
  <si>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</si>
  <si>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</si>
  <si>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</si>
  <si>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</si>
  <si>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</si>
  <si>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</si>
  <si>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</si>
  <si>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</si>
  <si>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</si>
  <si>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</si>
  <si>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</si>
  <si>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</si>
  <si>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</si>
  <si>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</si>
  <si>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</si>
  <si>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</si>
  <si>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</si>
  <si>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</si>
  <si>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</si>
  <si>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</si>
  <si>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</si>
  <si>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</si>
  <si>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</si>
  <si>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</si>
  <si>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</si>
  <si>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</si>
  <si>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</si>
  <si>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</si>
  <si>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</si>
  <si>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</si>
  <si>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</si>
  <si>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</si>
  <si>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</si>
  <si>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</si>
  <si>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</si>
  <si>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</si>
  <si>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</si>
  <si>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</si>
  <si>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</si>
  <si>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</si>
  <si>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</si>
  <si>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</si>
  <si>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</si>
  <si>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</si>
  <si>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</si>
  <si>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</si>
  <si>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</si>
  <si>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</si>
  <si>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</si>
  <si>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</si>
  <si>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</si>
  <si>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</si>
  <si>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</si>
  <si>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</si>
  <si>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</si>
  <si>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</si>
  <si>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</si>
  <si>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</si>
  <si>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</si>
  <si>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</si>
  <si>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</si>
  <si>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</si>
  <si>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</si>
  <si>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</si>
  <si>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</si>
  <si>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</si>
  <si>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</si>
  <si>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</si>
  <si>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</si>
  <si>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</si>
  <si>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</si>
  <si>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</si>
  <si>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</si>
  <si>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</si>
  <si>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</si>
  <si>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</si>
  <si>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</si>
  <si>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</si>
  <si>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</si>
  <si>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</si>
  <si>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</si>
  <si>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</si>
  <si>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</si>
  <si>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</si>
  <si>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</si>
  <si>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</si>
  <si>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</si>
  <si>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</si>
  <si>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</si>
  <si>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</si>
  <si>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</si>
  <si>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</si>
  <si>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</si>
  <si>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</si>
  <si>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</si>
  <si>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</si>
  <si>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</si>
  <si>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</si>
  <si>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</si>
  <si>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</si>
  <si>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</si>
  <si>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</si>
  <si>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</si>
  <si>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</si>
  <si>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</si>
  <si>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</si>
  <si>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</si>
  <si>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</si>
  <si>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</si>
  <si>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</si>
  <si>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</si>
  <si>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</si>
  <si>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</si>
  <si>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</si>
  <si>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</si>
  <si>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</si>
  <si>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</si>
  <si>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</si>
  <si>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</si>
  <si>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</si>
  <si>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</si>
  <si>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</si>
  <si>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</si>
  <si>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</si>
  <si>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</si>
  <si>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</si>
  <si>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</si>
  <si>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</si>
  <si>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</si>
  <si>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</si>
  <si>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</si>
  <si>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</si>
  <si>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</si>
  <si>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</si>
  <si>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</si>
  <si>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</si>
  <si>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</si>
  <si>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</si>
  <si>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</si>
  <si>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</si>
  <si>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</si>
  <si>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</si>
  <si>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</si>
  <si>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</si>
  <si>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</si>
  <si>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</si>
  <si>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</si>
  <si>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</si>
  <si>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</si>
  <si>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</si>
  <si>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</si>
  <si>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</si>
  <si>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</si>
  <si>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</si>
  <si>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</si>
  <si>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</si>
  <si>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</si>
  <si>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</si>
  <si>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</si>
  <si>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</si>
  <si>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</si>
  <si>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</si>
  <si>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</si>
  <si>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</si>
  <si>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</si>
  <si>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</si>
  <si>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</si>
  <si>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</si>
  <si>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</si>
  <si>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</si>
  <si>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</si>
  <si>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</si>
  <si>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</si>
  <si>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</si>
  <si>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</si>
  <si>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</si>
  <si>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</si>
  <si>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</si>
  <si>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</si>
  <si>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</si>
  <si>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</si>
  <si>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</si>
  <si>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</si>
  <si>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</si>
  <si>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</si>
  <si>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</si>
  <si>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</si>
  <si>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</si>
  <si>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</si>
  <si>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</si>
  <si>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</si>
  <si>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</si>
  <si>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</si>
  <si>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</si>
  <si>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</si>
  <si>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</si>
  <si>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</si>
  <si>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</si>
  <si>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</si>
  <si>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</si>
  <si>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</si>
  <si>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</si>
  <si>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</si>
  <si>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</si>
  <si>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</si>
  <si>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</si>
  <si>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</si>
  <si>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</si>
  <si>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</si>
  <si>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</si>
  <si>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</si>
  <si>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</si>
  <si>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</si>
  <si>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</si>
  <si>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</si>
  <si>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</si>
  <si>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</si>
  <si>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</si>
  <si>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</si>
  <si>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</si>
  <si>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</si>
  <si>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</si>
  <si>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</si>
  <si>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</si>
  <si>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</si>
  <si>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</si>
  <si>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</si>
  <si>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</si>
  <si>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</si>
  <si>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</si>
  <si>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</si>
  <si>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</si>
  <si>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</si>
  <si>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</si>
  <si>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</si>
  <si>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</si>
  <si>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</si>
  <si>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</si>
  <si>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</si>
  <si>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</si>
  <si>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</si>
  <si>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</si>
  <si>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</si>
  <si>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</si>
  <si>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</si>
  <si>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</si>
  <si>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</si>
  <si>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</si>
  <si>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</si>
  <si>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</si>
  <si>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</si>
  <si>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</si>
  <si>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</si>
  <si>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</si>
  <si>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</si>
  <si>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</si>
  <si>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</si>
  <si>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</si>
  <si>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</si>
  <si>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</si>
  <si>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</si>
  <si>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</si>
  <si>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</si>
  <si>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</si>
  <si>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</si>
  <si>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</si>
  <si>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</si>
  <si>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</si>
  <si>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</si>
  <si>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</si>
  <si>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</si>
  <si>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</si>
  <si>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</si>
  <si>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</si>
  <si>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</si>
  <si>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</si>
  <si>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</si>
  <si>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</si>
  <si>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</si>
  <si>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</si>
  <si>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</si>
  <si>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</si>
  <si>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</si>
  <si>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</si>
  <si>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</si>
  <si>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</si>
  <si>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</si>
  <si>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</si>
  <si>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</si>
  <si>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</si>
  <si>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</si>
  <si>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</si>
  <si>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</si>
  <si>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</si>
  <si>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</si>
  <si>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</si>
  <si>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</si>
  <si>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</si>
  <si>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</si>
  <si>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</si>
  <si>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</si>
  <si>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</si>
  <si>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</si>
  <si>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</si>
  <si>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</si>
  <si>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</si>
  <si>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</si>
  <si>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</si>
  <si>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</si>
  <si>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</si>
  <si>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</si>
  <si>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</si>
  <si>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</si>
  <si>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</si>
  <si>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</si>
  <si>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</si>
  <si>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</si>
  <si>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</si>
  <si>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</si>
  <si>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</si>
  <si>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</si>
  <si>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</si>
  <si>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</si>
  <si>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</si>
  <si>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</si>
  <si>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</si>
  <si>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</si>
  <si>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</si>
  <si>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</si>
  <si>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</si>
  <si>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</si>
  <si>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</si>
  <si>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</si>
  <si>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</si>
  <si>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</si>
  <si>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</si>
  <si>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</si>
  <si>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</si>
  <si>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</si>
  <si>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</si>
  <si>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</si>
  <si>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</si>
  <si>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</si>
  <si>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</si>
  <si>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</si>
  <si>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</si>
  <si>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</si>
  <si>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</si>
  <si>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</si>
  <si>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</si>
  <si>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</si>
  <si>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</si>
  <si>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</si>
  <si>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</si>
  <si>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</si>
  <si>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</si>
  <si>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</si>
  <si>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</si>
  <si>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</si>
  <si>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</si>
  <si>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</si>
  <si>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</si>
  <si>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</si>
  <si>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</si>
  <si>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</si>
  <si>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</si>
  <si>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</si>
  <si>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</si>
  <si>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</si>
  <si>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</si>
  <si>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</si>
  <si>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</si>
  <si>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</si>
  <si>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</si>
  <si>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</si>
  <si>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</si>
  <si>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</si>
  <si>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</si>
  <si>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</si>
  <si>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</si>
  <si>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</si>
  <si>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</si>
  <si>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</si>
  <si>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</si>
  <si>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</si>
  <si>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</si>
  <si>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</si>
  <si>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</si>
  <si>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</si>
  <si>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</si>
  <si>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</si>
  <si>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</si>
  <si>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</si>
  <si>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</si>
  <si>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</si>
  <si>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</si>
  <si>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</si>
  <si>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</si>
  <si>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</si>
  <si>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</si>
  <si>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</si>
  <si>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</si>
  <si>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</si>
  <si>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</si>
  <si>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</si>
  <si>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</si>
  <si>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</si>
  <si>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</si>
  <si>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</si>
  <si>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</si>
  <si>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</si>
  <si>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</si>
  <si>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</si>
  <si>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</si>
  <si>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</si>
  <si>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</si>
  <si>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</si>
  <si>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</si>
  <si>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</si>
  <si>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</si>
  <si>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</si>
  <si>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</si>
  <si>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</si>
  <si>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</si>
  <si>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</si>
  <si>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</si>
  <si>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</si>
  <si>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</si>
  <si>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</si>
  <si>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</si>
  <si>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</si>
  <si>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</si>
  <si>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</si>
  <si>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</si>
  <si>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</si>
  <si>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</si>
  <si>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</si>
  <si>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</si>
  <si>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</si>
  <si>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</si>
  <si>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</si>
  <si>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</si>
  <si>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</si>
  <si>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</si>
  <si>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</si>
  <si>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</si>
  <si>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</si>
  <si>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</si>
  <si>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</si>
  <si>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</si>
  <si>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</si>
  <si>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</si>
  <si>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</si>
  <si>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</si>
  <si>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</si>
  <si>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</si>
  <si>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</si>
  <si>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</si>
  <si>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</si>
  <si>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</si>
  <si>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</si>
  <si>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</si>
  <si>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</si>
  <si>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</si>
  <si>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</si>
  <si>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</si>
  <si>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</si>
  <si>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</si>
  <si>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</si>
  <si>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</si>
  <si>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</si>
  <si>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</si>
  <si>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</si>
  <si>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</si>
  <si>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</si>
  <si>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</si>
  <si>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</si>
  <si>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</si>
  <si>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</si>
  <si>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</si>
  <si>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</si>
  <si>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</si>
  <si>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</si>
  <si>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</si>
  <si>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</si>
  <si>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</si>
  <si>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</si>
  <si>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</si>
  <si>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</si>
  <si>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</si>
  <si>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</si>
  <si>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</si>
  <si>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</si>
  <si>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</si>
  <si>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</si>
  <si>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</si>
  <si>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</si>
  <si>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</si>
  <si>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</si>
  <si>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</si>
  <si>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</si>
  <si>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</si>
  <si>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</si>
  <si>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</si>
  <si>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</si>
  <si>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</si>
  <si>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</si>
  <si>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</si>
  <si>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</si>
  <si>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</si>
  <si>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</si>
  <si>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</si>
  <si>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</si>
  <si>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</si>
  <si>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</si>
  <si>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</si>
  <si>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</si>
  <si>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</si>
  <si>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</si>
  <si>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</si>
  <si>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</si>
  <si>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</si>
  <si>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</si>
  <si>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</si>
  <si>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</si>
  <si>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</si>
  <si>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</si>
  <si>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</si>
  <si>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</si>
  <si>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</si>
  <si>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</si>
  <si>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</si>
  <si>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</si>
  <si>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</si>
  <si>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</si>
  <si>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</si>
  <si>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</si>
  <si>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</si>
  <si>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</si>
  <si>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</si>
  <si>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</si>
  <si>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</si>
  <si>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</si>
  <si>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</si>
  <si>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</si>
  <si>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</si>
  <si>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</si>
  <si>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</si>
  <si>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</si>
  <si>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</si>
  <si>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</si>
  <si>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</si>
  <si>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</si>
  <si>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</si>
  <si>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</si>
  <si>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</si>
  <si>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</si>
  <si>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</si>
  <si>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</si>
  <si>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</si>
  <si>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</si>
  <si>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</si>
  <si>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</si>
  <si>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</si>
  <si>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</si>
  <si>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</si>
  <si>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</si>
  <si>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</si>
  <si>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</si>
  <si>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</si>
  <si>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</si>
  <si>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</si>
  <si>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</si>
  <si>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</si>
  <si>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</si>
  <si>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</si>
  <si>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</si>
  <si>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</si>
  <si>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</si>
  <si>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</si>
  <si>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</si>
  <si>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</si>
  <si>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</si>
  <si>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</si>
  <si>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</si>
  <si>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</si>
  <si>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</si>
  <si>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</si>
  <si>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</si>
  <si>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</si>
  <si>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</si>
  <si>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</si>
  <si>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</si>
  <si>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</si>
  <si>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</si>
  <si>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</si>
  <si>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</si>
  <si>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</si>
  <si>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</si>
  <si>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</si>
  <si>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</si>
  <si>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</si>
  <si>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</si>
  <si>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</si>
  <si>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</si>
  <si>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</si>
  <si>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</si>
  <si>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</si>
  <si>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</si>
  <si>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</si>
  <si>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</si>
  <si>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</si>
  <si>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</si>
  <si>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</si>
  <si>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</si>
  <si>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</si>
  <si>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</si>
  <si>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</si>
  <si>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</si>
  <si>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</si>
  <si>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</si>
  <si>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</si>
  <si>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</si>
  <si>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</si>
  <si>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</si>
  <si>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</si>
  <si>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</si>
  <si>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</si>
  <si>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</si>
  <si>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</si>
  <si>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</si>
  <si>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</si>
  <si>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</si>
  <si>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</si>
  <si>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</si>
  <si>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</si>
  <si>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</si>
  <si>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</si>
  <si>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</si>
  <si>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</si>
  <si>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</si>
  <si>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</si>
  <si>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</si>
  <si>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</si>
  <si>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</si>
  <si>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</si>
  <si>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</si>
  <si>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</si>
  <si>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</si>
  <si>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</si>
  <si>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</si>
  <si>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</si>
  <si>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</si>
  <si>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</si>
  <si>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</si>
  <si>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</si>
  <si>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</si>
  <si>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</si>
  <si>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</si>
  <si>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</si>
  <si>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</si>
  <si>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</si>
  <si>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</si>
  <si>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</si>
  <si>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</si>
  <si>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</si>
  <si>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</si>
  <si>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</si>
  <si>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</si>
  <si>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</si>
  <si>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</si>
  <si>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</si>
  <si>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</si>
  <si>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</si>
  <si>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</si>
  <si>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</si>
  <si>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</si>
  <si>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</si>
  <si>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</si>
  <si>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</si>
  <si>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</si>
  <si>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</si>
  <si>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</si>
  <si>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</si>
  <si>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</si>
  <si>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</si>
  <si>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</si>
  <si>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</si>
  <si>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</si>
  <si>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</si>
  <si>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</si>
  <si>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</si>
  <si>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</si>
  <si>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</si>
  <si>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</si>
  <si>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</si>
  <si>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</si>
  <si>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</si>
  <si>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</si>
  <si>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</si>
  <si>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</si>
  <si>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</si>
  <si>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</si>
  <si>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</si>
  <si>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</si>
  <si>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</si>
  <si>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</si>
  <si>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</si>
  <si>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</si>
  <si>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</si>
  <si>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</si>
  <si>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</si>
  <si>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</si>
  <si>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</si>
  <si>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</si>
  <si>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</si>
  <si>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</si>
  <si>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</si>
  <si>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</si>
  <si>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</si>
  <si>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</si>
  <si>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</si>
  <si>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</si>
  <si>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</si>
  <si>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</si>
  <si>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</si>
  <si>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</si>
  <si>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</si>
  <si>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</si>
  <si>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</si>
  <si>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</si>
  <si>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</si>
  <si>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</si>
  <si>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</si>
  <si>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</si>
  <si>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</si>
  <si>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</si>
  <si>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</si>
  <si>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</si>
  <si>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</si>
  <si>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</si>
  <si>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</si>
  <si>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</si>
  <si>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</si>
  <si>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</si>
  <si>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</si>
  <si>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</si>
  <si>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</si>
  <si>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</si>
  <si>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</si>
  <si>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</si>
  <si>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</si>
  <si>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</si>
  <si>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</si>
  <si>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</si>
  <si>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</si>
  <si>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</si>
  <si>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</si>
  <si>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</si>
  <si>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</si>
  <si>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</si>
  <si>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</si>
  <si>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</si>
  <si>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</si>
  <si>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</si>
  <si>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</si>
  <si>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</si>
  <si>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</si>
  <si>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</si>
  <si>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</si>
  <si>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</si>
  <si>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</si>
  <si>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</si>
  <si>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</si>
  <si>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</si>
  <si>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</si>
  <si>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</si>
  <si>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</si>
  <si>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</si>
  <si>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</si>
  <si>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</si>
  <si>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</si>
  <si>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</si>
  <si>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</si>
  <si>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</si>
  <si>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</si>
  <si>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</si>
  <si>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</si>
  <si>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</si>
  <si>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</si>
  <si>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</si>
  <si>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</si>
  <si>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</si>
  <si>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</si>
  <si>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</si>
  <si>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</si>
  <si>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</si>
  <si>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</si>
  <si>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</si>
  <si>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</si>
  <si>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</si>
  <si>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</si>
  <si>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</si>
  <si>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</si>
  <si>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</si>
  <si>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</si>
  <si>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</si>
  <si>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</si>
  <si>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</si>
  <si>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</si>
  <si>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</si>
  <si>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</si>
  <si>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</si>
  <si>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</si>
  <si>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</si>
  <si>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</si>
  <si>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</si>
  <si>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</si>
  <si>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</si>
  <si>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</si>
  <si>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</si>
  <si>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</si>
  <si>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</si>
  <si>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</si>
  <si>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</si>
  <si>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</si>
  <si>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</si>
  <si>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</si>
  <si>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</si>
  <si>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</si>
  <si>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</si>
  <si>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</si>
  <si>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</si>
  <si>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</si>
  <si>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</si>
  <si>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</si>
  <si>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</si>
  <si>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</si>
  <si>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</si>
  <si>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</si>
  <si>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</si>
  <si>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</si>
  <si>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</si>
  <si>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</si>
  <si>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</si>
  <si>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</si>
  <si>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</si>
  <si>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</si>
  <si>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</si>
  <si>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</si>
  <si>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</si>
  <si>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</si>
  <si>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</si>
  <si>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</si>
  <si>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</si>
  <si>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</si>
  <si>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</si>
  <si>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</si>
  <si>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</si>
  <si>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</si>
  <si>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</si>
  <si>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</si>
  <si>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</si>
  <si>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</si>
  <si>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</si>
  <si>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</si>
  <si>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</si>
  <si>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</si>
  <si>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</si>
  <si>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</si>
  <si>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</si>
  <si>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</si>
  <si>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</si>
  <si>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</si>
  <si>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</si>
  <si>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</si>
  <si>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</si>
  <si>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</si>
  <si>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</si>
  <si>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</si>
  <si>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</si>
  <si>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</si>
  <si>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</si>
  <si>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</si>
  <si>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</si>
  <si>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</si>
  <si>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</si>
  <si>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</si>
  <si>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</si>
  <si>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</si>
  <si>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</si>
  <si>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</si>
  <si>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</si>
  <si>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</si>
  <si>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</si>
  <si>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</si>
  <si>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</si>
  <si>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</si>
  <si>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</si>
  <si>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</si>
  <si>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</si>
  <si>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</si>
  <si>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</si>
  <si>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</si>
  <si>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</si>
  <si>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</si>
  <si>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</si>
  <si>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</si>
  <si>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</si>
  <si>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</si>
  <si>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</si>
  <si>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</si>
  <si>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</si>
  <si>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</si>
  <si>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</si>
  <si>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</si>
  <si>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</si>
  <si>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</si>
  <si>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</si>
  <si>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</si>
  <si>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</si>
  <si>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</si>
  <si>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</si>
  <si>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</si>
  <si>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</si>
  <si>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</si>
  <si>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</si>
  <si>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</si>
  <si>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</si>
  <si>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</si>
  <si>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</si>
  <si>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</si>
  <si>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</si>
  <si>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</si>
  <si>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</si>
  <si>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</si>
  <si>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</si>
  <si>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</si>
  <si>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</si>
  <si>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</si>
  <si>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</si>
  <si>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</si>
  <si>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</si>
  <si>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</si>
  <si>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</si>
  <si>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</si>
  <si>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</si>
  <si>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</si>
  <si>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</si>
  <si>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</si>
  <si>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</si>
  <si>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</si>
  <si>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</si>
  <si>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</si>
  <si>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</si>
  <si>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</si>
  <si>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</si>
  <si>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</si>
  <si>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</si>
  <si>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</si>
  <si>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</si>
  <si>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</si>
  <si>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</si>
  <si>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</si>
  <si>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</si>
  <si>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</si>
  <si>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</si>
  <si>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</si>
  <si>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</si>
  <si>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</si>
  <si>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</si>
  <si>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</si>
  <si>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</si>
  <si>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</si>
  <si>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</si>
  <si>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</si>
  <si>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</si>
  <si>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</si>
  <si>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</si>
  <si>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</si>
  <si>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</si>
  <si>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</si>
  <si>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</si>
  <si>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</si>
  <si>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</si>
  <si>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</si>
  <si>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</si>
  <si>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</si>
  <si>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</si>
  <si>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</si>
  <si>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</si>
  <si>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</si>
  <si>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</si>
  <si>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</si>
  <si>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</si>
  <si>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</si>
  <si>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</si>
  <si>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</si>
  <si>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</si>
  <si>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</si>
  <si>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</si>
  <si>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</si>
  <si>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</si>
  <si>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</si>
  <si>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</si>
  <si>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</si>
  <si>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</si>
  <si>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</si>
  <si>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</si>
  <si>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</si>
  <si>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</si>
  <si>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</si>
  <si>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</si>
  <si>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</si>
  <si>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</si>
  <si>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</si>
  <si>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</si>
  <si>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</si>
  <si>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</si>
  <si>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</si>
  <si>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</si>
  <si>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</si>
  <si>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</si>
  <si>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</si>
  <si>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</si>
  <si>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</si>
  <si>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</si>
  <si>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</si>
  <si>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</si>
  <si>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</si>
  <si>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</si>
  <si>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</si>
  <si>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</si>
  <si>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</si>
  <si>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</si>
  <si>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</si>
  <si>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</si>
  <si>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</si>
  <si>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</si>
  <si>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</si>
  <si>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</si>
  <si>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</si>
  <si>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</si>
  <si>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</si>
  <si>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</si>
  <si>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</si>
  <si>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</si>
  <si>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</si>
  <si>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</si>
  <si>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</si>
  <si>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</si>
  <si>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</si>
  <si>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</si>
  <si>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</si>
  <si>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</si>
  <si>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</si>
  <si>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</si>
  <si>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</si>
  <si>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</si>
  <si>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</si>
  <si>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</si>
  <si>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</si>
  <si>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</si>
  <si>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</si>
  <si>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</si>
  <si>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</si>
  <si>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</si>
  <si>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</si>
  <si>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</si>
  <si>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</si>
  <si>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</si>
  <si>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</si>
  <si>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</si>
  <si>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</si>
  <si>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</si>
  <si>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</si>
  <si>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</si>
  <si>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</si>
  <si>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</si>
  <si>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</si>
  <si>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</si>
  <si>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</si>
  <si>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</si>
  <si>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</si>
  <si>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</si>
  <si>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</si>
  <si>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</si>
  <si>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</si>
  <si>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</si>
  <si>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</si>
  <si>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</si>
  <si>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</si>
  <si>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</si>
  <si>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</si>
  <si>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</si>
  <si>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</si>
  <si>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</si>
  <si>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</si>
  <si>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</si>
  <si>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</si>
  <si>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</si>
  <si>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</si>
  <si>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</si>
  <si>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</si>
  <si>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</si>
  <si>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</si>
  <si>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</si>
  <si>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</si>
  <si>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</si>
  <si>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</si>
  <si>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</si>
  <si>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</si>
  <si>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</si>
  <si>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</si>
  <si>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</si>
  <si>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</si>
  <si>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</si>
  <si>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</si>
  <si>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</si>
  <si>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</si>
  <si>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</si>
  <si>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</si>
  <si>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</si>
  <si>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</si>
  <si>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</si>
  <si>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</si>
  <si>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</si>
  <si>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</si>
  <si>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</si>
  <si>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</si>
  <si>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</si>
  <si>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</si>
  <si>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</si>
  <si>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</si>
  <si>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</si>
  <si>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</si>
  <si>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</si>
  <si>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</si>
  <si>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</si>
  <si>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</si>
  <si>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</si>
  <si>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</si>
  <si>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</si>
  <si>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</si>
  <si>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</si>
  <si>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</si>
  <si>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</si>
  <si>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</si>
  <si>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</si>
  <si>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</si>
  <si>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</si>
  <si>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</si>
  <si>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</si>
  <si>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</si>
  <si>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</si>
  <si>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</si>
  <si>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</si>
  <si>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</si>
  <si>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</si>
  <si>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</si>
  <si>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</si>
  <si>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</si>
  <si>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</si>
  <si>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</si>
  <si>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</si>
  <si>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</si>
  <si>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</si>
  <si>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</si>
  <si>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</si>
  <si>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</si>
  <si>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</si>
  <si>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</si>
  <si>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</si>
  <si>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</si>
  <si>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</si>
  <si>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</si>
  <si>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</si>
  <si>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</si>
  <si>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</si>
  <si>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</si>
  <si>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</si>
  <si>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</si>
  <si>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</si>
  <si>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</si>
  <si>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</si>
  <si>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</si>
  <si>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</si>
  <si>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</si>
  <si>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</si>
  <si>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</si>
  <si>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</si>
  <si>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</si>
  <si>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</si>
  <si>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</si>
  <si>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</si>
  <si>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</si>
  <si>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</si>
  <si>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</si>
  <si>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</si>
  <si>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</si>
  <si>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</si>
  <si>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</si>
  <si>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</si>
  <si>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</si>
  <si>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</si>
  <si>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</si>
  <si>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</si>
  <si>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</si>
  <si>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</si>
  <si>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</si>
  <si>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</si>
  <si>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</si>
  <si>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</si>
  <si>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</si>
  <si>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</si>
  <si>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</si>
  <si>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</si>
  <si>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</si>
  <si>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</si>
  <si>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</si>
  <si>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</si>
  <si>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</si>
  <si>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</si>
  <si>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</si>
  <si>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</si>
  <si>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</si>
  <si>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</si>
  <si>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</si>
  <si>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</si>
  <si>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</si>
  <si>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</si>
  <si>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</si>
  <si>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</si>
  <si>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</si>
  <si>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</si>
  <si>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</si>
  <si>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</si>
  <si>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</si>
  <si>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</si>
  <si>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</si>
  <si>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</si>
  <si>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</si>
  <si>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</si>
  <si>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</si>
  <si>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</si>
  <si>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</si>
  <si>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</si>
  <si>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</si>
  <si>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</si>
  <si>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</si>
  <si>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</si>
  <si>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</si>
  <si>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</si>
  <si>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</si>
  <si>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</si>
  <si>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</si>
  <si>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</si>
  <si>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</si>
  <si>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</si>
  <si>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</si>
  <si>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</si>
  <si>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</si>
  <si>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</si>
  <si>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</si>
  <si>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</si>
  <si>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</si>
  <si>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</si>
  <si>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</si>
  <si>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</si>
  <si>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</si>
  <si>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</si>
  <si>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</si>
  <si>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</si>
  <si>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</si>
  <si>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</si>
  <si>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</si>
  <si>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</si>
  <si>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</si>
  <si>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</si>
  <si>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</si>
  <si>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</si>
  <si>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</si>
  <si>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</si>
  <si>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</si>
  <si>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</si>
  <si>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</si>
  <si>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</si>
  <si>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</si>
  <si>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</si>
  <si>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</si>
  <si>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</si>
  <si>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</si>
  <si>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</si>
  <si>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</si>
  <si>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</si>
  <si>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</si>
  <si>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</si>
  <si>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</si>
  <si>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</si>
  <si>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</si>
  <si>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</si>
  <si>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</si>
  <si>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</si>
  <si>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</si>
  <si>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</si>
  <si>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</si>
  <si>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</si>
  <si>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</si>
  <si>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</si>
  <si>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</si>
  <si>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</si>
  <si>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</si>
  <si>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</si>
  <si>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</si>
  <si>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</si>
  <si>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</si>
  <si>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</si>
  <si>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</si>
  <si>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</si>
  <si>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</si>
  <si>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</si>
  <si>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</si>
  <si>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</si>
  <si>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</si>
  <si>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</si>
  <si>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</si>
  <si>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</si>
  <si>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</si>
  <si>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</si>
  <si>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</si>
  <si>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</si>
  <si>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</si>
  <si>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</si>
  <si>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</si>
  <si>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</si>
  <si>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</si>
  <si>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</si>
  <si>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</si>
  <si>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</si>
  <si>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</si>
  <si>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</si>
  <si>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</si>
  <si>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</si>
  <si>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</si>
  <si>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</si>
  <si>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</si>
  <si>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</si>
  <si>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</si>
  <si>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</si>
  <si>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</si>
  <si>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</si>
  <si>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</si>
  <si>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</si>
  <si>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</si>
  <si>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</si>
  <si>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</si>
  <si>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</si>
  <si>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</si>
  <si>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</si>
  <si>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</si>
  <si>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</si>
  <si>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</si>
  <si>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</si>
  <si>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</si>
  <si>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</si>
  <si>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</si>
  <si>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</si>
  <si>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</si>
  <si>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</si>
  <si>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</si>
  <si>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</si>
  <si>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</si>
  <si>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</si>
  <si>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</si>
  <si>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</si>
  <si>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</si>
  <si>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</si>
  <si>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</si>
  <si>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</si>
  <si>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</si>
  <si>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</si>
  <si>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</si>
  <si>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</si>
  <si>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</si>
  <si>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</si>
  <si>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</si>
  <si>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</si>
  <si>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</si>
  <si>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</si>
  <si>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</si>
  <si>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</si>
  <si>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</si>
  <si>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</si>
  <si>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</si>
  <si>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</si>
  <si>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</si>
  <si>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</si>
  <si>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</si>
  <si>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</si>
  <si>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</si>
  <si>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</si>
  <si>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</si>
  <si>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</si>
  <si>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</si>
  <si>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</si>
  <si>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</si>
  <si>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</si>
  <si>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</si>
  <si>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</si>
  <si>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</si>
  <si>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</si>
  <si>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</si>
  <si>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</si>
  <si>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</si>
  <si>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</si>
  <si>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</si>
  <si>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</si>
  <si>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</si>
  <si>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</si>
  <si>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</si>
  <si>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</si>
  <si>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</si>
  <si>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</si>
  <si>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</si>
  <si>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</si>
  <si>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</si>
  <si>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</si>
  <si>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</si>
  <si>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</si>
  <si>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</si>
  <si>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</si>
  <si>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</si>
  <si>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</si>
  <si>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</si>
  <si>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</si>
  <si>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</si>
  <si>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</si>
  <si>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</si>
  <si>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</si>
  <si>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</si>
  <si>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</si>
  <si>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</si>
  <si>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</si>
  <si>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</si>
  <si>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</si>
  <si>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</si>
  <si>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</si>
  <si>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</si>
  <si>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</si>
  <si>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</si>
  <si>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</si>
  <si>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</si>
  <si>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</si>
  <si>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</si>
  <si>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</si>
  <si>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</si>
  <si>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</si>
  <si>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</si>
  <si>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</si>
  <si>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</si>
  <si>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</si>
  <si>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</si>
  <si>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</si>
  <si>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</si>
  <si>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</si>
  <si>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</si>
  <si>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</si>
  <si>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</si>
  <si>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</si>
  <si>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</si>
  <si>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</si>
  <si>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</si>
  <si>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</si>
  <si>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</si>
  <si>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</si>
  <si>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</si>
  <si>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</si>
  <si>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</si>
  <si>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</si>
  <si>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</si>
  <si>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</si>
  <si>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</si>
  <si>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</si>
  <si>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</si>
  <si>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</si>
  <si>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</si>
  <si>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</si>
  <si>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</si>
  <si>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</si>
  <si>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</si>
  <si>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</si>
  <si>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</si>
  <si>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</si>
  <si>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</si>
  <si>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</si>
  <si>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</si>
  <si>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</si>
  <si>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</si>
  <si>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</si>
  <si>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</si>
  <si>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</si>
  <si>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</si>
  <si>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</si>
  <si>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</si>
  <si>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</si>
  <si>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</si>
  <si>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</si>
  <si>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</si>
  <si>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</si>
  <si>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</si>
  <si>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</si>
  <si>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</si>
  <si>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</si>
  <si>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</si>
  <si>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</si>
  <si>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</si>
  <si>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</si>
  <si>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</si>
  <si>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</si>
  <si>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</si>
  <si>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</si>
  <si>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</si>
  <si>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</si>
  <si>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</si>
  <si>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</si>
  <si>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</si>
  <si>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</si>
  <si>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</si>
  <si>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</si>
  <si>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</si>
  <si>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</si>
  <si>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</si>
  <si>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</si>
  <si>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</si>
  <si>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</si>
  <si>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</si>
  <si>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</si>
  <si>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</si>
  <si>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</si>
  <si>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</si>
  <si>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</si>
  <si>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</si>
  <si>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</si>
  <si>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</si>
  <si>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</si>
  <si>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GraphSource░GraphServerTwitterSearch▓GraphTerm░#itsaskirt▓ImportDescription░The graph represents a network of 0 Twitter users whose tweets in the requested range contained "#itsaskirt", or who was replied to or mentioned in those tweets.  The network was obtained from the NodeXL Graph Server on Saturday, 07 December 2019 at 08:35 UTC.
The requested start date was Saturday, 07 December 2019 at 01:01 UTC and the maximum number of days (going backward) was 7.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</si>
</sst>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4"/>
      <tableStyleElement type="headerRow" dxfId="343"/>
    </tableStyle>
    <tableStyle name="NodeXL Table" pivot="0" count="1">
      <tableStyleElement type="headerRow" dxfId="3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8818871"/>
        <c:axId val="13825520"/>
      </c:barChart>
      <c:catAx>
        <c:axId val="388188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825520"/>
        <c:crosses val="autoZero"/>
        <c:auto val="1"/>
        <c:lblOffset val="100"/>
        <c:noMultiLvlLbl val="0"/>
      </c:catAx>
      <c:valAx>
        <c:axId val="13825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18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#itsaskirt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8831041"/>
        <c:axId val="13935050"/>
      </c:barChart>
      <c:catAx>
        <c:axId val="38831041"/>
        <c:scaling>
          <c:orientation val="minMax"/>
        </c:scaling>
        <c:axPos val="b"/>
        <c:delete val="0"/>
        <c:numFmt formatCode="General" sourceLinked="1"/>
        <c:majorTickMark val="out"/>
        <c:minorTickMark val="none"/>
        <c:tickLblPos val="nextTo"/>
        <c:crossAx val="13935050"/>
        <c:crosses val="autoZero"/>
        <c:auto val="1"/>
        <c:lblOffset val="100"/>
        <c:noMultiLvlLbl val="0"/>
      </c:catAx>
      <c:valAx>
        <c:axId val="13935050"/>
        <c:scaling>
          <c:orientation val="minMax"/>
        </c:scaling>
        <c:axPos val="l"/>
        <c:majorGridlines/>
        <c:delete val="0"/>
        <c:numFmt formatCode="General" sourceLinked="1"/>
        <c:majorTickMark val="out"/>
        <c:minorTickMark val="none"/>
        <c:tickLblPos val="nextTo"/>
        <c:crossAx val="388310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320817"/>
        <c:axId val="46125306"/>
      </c:barChart>
      <c:catAx>
        <c:axId val="573208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125306"/>
        <c:crosses val="autoZero"/>
        <c:auto val="1"/>
        <c:lblOffset val="100"/>
        <c:noMultiLvlLbl val="0"/>
      </c:catAx>
      <c:valAx>
        <c:axId val="46125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20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2474571"/>
        <c:axId val="45162276"/>
      </c:barChart>
      <c:catAx>
        <c:axId val="124745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162276"/>
        <c:crosses val="autoZero"/>
        <c:auto val="1"/>
        <c:lblOffset val="100"/>
        <c:noMultiLvlLbl val="0"/>
      </c:catAx>
      <c:valAx>
        <c:axId val="45162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74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07301"/>
        <c:axId val="34265710"/>
      </c:barChart>
      <c:catAx>
        <c:axId val="38073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265710"/>
        <c:crosses val="autoZero"/>
        <c:auto val="1"/>
        <c:lblOffset val="100"/>
        <c:noMultiLvlLbl val="0"/>
      </c:catAx>
      <c:valAx>
        <c:axId val="34265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7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9955935"/>
        <c:axId val="24059096"/>
      </c:barChart>
      <c:catAx>
        <c:axId val="399559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059096"/>
        <c:crosses val="autoZero"/>
        <c:auto val="1"/>
        <c:lblOffset val="100"/>
        <c:noMultiLvlLbl val="0"/>
      </c:catAx>
      <c:valAx>
        <c:axId val="24059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55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5205273"/>
        <c:axId val="2629730"/>
      </c:barChart>
      <c:catAx>
        <c:axId val="152052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29730"/>
        <c:crosses val="autoZero"/>
        <c:auto val="1"/>
        <c:lblOffset val="100"/>
        <c:noMultiLvlLbl val="0"/>
      </c:catAx>
      <c:valAx>
        <c:axId val="2629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05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3667571"/>
        <c:axId val="11681548"/>
      </c:barChart>
      <c:catAx>
        <c:axId val="236675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681548"/>
        <c:crosses val="autoZero"/>
        <c:auto val="1"/>
        <c:lblOffset val="100"/>
        <c:noMultiLvlLbl val="0"/>
      </c:catAx>
      <c:valAx>
        <c:axId val="11681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67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8025069"/>
        <c:axId val="6681302"/>
      </c:barChart>
      <c:catAx>
        <c:axId val="380250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81302"/>
        <c:crosses val="autoZero"/>
        <c:auto val="1"/>
        <c:lblOffset val="100"/>
        <c:noMultiLvlLbl val="0"/>
      </c:catAx>
      <c:valAx>
        <c:axId val="6681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25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0131719"/>
        <c:axId val="4314560"/>
      </c:barChart>
      <c:catAx>
        <c:axId val="60131719"/>
        <c:scaling>
          <c:orientation val="minMax"/>
        </c:scaling>
        <c:axPos val="b"/>
        <c:delete val="1"/>
        <c:majorTickMark val="out"/>
        <c:minorTickMark val="none"/>
        <c:tickLblPos val="none"/>
        <c:crossAx val="4314560"/>
        <c:crosses val="autoZero"/>
        <c:auto val="1"/>
        <c:lblOffset val="100"/>
        <c:noMultiLvlLbl val="0"/>
      </c:catAx>
      <c:valAx>
        <c:axId val="4314560"/>
        <c:scaling>
          <c:orientation val="minMax"/>
        </c:scaling>
        <c:axPos val="l"/>
        <c:delete val="1"/>
        <c:majorTickMark val="out"/>
        <c:minorTickMark val="none"/>
        <c:tickLblPos val="none"/>
        <c:crossAx val="601317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41" dataDxfId="340">
  <autoFilter ref="A2:BL3"/>
  <tableColumns count="64">
    <tableColumn id="1" name="Vertex 1" dataDxfId="339"/>
    <tableColumn id="2" name="Vertex 2" dataDxfId="338"/>
    <tableColumn id="3" name="Color" dataDxfId="337"/>
    <tableColumn id="4" name="Width" dataDxfId="336"/>
    <tableColumn id="11" name="Style" dataDxfId="335"/>
    <tableColumn id="5" name="Opacity" dataDxfId="334"/>
    <tableColumn id="6" name="Visibility" dataDxfId="333"/>
    <tableColumn id="10" name="Label" dataDxfId="332"/>
    <tableColumn id="12" name="Label Text Color" dataDxfId="331"/>
    <tableColumn id="13" name="Label Font Size" dataDxfId="330"/>
    <tableColumn id="14" name="Reciprocated?" dataDxfId="197"/>
    <tableColumn id="7" name="ID" dataDxfId="329"/>
    <tableColumn id="9" name="Dynamic Filter" dataDxfId="328"/>
    <tableColumn id="8" name="Add Your Own Columns Here" dataDxfId="327"/>
    <tableColumn id="15" name="Relationship" dataDxfId="326"/>
    <tableColumn id="16" name="Relationship Date (UTC)" dataDxfId="325"/>
    <tableColumn id="17" name="Tweet" dataDxfId="324"/>
    <tableColumn id="18" name="URLs in Tweet" dataDxfId="323"/>
    <tableColumn id="19" name="Domains in Tweet" dataDxfId="322"/>
    <tableColumn id="20" name="Hashtags in Tweet" dataDxfId="321"/>
    <tableColumn id="21" name="Media in Tweet" dataDxfId="320"/>
    <tableColumn id="22" name="Tweet Image File" dataDxfId="319"/>
    <tableColumn id="23" name="Tweet Date (UTC)" dataDxfId="318"/>
    <tableColumn id="24" name="Twitter Page for Tweet" dataDxfId="317"/>
    <tableColumn id="25" name="Latitude" dataDxfId="316"/>
    <tableColumn id="26" name="Longitude" dataDxfId="315"/>
    <tableColumn id="27" name="Imported ID" dataDxfId="314"/>
    <tableColumn id="28" name="In-Reply-To Tweet ID" dataDxfId="313"/>
    <tableColumn id="29" name="Favorited" dataDxfId="312"/>
    <tableColumn id="30" name="Favorite Count" dataDxfId="311"/>
    <tableColumn id="31" name="In-Reply-To User ID" dataDxfId="310"/>
    <tableColumn id="32" name="Is Quote Status" dataDxfId="309"/>
    <tableColumn id="33" name="Language" dataDxfId="308"/>
    <tableColumn id="34" name="Possibly Sensitive" dataDxfId="307"/>
    <tableColumn id="35" name="Quoted Status ID" dataDxfId="306"/>
    <tableColumn id="36" name="Retweeted" dataDxfId="305"/>
    <tableColumn id="37" name="Retweet Count" dataDxfId="304"/>
    <tableColumn id="38" name="Retweet ID" dataDxfId="303"/>
    <tableColumn id="39" name="Source" dataDxfId="302"/>
    <tableColumn id="40" name="Truncated" dataDxfId="301"/>
    <tableColumn id="41" name="Unified Twitter ID" dataDxfId="300"/>
    <tableColumn id="42" name="Imported Tweet Type" dataDxfId="299"/>
    <tableColumn id="43" name="Added By Extended Analysis" dataDxfId="298"/>
    <tableColumn id="44" name="Corrected By Extended Analysis" dataDxfId="297"/>
    <tableColumn id="45" name="Place Bounding Box" dataDxfId="296"/>
    <tableColumn id="46" name="Place Country" dataDxfId="295"/>
    <tableColumn id="47" name="Place Country Code" dataDxfId="294"/>
    <tableColumn id="48" name="Place Full Name" dataDxfId="293"/>
    <tableColumn id="49" name="Place ID" dataDxfId="292"/>
    <tableColumn id="50" name="Place Name" dataDxfId="291"/>
    <tableColumn id="51" name="Place Type" dataDxfId="290"/>
    <tableColumn id="52" name="Place URL" dataDxfId="289"/>
    <tableColumn id="53" name="Edge Weight"/>
    <tableColumn id="54" name="Vertex 1 Group" dataDxfId="198">
      <calculatedColumnFormula>REPLACE(INDEX(GroupVertices[Group], MATCH(Edges[[#This Row],[Vertex 1]],GroupVertices[Vertex],0)),1,1,"")</calculatedColumnFormula>
    </tableColumn>
    <tableColumn id="55" name="Vertex 2 Group" dataDxfId="173">
      <calculatedColumnFormula>REPLACE(INDEX(GroupVertices[Group], MATCH(Edges[[#This Row],[Vertex 2]],GroupVertices[Vertex],0)),1,1,"")</calculatedColumnFormula>
    </tableColumn>
    <tableColumn id="56" name="Sentiment List #1: Positive Word Count" dataDxfId="172"/>
    <tableColumn id="57" name="Sentiment List #1: Positive Word Percentage (%)" dataDxfId="171"/>
    <tableColumn id="58" name="Sentiment List #2: Negative Word Count" dataDxfId="170"/>
    <tableColumn id="59" name="Sentiment List #2: Negative Word Percentage (%)" dataDxfId="169"/>
    <tableColumn id="60" name="Sentiment List #3: Angry/Violent Word Count" dataDxfId="168"/>
    <tableColumn id="61" name="Sentiment List #3: Angry/Violent Word Percentage (%)" dataDxfId="167"/>
    <tableColumn id="62" name="Non-categorized Word Count" dataDxfId="166"/>
    <tableColumn id="63" name="Non-categorized Word Percentage (%)" dataDxfId="165"/>
    <tableColumn id="64" name="Edge Content Word Count" dataDxfId="1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6" dataDxfId="195">
  <autoFilter ref="A1:G6"/>
  <tableColumns count="7">
    <tableColumn id="1" name="Word" dataDxfId="194"/>
    <tableColumn id="2" name="Count" dataDxfId="193"/>
    <tableColumn id="3" name="Salience" dataDxfId="192"/>
    <tableColumn id="4" name="Group" dataDxfId="191"/>
    <tableColumn id="5" name="Word on Sentiment List #1: Positive" dataDxfId="190"/>
    <tableColumn id="6" name="Word on Sentiment List #2: Negative" dataDxfId="189"/>
    <tableColumn id="7" name="Word on Sentiment List #3: Angry/Violent" dataDxfId="1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7" dataDxfId="186">
  <autoFilter ref="A1:L2"/>
  <tableColumns count="12">
    <tableColumn id="1" name="Word 1" dataDxfId="185"/>
    <tableColumn id="2" name="Word 2" dataDxfId="184"/>
    <tableColumn id="3" name="Count" dataDxfId="183"/>
    <tableColumn id="4" name="Salience" dataDxfId="182"/>
    <tableColumn id="5" name="Mutual Information" dataDxfId="181"/>
    <tableColumn id="6" name="Group" dataDxfId="180"/>
    <tableColumn id="7" name="Word1 on Sentiment List #1: Positive" dataDxfId="179"/>
    <tableColumn id="8" name="Word1 on Sentiment List #2: Negative" dataDxfId="178"/>
    <tableColumn id="9" name="Word1 on Sentiment List #3: Angry/Violent" dataDxfId="177"/>
    <tableColumn id="10" name="Word2 on Sentiment List #1: Positive" dataDxfId="176"/>
    <tableColumn id="11" name="Word2 on Sentiment List #2: Negative" dataDxfId="175"/>
    <tableColumn id="12" name="Word2 on Sentiment List #3: Angry/Violent" dataDxfId="1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5" dataDxfId="144">
  <autoFilter ref="A1:D2"/>
  <tableColumns count="4">
    <tableColumn id="1" name="VertexID" dataDxfId="143"/>
    <tableColumn id="2" name="Word" dataDxfId="142"/>
    <tableColumn id="3" name="Imported ID" dataDxfId="141"/>
    <tableColumn id="4" name="Date" dataDxfId="1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39" dataDxfId="138">
  <autoFilter ref="A1:B7315"/>
  <tableColumns count="2">
    <tableColumn id="1" name="Word" dataDxfId="137"/>
    <tableColumn id="2" name="List" dataDxfId="136"/>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3" dataDxfId="132">
  <autoFilter ref="A1:B7"/>
  <tableColumns count="2">
    <tableColumn id="1" name="Key" dataDxfId="118"/>
    <tableColumn id="2" name="Value" dataDxfId="117"/>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2" dataDxfId="121">
  <autoFilter ref="A1:B2"/>
  <tableColumns count="2">
    <tableColumn id="1" name="Top 10 Vertices, Ranked by Betweenness Centrality" dataDxfId="120"/>
    <tableColumn id="2" name="Betweenness Centrality" dataDxfId="119"/>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MATCH(Edges26[[#This Row],[Vertex 1]],GroupVertices[Vertex],0)),1,1,"")</calculatedColumnFormula>
    </tableColumn>
    <tableColumn id="55" name="Vertex 2 Group" dataDxfId="9">
      <calculatedColumnFormula>REPLACE(INDEX(GroupVertices[Group], MATCH(Edges26[[#This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6" dataDxfId="115">
  <autoFilter ref="A1:B2"/>
  <tableColumns count="2">
    <tableColumn id="1" name="Top URLs in Tweet in Entire Graph" dataDxfId="114"/>
    <tableColumn id="2" name="Entire Graph Count" dataDxfId="113"/>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1" dataDxfId="110">
  <autoFilter ref="A4:B5"/>
  <tableColumns count="2">
    <tableColumn id="1" name="Top Domains in Tweet in Entire Graph" dataDxfId="109"/>
    <tableColumn id="2" name="Entire Graph Count" dataDxfId="10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88" dataDxfId="287">
  <autoFilter ref="A2:BS3"/>
  <tableColumns count="71">
    <tableColumn id="1" name="Vertex" dataDxfId="286"/>
    <tableColumn id="2" name="Color" dataDxfId="285"/>
    <tableColumn id="5" name="Shape" dataDxfId="284"/>
    <tableColumn id="6" name="Size" dataDxfId="283"/>
    <tableColumn id="4" name="Opacity" dataDxfId="282"/>
    <tableColumn id="7" name="Image File" dataDxfId="281"/>
    <tableColumn id="3" name="Visibility" dataDxfId="280"/>
    <tableColumn id="10" name="Label" dataDxfId="279"/>
    <tableColumn id="16" name="Label Fill Color" dataDxfId="278"/>
    <tableColumn id="9" name="Label Position" dataDxfId="277"/>
    <tableColumn id="8" name="Tooltip" dataDxfId="276"/>
    <tableColumn id="18" name="Layout Order" dataDxfId="275"/>
    <tableColumn id="13" name="X" dataDxfId="274"/>
    <tableColumn id="14" name="Y" dataDxfId="273"/>
    <tableColumn id="12" name="Locked?" dataDxfId="272"/>
    <tableColumn id="19" name="Polar R" dataDxfId="271"/>
    <tableColumn id="20" name="Polar Angle" dataDxfId="270"/>
    <tableColumn id="21" name="Degree" dataDxfId="129"/>
    <tableColumn id="22" name="In-Degree" dataDxfId="128"/>
    <tableColumn id="23" name="Out-Degree" dataDxfId="126"/>
    <tableColumn id="24" name="Betweenness Centrality" dataDxfId="127"/>
    <tableColumn id="25" name="Closeness Centrality" dataDxfId="131"/>
    <tableColumn id="26" name="Eigenvector Centrality" dataDxfId="130"/>
    <tableColumn id="15" name="PageRank" dataDxfId="125"/>
    <tableColumn id="27" name="Clustering Coefficient" dataDxfId="123"/>
    <tableColumn id="29" name="Reciprocated Vertex Pair Ratio" dataDxfId="124"/>
    <tableColumn id="11" name="ID" dataDxfId="269"/>
    <tableColumn id="28" name="Dynamic Filter" dataDxfId="268"/>
    <tableColumn id="17" name="Add Your Own Columns Here" dataDxfId="267"/>
    <tableColumn id="30" name="Name" dataDxfId="266"/>
    <tableColumn id="31" name="Followed" dataDxfId="265"/>
    <tableColumn id="32" name="Followers" dataDxfId="264"/>
    <tableColumn id="33" name="Tweets" dataDxfId="263"/>
    <tableColumn id="34" name="Favorites" dataDxfId="262"/>
    <tableColumn id="35" name="Time Zone UTC Offset (Seconds)" dataDxfId="261"/>
    <tableColumn id="36" name="Description" dataDxfId="260"/>
    <tableColumn id="37" name="Location" dataDxfId="259"/>
    <tableColumn id="38" name="Web" dataDxfId="258"/>
    <tableColumn id="39" name="Time Zone" dataDxfId="257"/>
    <tableColumn id="40" name="Joined Twitter Date (UTC)" dataDxfId="256"/>
    <tableColumn id="41" name="Profile Banner Url" dataDxfId="255"/>
    <tableColumn id="42" name="Default Profile" dataDxfId="254"/>
    <tableColumn id="43" name="Default Profile Image" dataDxfId="253"/>
    <tableColumn id="44" name="Geo Enabled" dataDxfId="252"/>
    <tableColumn id="45" name="Language" dataDxfId="251"/>
    <tableColumn id="46" name="Listed Count" dataDxfId="250"/>
    <tableColumn id="47" name="Profile Background Image Url" dataDxfId="249"/>
    <tableColumn id="48" name="Verified" dataDxfId="248"/>
    <tableColumn id="49" name="Custom Menu Item Text" dataDxfId="247"/>
    <tableColumn id="50" name="Custom Menu Item Action" dataDxfId="246"/>
    <tableColumn id="51" name="Tweeted Search Term?" dataDxfId="199"/>
    <tableColumn id="52" name="Vertex Group" dataDxfId="163">
      <calculatedColumnFormula>REPLACE(INDEX(GroupVertices[Group], MATCH(Vertices[[#This Row],[Vertex]],GroupVertices[Vertex],0)),1,1,"")</calculatedColumnFormula>
    </tableColumn>
    <tableColumn id="53" name="Sentiment List #1: Positive Word Count" dataDxfId="162"/>
    <tableColumn id="54" name="Sentiment List #1: Positive Word Percentage (%)" dataDxfId="161"/>
    <tableColumn id="55" name="Sentiment List #2: Negative Word Count" dataDxfId="160"/>
    <tableColumn id="56" name="Sentiment List #2: Negative Word Percentage (%)" dataDxfId="159"/>
    <tableColumn id="57" name="Sentiment List #3: Angry/Violent Word Count" dataDxfId="158"/>
    <tableColumn id="58" name="Sentiment List #3: Angry/Violent Word Percentage (%)" dataDxfId="157"/>
    <tableColumn id="59" name="Non-categorized Word Count" dataDxfId="156"/>
    <tableColumn id="60" name="Non-categorized Word Percentage (%)" dataDxfId="155"/>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6" dataDxfId="105">
  <autoFilter ref="A7:B8"/>
  <tableColumns count="2">
    <tableColumn id="1" name="Top Hashtags in Tweet in Entire Graph" dataDxfId="104"/>
    <tableColumn id="2" name="Entire Graph Count" dataDxfId="103"/>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1" dataDxfId="100">
  <autoFilter ref="A10:B15"/>
  <tableColumns count="2">
    <tableColumn id="1" name="Top Words in Tweet in Entire Graph" dataDxfId="99"/>
    <tableColumn id="2" name="Entire Graph Count" dataDxfId="98"/>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6" dataDxfId="95">
  <autoFilter ref="A18:B19"/>
  <tableColumns count="2">
    <tableColumn id="1" name="Top Word Pairs in Tweet in Entire Graph" dataDxfId="94"/>
    <tableColumn id="2" name="Entire Graph Count" dataDxfId="93"/>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1" dataDxfId="90">
  <autoFilter ref="A21:B22"/>
  <tableColumns count="2">
    <tableColumn id="1" name="Top Replied-To in Entire Graph" dataDxfId="89"/>
    <tableColumn id="2" name="Entire Graph Count" dataDxfId="88"/>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7" dataDxfId="86">
  <autoFilter ref="A24:B25"/>
  <tableColumns count="2">
    <tableColumn id="1" name="Top Mentioned in Entire Graph" dataDxfId="85"/>
    <tableColumn id="2" name="Entire Graph Count" dataDxfId="84"/>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1" dataDxfId="80">
  <autoFilter ref="A27:B28"/>
  <tableColumns count="2">
    <tableColumn id="1" name="Top Tweeters in Entire Graph" dataDxfId="79"/>
    <tableColumn id="2" name="Entire Graph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5">
  <autoFilter ref="A2:AO3"/>
  <tableColumns count="41">
    <tableColumn id="1" name="Group" dataDxfId="205"/>
    <tableColumn id="2" name="Vertex Color" dataDxfId="204"/>
    <tableColumn id="3" name="Vertex Shape" dataDxfId="203"/>
    <tableColumn id="22" name="Visibility" dataDxfId="244"/>
    <tableColumn id="4" name="Collapsed?"/>
    <tableColumn id="18" name="Label" dataDxfId="243"/>
    <tableColumn id="20" name="Collapsed X"/>
    <tableColumn id="21" name="Collapsed Y"/>
    <tableColumn id="6" name="ID" dataDxfId="242"/>
    <tableColumn id="19" name="Collapsed Properties" dataDxfId="241"/>
    <tableColumn id="5" name="Vertices" dataDxfId="240"/>
    <tableColumn id="7" name="Unique Edges" dataDxfId="239"/>
    <tableColumn id="8" name="Edges With Duplicates" dataDxfId="238"/>
    <tableColumn id="9" name="Total Edges" dataDxfId="237"/>
    <tableColumn id="10" name="Self-Loops" dataDxfId="236"/>
    <tableColumn id="24" name="Reciprocated Vertex Pair Ratio" dataDxfId="235"/>
    <tableColumn id="25" name="Reciprocated Edge Ratio" dataDxfId="234"/>
    <tableColumn id="11" name="Connected Components" dataDxfId="233"/>
    <tableColumn id="12" name="Single-Vertex Connected Components" dataDxfId="232"/>
    <tableColumn id="13" name="Maximum Vertices in a Connected Component" dataDxfId="231"/>
    <tableColumn id="14" name="Maximum Edges in a Connected Component" dataDxfId="230"/>
    <tableColumn id="15" name="Maximum Geodesic Distance (Diameter)" dataDxfId="229"/>
    <tableColumn id="16" name="Average Geodesic Distance" dataDxfId="228"/>
    <tableColumn id="17" name="Graph Density" dataDxfId="154"/>
    <tableColumn id="23" name="Sentiment List #1: Positive Word Count" dataDxfId="153"/>
    <tableColumn id="26" name="Sentiment List #1: Positive Word Percentage (%)" dataDxfId="152"/>
    <tableColumn id="27" name="Sentiment List #2: Negative Word Count" dataDxfId="151"/>
    <tableColumn id="28" name="Sentiment List #2: Negative Word Percentage (%)" dataDxfId="150"/>
    <tableColumn id="29" name="Sentiment List #3: Angry/Violent Word Count" dataDxfId="149"/>
    <tableColumn id="30" name="Sentiment List #3: Angry/Violent Word Percentage (%)" dataDxfId="148"/>
    <tableColumn id="31" name="Non-categorized Word Count" dataDxfId="147"/>
    <tableColumn id="32" name="Non-categorized Word Percentage (%)" dataDxfId="146"/>
    <tableColumn id="33" name="Group Content Word Count" dataDxfId="112"/>
    <tableColumn id="34" name="Top URLs in Tweet" dataDxfId="107"/>
    <tableColumn id="35" name="Top Domains in Tweet" dataDxfId="102"/>
    <tableColumn id="36" name="Top Hashtags in Tweet" dataDxfId="97"/>
    <tableColumn id="37" name="Top Words in Tweet" dataDxfId="92"/>
    <tableColumn id="38" name="Top Word Pairs in Tweet" dataDxfId="83"/>
    <tableColumn id="39" name="Top Replied-To in Tweet" dataDxfId="8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7" dataDxfId="226">
  <autoFilter ref="A1:C2"/>
  <tableColumns count="3">
    <tableColumn id="1" name="Group" dataDxfId="202"/>
    <tableColumn id="2" name="Vertex" dataDxfId="201"/>
    <tableColumn id="3" name="Vertex ID" dataDxfId="2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5"/>
    <tableColumn id="2" name="Value" dataDxfId="13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5"/>
    <tableColumn id="2" name="Degree Frequency" dataDxfId="224">
      <calculatedColumnFormula>COUNTIF(Vertices[Degree], "&gt;= " &amp; D2) - COUNTIF(Vertices[Degree], "&gt;=" &amp; D3)</calculatedColumnFormula>
    </tableColumn>
    <tableColumn id="3" name="In-Degree Bin" dataDxfId="223"/>
    <tableColumn id="4" name="In-Degree Frequency" dataDxfId="222">
      <calculatedColumnFormula>COUNTIF(Vertices[In-Degree], "&gt;= " &amp; F2) - COUNTIF(Vertices[In-Degree], "&gt;=" &amp; F3)</calculatedColumnFormula>
    </tableColumn>
    <tableColumn id="5" name="Out-Degree Bin" dataDxfId="221"/>
    <tableColumn id="6" name="Out-Degree Frequency" dataDxfId="220">
      <calculatedColumnFormula>COUNTIF(Vertices[Out-Degree], "&gt;= " &amp; H2) - COUNTIF(Vertices[Out-Degree], "&gt;=" &amp; H3)</calculatedColumnFormula>
    </tableColumn>
    <tableColumn id="7" name="Betweenness Centrality Bin" dataDxfId="219"/>
    <tableColumn id="8" name="Betweenness Centrality Frequency" dataDxfId="218">
      <calculatedColumnFormula>COUNTIF(Vertices[Betweenness Centrality], "&gt;= " &amp; J2) - COUNTIF(Vertices[Betweenness Centrality], "&gt;=" &amp; J3)</calculatedColumnFormula>
    </tableColumn>
    <tableColumn id="9" name="Closeness Centrality Bin" dataDxfId="217"/>
    <tableColumn id="10" name="Closeness Centrality Frequency" dataDxfId="216">
      <calculatedColumnFormula>COUNTIF(Vertices[Closeness Centrality], "&gt;= " &amp; L2) - COUNTIF(Vertices[Closeness Centrality], "&gt;=" &amp; L3)</calculatedColumnFormula>
    </tableColumn>
    <tableColumn id="11" name="Eigenvector Centrality Bin" dataDxfId="215"/>
    <tableColumn id="12" name="Eigenvector Centrality Frequency" dataDxfId="214">
      <calculatedColumnFormula>COUNTIF(Vertices[Eigenvector Centrality], "&gt;= " &amp; N2) - COUNTIF(Vertices[Eigenvector Centrality], "&gt;=" &amp; N3)</calculatedColumnFormula>
    </tableColumn>
    <tableColumn id="18" name="PageRank Bin" dataDxfId="213"/>
    <tableColumn id="17" name="PageRank Frequency" dataDxfId="212">
      <calculatedColumnFormula>COUNTIF(Vertices[Eigenvector Centrality], "&gt;= " &amp; P2) - COUNTIF(Vertices[Eigenvector Centrality], "&gt;=" &amp; P3)</calculatedColumnFormula>
    </tableColumn>
    <tableColumn id="13" name="Clustering Coefficient Bin" dataDxfId="211"/>
    <tableColumn id="14" name="Clustering Coefficient Frequency" dataDxfId="210">
      <calculatedColumnFormula>COUNTIF(Vertices[Clustering Coefficient], "&gt;= " &amp; R2) - COUNTIF(Vertices[Clustering Coefficient], "&gt;=" &amp; R3)</calculatedColumnFormula>
    </tableColumn>
    <tableColumn id="15" name="Dynamic Filter Bin" dataDxfId="209"/>
    <tableColumn id="16" name="Dynamic Filter Frequency" dataDxfId="2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296</v>
      </c>
      <c r="BE2" s="67" t="s">
        <v>297</v>
      </c>
      <c r="BF2" s="67" t="s">
        <v>298</v>
      </c>
      <c r="BG2" s="67" t="s">
        <v>299</v>
      </c>
      <c r="BH2" s="67" t="s">
        <v>300</v>
      </c>
      <c r="BI2" s="67" t="s">
        <v>301</v>
      </c>
      <c r="BJ2" s="67" t="s">
        <v>302</v>
      </c>
      <c r="BK2" s="67" t="s">
        <v>303</v>
      </c>
      <c r="BL2" s="67" t="s">
        <v>304</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307</v>
      </c>
      <c r="B1" s="83" t="s">
        <v>275</v>
      </c>
      <c r="C1" s="83" t="s">
        <v>186</v>
      </c>
      <c r="D1" s="83" t="s">
        <v>308</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275</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296</v>
      </c>
      <c r="BE2" s="67" t="s">
        <v>297</v>
      </c>
      <c r="BF2" s="67" t="s">
        <v>298</v>
      </c>
      <c r="BG2" s="67" t="s">
        <v>299</v>
      </c>
      <c r="BH2" s="67" t="s">
        <v>300</v>
      </c>
      <c r="BI2" s="67" t="s">
        <v>301</v>
      </c>
      <c r="BJ2" s="67" t="s">
        <v>302</v>
      </c>
      <c r="BK2" s="67" t="s">
        <v>303</v>
      </c>
      <c r="BL2" s="67" t="s">
        <v>304</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REPLACE(INDEX(GroupVertices[Group],MATCH(Edges26[[#This Row],[Vertex 1]],GroupVertices[Vertex],0)),1,1,"")</f>
        <v>#N/A</v>
      </c>
      <c r="BC3" s="83" t="e">
        <f>REPLACE(INDEX(GroupVertices[Group],MATCH(Edges26[[#This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276</v>
      </c>
      <c r="B11" s="89">
        <v>0</v>
      </c>
    </row>
    <row r="12" spans="1:2" ht="15">
      <c r="A12" s="89" t="s">
        <v>277</v>
      </c>
      <c r="B12" s="89">
        <v>0</v>
      </c>
    </row>
    <row r="13" spans="1:2" ht="15">
      <c r="A13" s="89" t="s">
        <v>278</v>
      </c>
      <c r="B13" s="89">
        <v>0</v>
      </c>
    </row>
    <row r="14" spans="1:2" ht="15">
      <c r="A14" s="89" t="s">
        <v>279</v>
      </c>
      <c r="B14" s="89">
        <v>0</v>
      </c>
    </row>
    <row r="15" spans="1:2" ht="15">
      <c r="A15" s="89" t="s">
        <v>280</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5"/>
    <tablePart r:id="rId7"/>
    <tablePart r:id="rId1"/>
    <tablePart r:id="rId3"/>
    <tablePart r:id="rId6"/>
    <tablePart r:id="rId8"/>
    <tablePart r:id="rId2"/>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296</v>
      </c>
      <c r="BB2" s="87" t="s">
        <v>297</v>
      </c>
      <c r="BC2" s="87" t="s">
        <v>298</v>
      </c>
      <c r="BD2" s="87" t="s">
        <v>299</v>
      </c>
      <c r="BE2" s="87" t="s">
        <v>300</v>
      </c>
      <c r="BF2" s="87" t="s">
        <v>301</v>
      </c>
      <c r="BG2" s="87" t="s">
        <v>302</v>
      </c>
      <c r="BH2" s="87" t="s">
        <v>303</v>
      </c>
      <c r="BI2" s="87" t="s">
        <v>305</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296</v>
      </c>
      <c r="Z2" s="67" t="s">
        <v>297</v>
      </c>
      <c r="AA2" s="67" t="s">
        <v>298</v>
      </c>
      <c r="AB2" s="67" t="s">
        <v>299</v>
      </c>
      <c r="AC2" s="67" t="s">
        <v>300</v>
      </c>
      <c r="AD2" s="67" t="s">
        <v>301</v>
      </c>
      <c r="AE2" s="67" t="s">
        <v>302</v>
      </c>
      <c r="AF2" s="67" t="s">
        <v>303</v>
      </c>
      <c r="AG2" s="67" t="s">
        <v>306</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8"/>
      <c r="B3" s="88"/>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85</v>
      </c>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7623</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t="s">
        <v>85</v>
      </c>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1:21" ht="15">
      <c r="A39" s="35" t="s">
        <v>21</v>
      </c>
      <c r="B39" s="35" t="s">
        <v>85</v>
      </c>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1:21" ht="15">
      <c r="A40" s="35" t="s">
        <v>7630</v>
      </c>
      <c r="B40" s="35" t="s">
        <v>85</v>
      </c>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s="35" t="s">
        <v>7631</v>
      </c>
      <c r="B41" s="35" t="s">
        <v>85</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5" t="s">
        <v>7632</v>
      </c>
      <c r="B42" s="35" t="s">
        <v>85</v>
      </c>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t="s">
        <v>163</v>
      </c>
      <c r="B43" t="s">
        <v>17</v>
      </c>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4"/>
      <c r="B45" s="34"/>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4"/>
      <c r="B46" s="34"/>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4:21" ht="15">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4:21" ht="15">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81</v>
      </c>
      <c r="B57" s="47" t="str">
        <f>IF(COUNT(Vertices[Degree])&gt;0,D2,NoMetricMessage)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82</v>
      </c>
      <c r="B58" s="47" t="str">
        <f>IF(COUNT(Vertices[Degree])&gt;0,D57,NoMetricMessage)</f>
        <v>Not Available</v>
      </c>
    </row>
    <row r="59" spans="1:2" ht="15">
      <c r="A59" s="34" t="s">
        <v>83</v>
      </c>
      <c r="B59" s="48" t="str">
        <f>_xlfn.IFERROR(AVERAGE(Vertices[Degree]),NoMetricMessage)</f>
        <v>Not Available</v>
      </c>
    </row>
    <row r="60" spans="1:2" ht="15">
      <c r="A60" s="34" t="s">
        <v>84</v>
      </c>
      <c r="B60" s="48" t="str">
        <f>_xlfn.IFERROR(MEDIAN(Vertices[Degree]),NoMetricMessage)</f>
        <v>Not Available</v>
      </c>
    </row>
    <row r="71" spans="1:2" ht="15">
      <c r="A71" s="34" t="s">
        <v>88</v>
      </c>
      <c r="B71" s="47" t="str">
        <f>IF(COUNT(Vertices[In-Degree])&gt;0,F2,NoMetricMessage)</f>
        <v>Not Available</v>
      </c>
    </row>
    <row r="72" spans="1:2" ht="15">
      <c r="A72" s="34" t="s">
        <v>89</v>
      </c>
      <c r="B72" s="47" t="str">
        <f>IF(COUNT(Vertices[In-Degree])&gt;0,F57,NoMetricMessage)</f>
        <v>Not Available</v>
      </c>
    </row>
    <row r="73" spans="1:2" ht="15">
      <c r="A73" s="34" t="s">
        <v>90</v>
      </c>
      <c r="B73" s="48" t="str">
        <f>_xlfn.IFERROR(AVERAGE(Vertices[In-Degree]),NoMetricMessage)</f>
        <v>Not Available</v>
      </c>
    </row>
    <row r="74" spans="1:2" ht="15">
      <c r="A74" s="34" t="s">
        <v>91</v>
      </c>
      <c r="B74" s="48" t="str">
        <f>_xlfn.IFERROR(MEDIAN(Vertices[In-Degree]),NoMetricMessage)</f>
        <v>Not Available</v>
      </c>
    </row>
    <row r="85" spans="1:2" ht="15">
      <c r="A85" s="34" t="s">
        <v>94</v>
      </c>
      <c r="B85" s="47" t="str">
        <f>IF(COUNT(Vertices[Out-Degree])&gt;0,H2,NoMetricMessage)</f>
        <v>Not Available</v>
      </c>
    </row>
    <row r="86" spans="1:2" ht="15">
      <c r="A86" s="34" t="s">
        <v>95</v>
      </c>
      <c r="B86" s="47" t="str">
        <f>IF(COUNT(Vertices[Out-Degree])&gt;0,H57,NoMetricMessage)</f>
        <v>Not Available</v>
      </c>
    </row>
    <row r="87" spans="1:2" ht="15">
      <c r="A87" s="34" t="s">
        <v>96</v>
      </c>
      <c r="B87" s="48" t="str">
        <f>_xlfn.IFERROR(AVERAGE(Vertices[Out-Degree]),NoMetricMessage)</f>
        <v>Not Available</v>
      </c>
    </row>
    <row r="88" spans="1:2" ht="15">
      <c r="A88" s="34" t="s">
        <v>97</v>
      </c>
      <c r="B88" s="48" t="str">
        <f>_xlfn.IFERROR(MEDIAN(Vertices[Out-Degree]),NoMetricMessage)</f>
        <v>Not Available</v>
      </c>
    </row>
    <row r="99" spans="1:2" ht="15">
      <c r="A99" s="34" t="s">
        <v>100</v>
      </c>
      <c r="B99" s="48" t="str">
        <f>IF(COUNT(Vertices[Betweenness Centrality])&gt;0,J2,NoMetricMessage)</f>
        <v>Not Available</v>
      </c>
    </row>
    <row r="100" spans="1:2" ht="15">
      <c r="A100" s="34" t="s">
        <v>101</v>
      </c>
      <c r="B100" s="48" t="str">
        <f>IF(COUNT(Vertices[Betweenness Centrality])&gt;0,J57,NoMetricMessage)</f>
        <v>Not Available</v>
      </c>
    </row>
    <row r="101" spans="1:2" ht="15">
      <c r="A101" s="34" t="s">
        <v>102</v>
      </c>
      <c r="B101" s="48" t="str">
        <f>_xlfn.IFERROR(AVERAGE(Vertices[Betweenness Centrality]),NoMetricMessage)</f>
        <v>Not Available</v>
      </c>
    </row>
    <row r="102" spans="1:2" ht="15">
      <c r="A102" s="34" t="s">
        <v>103</v>
      </c>
      <c r="B102" s="48" t="str">
        <f>_xlfn.IFERROR(MEDIAN(Vertices[Betweenness Centrality]),NoMetricMessage)</f>
        <v>Not Available</v>
      </c>
    </row>
    <row r="113" spans="1:2" ht="15">
      <c r="A113" s="34" t="s">
        <v>106</v>
      </c>
      <c r="B113" s="48" t="str">
        <f>IF(COUNT(Vertices[Closeness Centrality])&gt;0,L2,NoMetricMessage)</f>
        <v>Not Available</v>
      </c>
    </row>
    <row r="114" spans="1:2" ht="15">
      <c r="A114" s="34" t="s">
        <v>107</v>
      </c>
      <c r="B114" s="48" t="str">
        <f>IF(COUNT(Vertices[Closeness Centrality])&gt;0,L57,NoMetricMessage)</f>
        <v>Not Available</v>
      </c>
    </row>
    <row r="115" spans="1:2" ht="15">
      <c r="A115" s="34" t="s">
        <v>108</v>
      </c>
      <c r="B115" s="48" t="str">
        <f>_xlfn.IFERROR(AVERAGE(Vertices[Closeness Centrality]),NoMetricMessage)</f>
        <v>Not Available</v>
      </c>
    </row>
    <row r="116" spans="1:2" ht="15">
      <c r="A116" s="34" t="s">
        <v>109</v>
      </c>
      <c r="B116" s="48" t="str">
        <f>_xlfn.IFERROR(MEDIAN(Vertices[Closeness Centrality]),NoMetricMessage)</f>
        <v>Not Available</v>
      </c>
    </row>
    <row r="127" spans="1:2" ht="15">
      <c r="A127" s="34" t="s">
        <v>112</v>
      </c>
      <c r="B127" s="48" t="str">
        <f>IF(COUNT(Vertices[Eigenvector Centrality])&gt;0,N2,NoMetricMessage)</f>
        <v>Not Available</v>
      </c>
    </row>
    <row r="128" spans="1:2" ht="15">
      <c r="A128" s="34" t="s">
        <v>113</v>
      </c>
      <c r="B128" s="48" t="str">
        <f>IF(COUNT(Vertices[Eigenvector Centrality])&gt;0,N57,NoMetricMessage)</f>
        <v>Not Available</v>
      </c>
    </row>
    <row r="129" spans="1:2" ht="15">
      <c r="A129" s="34" t="s">
        <v>114</v>
      </c>
      <c r="B129" s="48" t="str">
        <f>_xlfn.IFERROR(AVERAGE(Vertices[Eigenvector Centrality]),NoMetricMessage)</f>
        <v>Not Available</v>
      </c>
    </row>
    <row r="130" spans="1:2" ht="15">
      <c r="A130" s="34" t="s">
        <v>115</v>
      </c>
      <c r="B130" s="48" t="str">
        <f>_xlfn.IFERROR(MEDIAN(Vertices[Eigenvector Centrality]),NoMetricMessage)</f>
        <v>Not Available</v>
      </c>
    </row>
    <row r="141" spans="1:2" ht="15">
      <c r="A141" s="34" t="s">
        <v>140</v>
      </c>
      <c r="B141" s="48" t="str">
        <f>IF(COUNT(Vertices[PageRank])&gt;0,P2,NoMetricMessage)</f>
        <v>Not Available</v>
      </c>
    </row>
    <row r="142" spans="1:2" ht="15">
      <c r="A142" s="34" t="s">
        <v>141</v>
      </c>
      <c r="B142" s="48" t="str">
        <f>IF(COUNT(Vertices[PageRank])&gt;0,P57,NoMetricMessage)</f>
        <v>Not Available</v>
      </c>
    </row>
    <row r="143" spans="1:2" ht="15">
      <c r="A143" s="34" t="s">
        <v>142</v>
      </c>
      <c r="B143" s="48" t="str">
        <f>_xlfn.IFERROR(AVERAGE(Vertices[PageRank]),NoMetricMessage)</f>
        <v>Not Available</v>
      </c>
    </row>
    <row r="144" spans="1:2" ht="15">
      <c r="A144" s="34" t="s">
        <v>143</v>
      </c>
      <c r="B144" s="48" t="str">
        <f>_xlfn.IFERROR(MEDIAN(Vertices[PageRank]),NoMetricMessage)</f>
        <v>Not Available</v>
      </c>
    </row>
    <row r="155" spans="1:2" ht="15">
      <c r="A155" s="34" t="s">
        <v>118</v>
      </c>
      <c r="B155" s="48" t="str">
        <f>IF(COUNT(Vertices[Clustering Coefficient])&gt;0,R2,NoMetricMessage)</f>
        <v>Not Available</v>
      </c>
    </row>
    <row r="156" spans="1:2" ht="15">
      <c r="A156" s="34" t="s">
        <v>119</v>
      </c>
      <c r="B156" s="48" t="str">
        <f>IF(COUNT(Vertices[Clustering Coefficient])&gt;0,R57,NoMetricMessage)</f>
        <v>Not Available</v>
      </c>
    </row>
    <row r="157" spans="1:2" ht="15">
      <c r="A157" s="34" t="s">
        <v>120</v>
      </c>
      <c r="B157" s="48" t="str">
        <f>_xlfn.IFERROR(AVERAGE(Vertices[Clustering Coefficient]),NoMetricMessage)</f>
        <v>Not Available</v>
      </c>
    </row>
    <row r="158" spans="1:2" ht="15">
      <c r="A158" s="34" t="s">
        <v>121</v>
      </c>
      <c r="B15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7681</v>
      </c>
    </row>
    <row r="25" spans="10:11" ht="15">
      <c r="J25" t="s">
        <v>270</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275</v>
      </c>
      <c r="B1" s="13" t="s">
        <v>281</v>
      </c>
      <c r="C1" s="13" t="s">
        <v>282</v>
      </c>
      <c r="D1" s="13" t="s">
        <v>144</v>
      </c>
      <c r="E1" s="13" t="s">
        <v>284</v>
      </c>
      <c r="F1" s="13" t="s">
        <v>285</v>
      </c>
      <c r="G1" s="13" t="s">
        <v>286</v>
      </c>
    </row>
    <row r="2" spans="1:7" ht="15">
      <c r="A2" s="83" t="s">
        <v>276</v>
      </c>
      <c r="B2" s="83">
        <v>0</v>
      </c>
      <c r="C2" s="86">
        <v>0</v>
      </c>
      <c r="D2" s="83" t="s">
        <v>283</v>
      </c>
      <c r="E2" s="83"/>
      <c r="F2" s="83"/>
      <c r="G2" s="83"/>
    </row>
    <row r="3" spans="1:7" ht="15">
      <c r="A3" s="83" t="s">
        <v>277</v>
      </c>
      <c r="B3" s="83">
        <v>0</v>
      </c>
      <c r="C3" s="86">
        <v>0</v>
      </c>
      <c r="D3" s="83" t="s">
        <v>283</v>
      </c>
      <c r="E3" s="83"/>
      <c r="F3" s="83"/>
      <c r="G3" s="83"/>
    </row>
    <row r="4" spans="1:7" ht="15">
      <c r="A4" s="83" t="s">
        <v>278</v>
      </c>
      <c r="B4" s="83">
        <v>0</v>
      </c>
      <c r="C4" s="86">
        <v>0</v>
      </c>
      <c r="D4" s="83" t="s">
        <v>283</v>
      </c>
      <c r="E4" s="83"/>
      <c r="F4" s="83"/>
      <c r="G4" s="83"/>
    </row>
    <row r="5" spans="1:7" ht="15">
      <c r="A5" s="83" t="s">
        <v>279</v>
      </c>
      <c r="B5" s="83">
        <v>0</v>
      </c>
      <c r="C5" s="86">
        <v>0</v>
      </c>
      <c r="D5" s="83" t="s">
        <v>283</v>
      </c>
      <c r="E5" s="83"/>
      <c r="F5" s="83"/>
      <c r="G5" s="83"/>
    </row>
    <row r="6" spans="1:7" ht="15">
      <c r="A6" s="83" t="s">
        <v>280</v>
      </c>
      <c r="B6" s="83">
        <v>0</v>
      </c>
      <c r="C6" s="86">
        <v>1</v>
      </c>
      <c r="D6" s="83" t="s">
        <v>283</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287</v>
      </c>
      <c r="B1" s="83" t="s">
        <v>288</v>
      </c>
      <c r="C1" s="83" t="s">
        <v>281</v>
      </c>
      <c r="D1" s="83" t="s">
        <v>282</v>
      </c>
      <c r="E1" s="83" t="s">
        <v>289</v>
      </c>
      <c r="F1" s="83" t="s">
        <v>144</v>
      </c>
      <c r="G1" s="83" t="s">
        <v>290</v>
      </c>
      <c r="H1" s="83" t="s">
        <v>291</v>
      </c>
      <c r="I1" s="83" t="s">
        <v>292</v>
      </c>
      <c r="J1" s="83" t="s">
        <v>293</v>
      </c>
      <c r="K1" s="83" t="s">
        <v>294</v>
      </c>
      <c r="L1" s="83" t="s">
        <v>295</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2019-12-07T10:21:29Z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