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<sst xmlns="http://schemas.openxmlformats.org/spreadsheetml/2006/main" count="3616" uniqueCount="903">
  <si>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</si>
  <si>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</si>
  <si>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</si>
  <si>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</si>
  <si>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</si>
  <si>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</si>
  <si>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</si>
  <si>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</si>
  <si>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</si>
  <si>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</si>
  <si>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</si>
  <si>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</si>
  <si>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</si>
  <si>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</si>
  <si>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</si>
  <si>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</si>
  <si>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</si>
  <si>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</si>
  <si>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</si>
  <si>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</si>
  <si>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</si>
  <si>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</si>
  <si>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</si>
  <si>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</si>
  <si>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</si>
  <si>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</si>
  <si>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</si>
  <si>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</si>
  <si>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</si>
  <si>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</si>
  <si>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</si>
  <si>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</si>
  <si>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</si>
  <si>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</si>
  <si>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</si>
  <si>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</si>
  <si>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</si>
  <si>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</si>
  <si>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</si>
  <si>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</si>
  <si>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</si>
  <si>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</si>
  <si>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</si>
  <si>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</si>
  <si>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</si>
  <si>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</si>
  <si>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</si>
  <si>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</si>
  <si>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</si>
  <si>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</si>
  <si>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</si>
  <si>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</si>
  <si>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</si>
  <si>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</si>
  <si>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</si>
  <si>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</si>
  <si>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</si>
  <si>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</si>
  <si>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</si>
  <si>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</si>
  <si>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</si>
  <si>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</si>
  <si>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</si>
  <si>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</si>
  <si>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</si>
  <si>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</si>
  <si>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</si>
  <si>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</si>
  <si>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</si>
  <si>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</si>
  <si>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</si>
  <si>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</si>
  <si>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</si>
  <si>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</si>
  <si>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</si>
  <si>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</si>
  <si>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</si>
  <si>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</si>
  <si>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</si>
  <si>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</si>
  <si>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</si>
  <si>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</si>
  <si>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</si>
  <si>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</si>
  <si>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</si>
  <si>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</si>
  <si>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</si>
  <si>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</si>
  <si>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</si>
  <si>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</si>
  <si>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</si>
  <si>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</si>
  <si>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</si>
  <si>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</si>
  <si>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</si>
  <si>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</si>
  <si>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</si>
  <si>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</si>
  <si>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</si>
  <si>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</si>
  <si>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</si>
  <si>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</si>
  <si>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</si>
  <si>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</si>
  <si>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</si>
  <si>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</si>
  <si>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</si>
  <si>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</si>
  <si>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</si>
  <si>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</si>
  <si>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</si>
  <si>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</si>
  <si>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</si>
  <si>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</si>
  <si>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</si>
  <si>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</si>
  <si>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</si>
  <si>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</si>
  <si>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</si>
  <si>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</si>
  <si>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</si>
  <si>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</si>
  <si>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</si>
  <si>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</si>
  <si>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</si>
  <si>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</si>
  <si>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</si>
  <si>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</si>
  <si>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</si>
  <si>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</si>
  <si>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</si>
  <si>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</si>
  <si>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</si>
  <si>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</si>
  <si>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</si>
  <si>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</si>
  <si>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</si>
  <si>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</si>
  <si>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</si>
  <si>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</si>
  <si>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</si>
  <si>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</si>
  <si>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</si>
  <si>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</si>
  <si>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</si>
  <si>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</si>
  <si>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</si>
  <si>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</si>
  <si>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</si>
  <si>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</si>
  <si>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</si>
  <si>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</si>
  <si>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</si>
  <si>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</si>
  <si>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</si>
  <si>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</si>
  <si>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</si>
  <si>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</si>
  <si>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</si>
  <si>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</si>
  <si>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</si>
  <si>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</si>
  <si>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</si>
  <si>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</si>
  <si>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</si>
  <si>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</si>
  <si>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</si>
  <si>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</si>
  <si>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</si>
  <si>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</si>
  <si>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</si>
  <si>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</si>
  <si>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</si>
  <si>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</si>
  <si>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</si>
  <si>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</si>
  <si>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</si>
  <si>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</si>
  <si>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</si>
  <si>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</si>
  <si>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</si>
  <si>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</si>
  <si>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</si>
  <si>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</si>
  <si>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</si>
  <si>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</si>
  <si>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</si>
  <si>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</si>
  <si>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</si>
  <si>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</si>
  <si>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</si>
  <si>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</si>
  <si>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</si>
  <si>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</si>
  <si>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</si>
  <si>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</si>
  <si>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</si>
  <si>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</si>
  <si>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</si>
  <si>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</si>
  <si>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</si>
  <si>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</si>
  <si>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</si>
  <si>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</si>
  <si>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</si>
  <si>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</si>
  <si>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</si>
  <si>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</si>
  <si>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</si>
  <si>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</si>
  <si>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</si>
  <si>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</si>
  <si>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</si>
  <si>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</si>
  <si>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odoscope</t>
  </si>
  <si>
    <t>rhuenermann</t>
  </si>
  <si>
    <t>larsthiess</t>
  </si>
  <si>
    <t>sitetuners</t>
  </si>
  <si>
    <t>mjoehlerich</t>
  </si>
  <si>
    <t>csc_recht</t>
  </si>
  <si>
    <t>mschirmbacher</t>
  </si>
  <si>
    <t>nhaerting</t>
  </si>
  <si>
    <t>metoscm</t>
  </si>
  <si>
    <t>connectedaction</t>
  </si>
  <si>
    <t>jimsterne</t>
  </si>
  <si>
    <t>fmfrancoise</t>
  </si>
  <si>
    <t>mbruge</t>
  </si>
  <si>
    <t>nodexl</t>
  </si>
  <si>
    <t>vivianfrancos</t>
  </si>
  <si>
    <t>digitalspacelab</t>
  </si>
  <si>
    <t>smr_foundation</t>
  </si>
  <si>
    <t>mas_deutschland</t>
  </si>
  <si>
    <t>martingreif</t>
  </si>
  <si>
    <t>mas_conf</t>
  </si>
  <si>
    <t>marc_smith</t>
  </si>
  <si>
    <t>hiig_berlin</t>
  </si>
  <si>
    <t>Mentions</t>
  </si>
  <si>
    <t>Retweet</t>
  </si>
  <si>
    <t>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</si>
  <si>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Nächsten Montag bei der @MAS_Deutschland gibt es meinen derzeitigen Stand der Dinge zu Cookies und Tracking nach #ePrivacy und #DSGVO. Hier geht es zur Anmeldung: https://t.co/bmQxsMTkKh #MASConf https://t.co/ar5VhLfddT</t>
  </si>
  <si>
    <t>Heads up, #digitalmarketing &amp;amp; #CRO pros! Our President @MartinGreif is speaking at Data Driven Business, Digital Growth Unleashed #Berlin on Nov. 18-19, 2019. Register for #DDBConf #DGUConf #PAWCon #MASConf &amp;amp; save 15% off w/ code HMS19DE https://t.co/hqBAHSAIk3</t>
  </si>
  <si>
    <t>#NODEXL events #MarketingDigital @nodexl @marc_smith @smr_foundation 
✅ #DigitalResponsable Paris 13 nov  @mbruge
➡️ https://t.co/I49VV10C4x
✅ #MASConf Berlin Nov 18-19 @DigitalSpaceLab @MAS_Conf https://t.co/iOuPdgMY8e</t>
  </si>
  <si>
    <t>Heute großer DSB-PM-Tag: "Analytics &amp;amp; Co nur mit Einwilligung." Da habe ich ja gleich einen noch aktuelleren Aufhänger für meine Vorträge bei der #MASConf und unserer Veranstaltung am Mittwoch nächster Woche: https://t.co/NAsvbqgh3m https://t.co/eO7FDQGm5H</t>
  </si>
  <si>
    <t>Hallo Berlin! Kommt und trefft das Team von #NodeXL:
Montag, 18. Nov um 13:00 Uhr @hiig_berlin: https://t.co/lZztdT8h57
Dienstag, 19. Nov um 11:30 Uhr bei der #MASConf #PAWCON: https://t.co/0KHvSlBEM2</t>
  </si>
  <si>
    <t>Another pre-dawn flight — Look out Berlin, here I come! #MASconf   https://t.co/uQqHv63jbu</t>
  </si>
  <si>
    <t>✅ #MASConf Berlin Nov 18-19 @DigitalSpaceLab @MAS_Conf 
#NODEXL events #MarketingDigital @nodexl @marc_smith @smr_foundation https://t.co/3Y8zxZrEnO</t>
  </si>
  <si>
    <t>✅ #MASConf  Berlin  Nov 18-19 @DigitalSpaceLab  @MAS_Conf  #NODEXL event #MarketingDigital @nodexl @marc_smith @smr_foundation 
Lunes 18. Nov um 13:00 Uhr @hiig_berlin
https://t.co/AXQpk9r5NQ https://t.co/TsmN9Y1Flw</t>
  </si>
  <si>
    <t>https://blog.odoscope.com/en/odoscope-berlin-marketing-analytics-summit</t>
  </si>
  <si>
    <t>https://digitalgrowthunleashed.de/</t>
  </si>
  <si>
    <t>https://marketinganalyticssummit.de/anmelden/</t>
  </si>
  <si>
    <t>https://www.haerting.de/de/neuigkeit/web-analytics-was-kann-man-machen-was-darf-man-machen</t>
  </si>
  <si>
    <t>https://marketinganalyticssummit.de</t>
  </si>
  <si>
    <t>https://www.eventbrite.fr/e/billets-its-time-think-link-with-nodexl-77801764171</t>
  </si>
  <si>
    <t>https://www.hiig.de/events/lunch-talk-marc-smith/ https://marketinganalyticssummit.de/session/connect-to-the-power-of-social-network-analysis-how-to-gain-insights-from-social-media-data-with-nodexl/</t>
  </si>
  <si>
    <t>https://www.hiig.de/events/lunch-talk-marc-smith/</t>
  </si>
  <si>
    <t>odoscope.com</t>
  </si>
  <si>
    <t>digitalgrowthunleashed.de</t>
  </si>
  <si>
    <t>marketinganalyticssummit.de</t>
  </si>
  <si>
    <t>haerting.de</t>
  </si>
  <si>
    <t>eventbrite.fr</t>
  </si>
  <si>
    <t>hiig.de marketinganalyticssummit.de</t>
  </si>
  <si>
    <t>hiig.de</t>
  </si>
  <si>
    <t>marketinganalytics odoscope marketinganalyticssummit masconf conference dataanalytics datascience ai ecommerce retail</t>
  </si>
  <si>
    <t>marketinganalytics odoscope</t>
  </si>
  <si>
    <t>digitalmarketing cro berlin ddbconf dguconf pawcon masconf</t>
  </si>
  <si>
    <t>nodexl marketingdigital digitalresponsable</t>
  </si>
  <si>
    <t>eprivacy dsgvo masconf</t>
  </si>
  <si>
    <t>masconf</t>
  </si>
  <si>
    <t>masconf nodexl marketingdigital</t>
  </si>
  <si>
    <t>nodexl marketingdigital digitalresponsable masconf</t>
  </si>
  <si>
    <t>nodexl masconf pawcon</t>
  </si>
  <si>
    <t>https://pbs.twimg.com/media/EIgjlzQWwAQBpAG.png</t>
  </si>
  <si>
    <t>https://pbs.twimg.com/media/EJIAdULXkAErzKl.jpg</t>
  </si>
  <si>
    <t>https://pbs.twimg.com/media/EJVQz2KXYAEXPHt.png</t>
  </si>
  <si>
    <t>https://pbs.twimg.com/tweet_video_thumb/EJLXcNzWoAE_tr4.jpg</t>
  </si>
  <si>
    <t>https://pbs.twimg.com/tweet_video_thumb/EJkWTfPXkAEzCOx.jpg</t>
  </si>
  <si>
    <t>https://pbs.twimg.com/tweet_video_thumb/EJfsMJBWsAAa7_w.jpg</t>
  </si>
  <si>
    <t>http://pbs.twimg.com/profile_images/1187337398591602688/MBWziGOv_normal.jpg</t>
  </si>
  <si>
    <t>http://pbs.twimg.com/profile_images/1143495608310874112/N0aNBJxl_normal.jpg</t>
  </si>
  <si>
    <t>http://pbs.twimg.com/profile_images/1006482283061284864/JPuGHHQ3_normal.jpg</t>
  </si>
  <si>
    <t>http://pbs.twimg.com/profile_images/430046644684341248/-WZKVmST_normal.jpeg</t>
  </si>
  <si>
    <t>http://pbs.twimg.com/profile_images/724657772617424896/kpttlFqk_normal.jpg</t>
  </si>
  <si>
    <t>http://pbs.twimg.com/profile_images/942386644036046850/880gSagn_normal.jpg</t>
  </si>
  <si>
    <t>http://pbs.twimg.com/profile_images/558650482902573058/h9CkaT2R_normal.jpeg</t>
  </si>
  <si>
    <t>http://pbs.twimg.com/profile_images/1058449535112867841/JP-rVYlW_normal.jpg</t>
  </si>
  <si>
    <t>http://pbs.twimg.com/profile_images/706283719649177600/9RWC6Frg_normal.jpg</t>
  </si>
  <si>
    <t>http://pbs.twimg.com/profile_images/1170717480047845376/lHUkep8R_normal.jpg</t>
  </si>
  <si>
    <t>http://pbs.twimg.com/profile_images/1186671633492250625/E_ubXTus_normal.jpg</t>
  </si>
  <si>
    <t>http://pbs.twimg.com/profile_images/849132774661308416/pa2Uplq1_normal.jpg</t>
  </si>
  <si>
    <t>http://pbs.twimg.com/profile_images/690218859895373824/JEdDRzpE_normal.jpg</t>
  </si>
  <si>
    <t>http://pbs.twimg.com/profile_images/849133030237061120/6hUrNP0a_normal.jpg</t>
  </si>
  <si>
    <t>http://pbs.twimg.com/profile_images/1184702192336490499/xiuYhert_normal.jpg</t>
  </si>
  <si>
    <t>06:30:17</t>
  </si>
  <si>
    <t>06:32:08</t>
  </si>
  <si>
    <t>08:54:12</t>
  </si>
  <si>
    <t>17:30:01</t>
  </si>
  <si>
    <t>13:37:07</t>
  </si>
  <si>
    <t>12:08:52</t>
  </si>
  <si>
    <t>08:42:00</t>
  </si>
  <si>
    <t>08:53:22</t>
  </si>
  <si>
    <t>12:08:20</t>
  </si>
  <si>
    <t>12:27:24</t>
  </si>
  <si>
    <t>16:59:59</t>
  </si>
  <si>
    <t>12:42:17</t>
  </si>
  <si>
    <t>14:25:03</t>
  </si>
  <si>
    <t>13:41:46</t>
  </si>
  <si>
    <t>09:59:52</t>
  </si>
  <si>
    <t>14:09:19</t>
  </si>
  <si>
    <t>16:08:40</t>
  </si>
  <si>
    <t>14:00:53</t>
  </si>
  <si>
    <t>12:25:26</t>
  </si>
  <si>
    <t>12:37:58</t>
  </si>
  <si>
    <t>15:26:15</t>
  </si>
  <si>
    <t>12:41:20</t>
  </si>
  <si>
    <t>10:26:39</t>
  </si>
  <si>
    <t>12:43:59</t>
  </si>
  <si>
    <t>https://twitter.com/odoscope/status/1191241236650307584</t>
  </si>
  <si>
    <t>https://twitter.com/rhuenermann/status/1193778415603789825</t>
  </si>
  <si>
    <t>https://twitter.com/larsthiess/status/1194176557335695360</t>
  </si>
  <si>
    <t>https://twitter.com/sitetuners/status/1194306366392979459</t>
  </si>
  <si>
    <t>https://twitter.com/mjoehlerich/status/1194610144945958918</t>
  </si>
  <si>
    <t>https://twitter.com/csc_recht/status/1194950321753264128</t>
  </si>
  <si>
    <t>https://twitter.com/mschirmbacher/status/1194173485196566528</t>
  </si>
  <si>
    <t>https://twitter.com/nhaerting/status/1194176348614516736</t>
  </si>
  <si>
    <t>https://twitter.com/mschirmbacher/status/1194950187468427265</t>
  </si>
  <si>
    <t>https://twitter.com/nhaerting/status/1194954984661618688</t>
  </si>
  <si>
    <t>https://twitter.com/metoscm/status/1194298807200210946</t>
  </si>
  <si>
    <t>https://twitter.com/metoscm/status/1194958730917502979</t>
  </si>
  <si>
    <t>https://twitter.com/connectedaction/status/1194984594854023168</t>
  </si>
  <si>
    <t>https://twitter.com/jimsterne/status/1195698476455256066</t>
  </si>
  <si>
    <t>https://twitter.com/fmfrancoise/status/1196005021768470528</t>
  </si>
  <si>
    <t>https://twitter.com/mbruge/status/1194255860438118402</t>
  </si>
  <si>
    <t>https://twitter.com/nodexl/status/1194285894112567297</t>
  </si>
  <si>
    <t>https://twitter.com/vivianfrancos/status/1194253736299974656</t>
  </si>
  <si>
    <t>https://twitter.com/digitalspacelab/status/1194954492502069248</t>
  </si>
  <si>
    <t>https://twitter.com/nodexl/status/1194957647151345665</t>
  </si>
  <si>
    <t>https://twitter.com/smr_foundation/status/1194999996418052097</t>
  </si>
  <si>
    <t>https://twitter.com/vivianfrancos/status/1195683266990395392</t>
  </si>
  <si>
    <t>https://twitter.com/vivianfrancos/status/1196011763201916929</t>
  </si>
  <si>
    <t>https://twitter.com/vivianfrancos/status/1195683935294033920</t>
  </si>
  <si>
    <t>1191241236650307584</t>
  </si>
  <si>
    <t>1193778415603789825</t>
  </si>
  <si>
    <t>1194176557335695360</t>
  </si>
  <si>
    <t>1194306366392979459</t>
  </si>
  <si>
    <t>1194610144945958918</t>
  </si>
  <si>
    <t>1194950321753264128</t>
  </si>
  <si>
    <t>1194173485196566528</t>
  </si>
  <si>
    <t>1194176348614516736</t>
  </si>
  <si>
    <t>1194950187468427265</t>
  </si>
  <si>
    <t>1194954984661618688</t>
  </si>
  <si>
    <t>1194298807200210946</t>
  </si>
  <si>
    <t>1194958730917502979</t>
  </si>
  <si>
    <t>1194984594854023168</t>
  </si>
  <si>
    <t>1195698476455256066</t>
  </si>
  <si>
    <t>1196005021768470528</t>
  </si>
  <si>
    <t>1194255860438118402</t>
  </si>
  <si>
    <t>1194285894112567297</t>
  </si>
  <si>
    <t>1194253736299974656</t>
  </si>
  <si>
    <t>1194954492502069248</t>
  </si>
  <si>
    <t>1194957647151345665</t>
  </si>
  <si>
    <t>1194999996418052097</t>
  </si>
  <si>
    <t>1195683266990395392</t>
  </si>
  <si>
    <t>1196011763201916929</t>
  </si>
  <si>
    <t>1195683935294033920</t>
  </si>
  <si>
    <t/>
  </si>
  <si>
    <t>en</t>
  </si>
  <si>
    <t>de</t>
  </si>
  <si>
    <t>Hootsuite Inc.</t>
  </si>
  <si>
    <t>Twitter Web App</t>
  </si>
  <si>
    <t>FenixApp</t>
  </si>
  <si>
    <t>Buffer</t>
  </si>
  <si>
    <t>TweetDeck</t>
  </si>
  <si>
    <t>Twitter for iPad</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</si>
  <si>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</si>
  <si>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</si>
  <si>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</si>
  <si>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</si>
  <si>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</si>
  <si>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</si>
  <si>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</si>
  <si>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</si>
  <si>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</si>
  <si>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</si>
  <si>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</si>
  <si>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</si>
  <si>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</si>
  <si>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</si>
  <si>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</si>
  <si>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</si>
  <si>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</si>
  <si>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</si>
  <si>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</si>
  <si>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</si>
  <si>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</si>
  <si>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</si>
  <si>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</si>
  <si>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ODOSCOPE</t>
  </si>
  <si>
    <t>Marketing Analytics Summit Deutschland</t>
  </si>
  <si>
    <t>Dr. Ralph Hünermann</t>
  </si>
  <si>
    <t>Lars Thiess</t>
  </si>
  <si>
    <t>Martin Schirmbacher</t>
  </si>
  <si>
    <t>SiteTuners</t>
  </si>
  <si>
    <t>Martin Greif</t>
  </si>
  <si>
    <t>Mary Oehlerich</t>
  </si>
  <si>
    <t>#SEOhashtag lleva el hashtag de tu evento a Ventas</t>
  </si>
  <si>
    <t>Marketing Analytics Summit</t>
  </si>
  <si>
    <t>Digital Spaces</t>
  </si>
  <si>
    <t>Marie Brugère</t>
  </si>
  <si>
    <t>SMR Foundation</t>
  </si>
  <si>
    <t>Marc Smith</t>
  </si>
  <si>
    <t>NodeXL Project</t>
  </si>
  <si>
    <t>Conrad S. Conrad</t>
  </si>
  <si>
    <t>Prof. Niko Härting</t>
  </si>
  <si>
    <t>METOS CM</t>
  </si>
  <si>
    <t>HIIG</t>
  </si>
  <si>
    <t>Connected Action</t>
  </si>
  <si>
    <t>Jim Sterne</t>
  </si>
  <si>
    <t>Françoise Morvan</t>
  </si>
  <si>
    <t>We revolutionize online communication: Our world's first #situationalization platform adds situational awareness to digital touchpoints. https://t.co/VZcvPV3lne</t>
  </si>
  <si>
    <t>Experten präsentieren und diskutieren den Einsatz von Digital Analytics, Customer Insights und künstlicher Intelligenz im Marketing - jetzt dabei sein!</t>
  </si>
  <si>
    <t>CEO &amp; Founder @ODOSCOPE - We revolutionize online communication: Our world's first situationalization platform adds situational awareness to digital touchpoints</t>
  </si>
  <si>
    <t>Undisputed geekiest lawyer @haerting or maybe just a newb.
from sports &amp; esports to intellectual property &amp; data protection.
Strategy, TCG, SoM, ALttP &amp; OoT</t>
  </si>
  <si>
    <t>Fachanwalt für IT-Recht @haerting, Berlin - Rechtsberatung für Medien und Technologie: IT, E-Commerce und Datenschutz</t>
  </si>
  <si>
    <t>SiteTuners is a strategic Conversion Rate Optimization agency. Our #CRO services help you increase online conversions and grow your business. #WebOptimization</t>
  </si>
  <si>
    <t>@SiteTuners President, conversion rate optimization expert, author &amp; speaker. Tweets on #CRO #UX #WebOptimization. Book me to speak _xD83D__xDC49_https://t.co/1vJYOqO9n0</t>
  </si>
  <si>
    <t>Activist interested in Philanthropy, Evironment, Education &amp; Tech. Love to Hike, Sail &amp; Fly. RTs do not equal agreement.</t>
  </si>
  <si>
    <t>Creo su #hashtag y lo posiciono para convertir visitas en #VENTAS #CasodeExitoDataSys #NODEXL #Metricool #Mailrelay #SEOHashtag #HashtagTeam  https://t.co/s89w8AkYE6</t>
  </si>
  <si>
    <t>Join THE next generation conference for Digital Analysts! Multiply your skills with the newest developments &amp; most current examples of data enriched marketing.</t>
  </si>
  <si>
    <t>Network geek / researcher / consultant - Request a free Twitter network map! Member of Team @NodeXL</t>
  </si>
  <si>
    <t>Social Network strategist @Agence_Socialty  
Penser des stratégies de marque plus responsables #DigitalResponsable</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</si>
  <si>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</si>
  <si>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</si>
  <si>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#Socialmedia network analysis and visualization #influencer analysis #marketing Get #NodeXL https://t.co/CAYK8AJLMv</t>
  </si>
  <si>
    <t>(privater Account)
Volljurist mit Fokus #Medienrecht, #Datenschutzrecht und #KI 
#DSGVO</t>
  </si>
  <si>
    <t>Expect the unexpected. HÄRTING Rechtsanwälte, Berlin, Media, Technology, Data Protection; Chief Editor of Privacy in Germany (PinG) https://t.co/kr1SnXe3OU</t>
  </si>
  <si>
    <t>Stay up to date on digital society | Tweets for digital mavericks and internet researchers by Katrin Werner and Florian Lüdtke.</t>
  </si>
  <si>
    <t>Connected Action applies social science methods to social media strategy &amp; reporting. We provide maps &amp; measures of social media spaces to guide investment.</t>
  </si>
  <si>
    <t>Founder, Marketing AnalyticsSummit &amp; Digital Analytics Association, author of Artificial Intelligence for Marketing: Practical Applications</t>
  </si>
  <si>
    <t>@Credit_Agricole  influencer #womenintech #FrenchTech #FT120  #Next40 #aeronautics #roadsavety  #synesthesia  #Finistere #Quimper 
_xD83C__xDDEB__xD83C__xDDF7_</t>
  </si>
  <si>
    <t>Deutschland</t>
  </si>
  <si>
    <t>Berlin, Germany</t>
  </si>
  <si>
    <t>Cologne</t>
  </si>
  <si>
    <t>Berlin</t>
  </si>
  <si>
    <t>Berlin, Europe</t>
  </si>
  <si>
    <t>San Diego, CA</t>
  </si>
  <si>
    <t>Tampa</t>
  </si>
  <si>
    <t>Washington State</t>
  </si>
  <si>
    <t>España</t>
  </si>
  <si>
    <t>17 global cities</t>
  </si>
  <si>
    <t>Germany</t>
  </si>
  <si>
    <t>Paris</t>
  </si>
  <si>
    <t>Silicon Valley, CA</t>
  </si>
  <si>
    <t>Belmont, CA, USA</t>
  </si>
  <si>
    <t>Redwood City, CA</t>
  </si>
  <si>
    <t>Hamburg</t>
  </si>
  <si>
    <t>Belmont, CA</t>
  </si>
  <si>
    <t>Santa Barbara</t>
  </si>
  <si>
    <t>France  Finistère Quimper</t>
  </si>
  <si>
    <t>https://t.co/A7OthYFo1L</t>
  </si>
  <si>
    <t>https://t.co/ARS5MCaOTG</t>
  </si>
  <si>
    <t>https://t.co/mmBqin4vc5</t>
  </si>
  <si>
    <t>http://t.co/iCXBLAenbf</t>
  </si>
  <si>
    <t>https://t.co/EpykLU4Lz3</t>
  </si>
  <si>
    <t>http://t.co/0soMyRRWbW</t>
  </si>
  <si>
    <t>https://t.co/oU2F1y73aD</t>
  </si>
  <si>
    <t>https://t.co/b6ey2HY6iZ</t>
  </si>
  <si>
    <t>https://t.co/JBGQ4OgY5w</t>
  </si>
  <si>
    <t>https://t.co/CM4huFUqm1</t>
  </si>
  <si>
    <t>https://t.co/FKKr76FLpx</t>
  </si>
  <si>
    <t>http://t.co/X1s40eTq9M</t>
  </si>
  <si>
    <t>https://t.co/eUJLtrtePs</t>
  </si>
  <si>
    <t>https://t.co/WqycF5QfO9</t>
  </si>
  <si>
    <t>https://t.co/LgAGV7hqTQ</t>
  </si>
  <si>
    <t>http://t.co/O0Gt9mqvGZ</t>
  </si>
  <si>
    <t>https://t.co/LhecLereaz</t>
  </si>
  <si>
    <t>https://t.co/FCEElhbLFV</t>
  </si>
  <si>
    <t>https://t.co/YsKIxquoRj</t>
  </si>
  <si>
    <t>https://pbs.twimg.com/profile_banners/116498421/1554800411</t>
  </si>
  <si>
    <t>https://pbs.twimg.com/profile_banners/153738087/1553699054</t>
  </si>
  <si>
    <t>https://pbs.twimg.com/profile_banners/3099327285/1555409480</t>
  </si>
  <si>
    <t>https://pbs.twimg.com/profile_banners/348440413/1565131114</t>
  </si>
  <si>
    <t>https://pbs.twimg.com/profile_banners/92122614/1561321003</t>
  </si>
  <si>
    <t>https://pbs.twimg.com/profile_banners/25221532/1529426724</t>
  </si>
  <si>
    <t>https://pbs.twimg.com/profile_banners/15895713/1566543462</t>
  </si>
  <si>
    <t>https://pbs.twimg.com/profile_banners/76935934/1571052477</t>
  </si>
  <si>
    <t>https://pbs.twimg.com/profile_banners/20337164/1571644650</t>
  </si>
  <si>
    <t>https://pbs.twimg.com/profile_banners/2893445801/1562244670</t>
  </si>
  <si>
    <t>https://pbs.twimg.com/profile_banners/53391497/1571759719</t>
  </si>
  <si>
    <t>https://pbs.twimg.com/profile_banners/151934168/1391403981</t>
  </si>
  <si>
    <t>https://pbs.twimg.com/profile_banners/12160482/1423267766</t>
  </si>
  <si>
    <t>https://pbs.twimg.com/profile_banners/87606674/1405285356</t>
  </si>
  <si>
    <t>https://pbs.twimg.com/profile_banners/22001402/1431373899</t>
  </si>
  <si>
    <t>https://pbs.twimg.com/profile_banners/21111724/1572683701</t>
  </si>
  <si>
    <t>https://pbs.twimg.com/profile_banners/2994261783/1422091520</t>
  </si>
  <si>
    <t>https://pbs.twimg.com/profile_banners/334107188/1562937919</t>
  </si>
  <si>
    <t>https://pbs.twimg.com/profile_banners/98097823/1538797822</t>
  </si>
  <si>
    <t>https://pbs.twimg.com/profile_banners/3801151/1534434651</t>
  </si>
  <si>
    <t>https://pbs.twimg.com/profile_banners/3229980963/1572706221</t>
  </si>
  <si>
    <t>http://abs.twimg.com/images/themes/theme1/bg.png</t>
  </si>
  <si>
    <t>http://abs.twimg.com/images/themes/theme4/bg.gif</t>
  </si>
  <si>
    <t>http://abs.twimg.com/images/themes/theme3/bg.gif</t>
  </si>
  <si>
    <t>http://abs.twimg.com/images/themes/theme19/bg.gif</t>
  </si>
  <si>
    <t>http://pbs.twimg.com/profile_images/1086240060637409280/houwFGk6_normal.jpg</t>
  </si>
  <si>
    <t>http://pbs.twimg.com/profile_images/1082663999085387776/eKbucP3o_normal.jpg</t>
  </si>
  <si>
    <t>http://pbs.twimg.com/profile_images/842118086652239872/XiNi-DuN_normal.jpg</t>
  </si>
  <si>
    <t>http://pbs.twimg.com/profile_images/852240390413578241/I-h-7Q1l_normal.jpg</t>
  </si>
  <si>
    <t>http://pbs.twimg.com/profile_images/1082666160951312390/7fySiNFl_normal.jpg</t>
  </si>
  <si>
    <t>http://pbs.twimg.com/profile_images/943596894831255552/cMOzkc5i_normal.jpg</t>
  </si>
  <si>
    <t>http://pbs.twimg.com/profile_images/1149670117829206016/IVQKD-jK_normal.jpg</t>
  </si>
  <si>
    <t>Open Twitter Page for This Person</t>
  </si>
  <si>
    <t>https://twitter.com/odoscope</t>
  </si>
  <si>
    <t>https://twitter.com/mas_deutschland</t>
  </si>
  <si>
    <t>https://twitter.com/rhuenermann</t>
  </si>
  <si>
    <t>https://twitter.com/larsthiess</t>
  </si>
  <si>
    <t>https://twitter.com/mschirmbacher</t>
  </si>
  <si>
    <t>https://twitter.com/sitetuners</t>
  </si>
  <si>
    <t>https://twitter.com/martingreif</t>
  </si>
  <si>
    <t>https://twitter.com/mjoehlerich</t>
  </si>
  <si>
    <t>https://twitter.com/vivianfrancos</t>
  </si>
  <si>
    <t>https://twitter.com/mas_conf</t>
  </si>
  <si>
    <t>https://twitter.com/digitalspacelab</t>
  </si>
  <si>
    <t>https://twitter.com/mbruge</t>
  </si>
  <si>
    <t>https://twitter.com/smr_foundation</t>
  </si>
  <si>
    <t>https://twitter.com/marc_smith</t>
  </si>
  <si>
    <t>https://twitter.com/nodexl</t>
  </si>
  <si>
    <t>https://twitter.com/csc_recht</t>
  </si>
  <si>
    <t>https://twitter.com/nhaerting</t>
  </si>
  <si>
    <t>https://twitter.com/metoscm</t>
  </si>
  <si>
    <t>https://twitter.com/hiig_berlin</t>
  </si>
  <si>
    <t>https://twitter.com/connectedaction</t>
  </si>
  <si>
    <t>https://twitter.com/jimsterne</t>
  </si>
  <si>
    <t>https://twitter.com/fmfrancoise</t>
  </si>
  <si>
    <t>odoscope
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</si>
  <si>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 xml:space="preserve">mas_deutschland
</t>
  </si>
  <si>
    <t>rhuenermann
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</si>
  <si>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larsthiess
Nächsten Montag bei der @MAS_Deutschland
gibt es meinen derzeitigen Stand
der Dinge zu Cookies und Tracking
nach #ePrivacy und #DSGVO. Hier
geht es zur Anmeldung: https://t.co/bmQxsMTkKh
#MASConf https://t.co/ar5VhLfddT</t>
  </si>
  <si>
    <t>mschirmbacher
Heute großer DSB-PM-Tag: "Analytics
&amp;amp; Co nur mit Einwilligung."
Da habe ich ja gleich einen noch
aktuelleren Aufhänger für meine
Vorträge bei der #MASConf und unserer
Veranstaltung am Mittwoch nächster
Woche: https://t.co/NAsvbqgh3m
https://t.co/eO7FDQGm5H</t>
  </si>
  <si>
    <t>sitetuners
Heads up, #digitalmarketing &amp;amp;
#CRO pros! Our President @MartinGreif
is speaking at Data Driven Business,
Digital Growth Unleashed #Berlin
on Nov. 18-19, 2019. Register for
#DDBConf #DGUConf #PAWCon #MASConf
&amp;amp; save 15% off w/ code HMS19DE
https://t.co/hqBAHSAIk3</t>
  </si>
  <si>
    <t xml:space="preserve">martingreif
</t>
  </si>
  <si>
    <t>mjoehlerich
#NODEXL events #MarketingDigital
@nodexl @marc_smith @smr_foundation
✅ #DigitalResponsable Paris 13
nov @mbruge ➡️ https://t.co/I49VV10C4x
✅ #MASConf Berlin Nov 18-19 @DigitalSpaceLab
@MAS_Conf https://t.co/iOuPdgMY8e</t>
  </si>
  <si>
    <t>vivianfrancos
✅ #MASConf Berlin Nov 18-19 @DigitalSpaceLab
@MAS_Conf #NODEXL event #MarketingDigital
@nodexl @marc_smith @smr_foundation
Lunes 18. Nov um 13:00 Uhr @hiig_berlin
https://t.co/AXQpk9r5NQ https://t.co/TsmN9Y1Flw</t>
  </si>
  <si>
    <t xml:space="preserve">mas_conf
</t>
  </si>
  <si>
    <t>digitalspacelab
Hallo Berlin! Kommt und trefft
das Team von #NodeXL: Montag, 18.
Nov um 13:00 Uhr @hiig_berlin:
https://t.co/lZztdT8h57 Dienstag,
19. Nov um 11:30 Uhr bei der #MASConf
#PAWCON: https://t.co/0KHvSlBEM2</t>
  </si>
  <si>
    <t>mbruge
#NODEXL events #MarketingDigital
@nodexl @marc_smith @smr_foundation
✅ #DigitalResponsable Paris 13
nov @mbruge ➡️ https://t.co/I49VV10C4x
✅ #MASConf Berlin Nov 18-19 @DigitalSpaceLab
@MAS_Conf https://t.co/iOuPdgMY8e</t>
  </si>
  <si>
    <t>smr_foundation
Hallo Berlin! Kommt und trefft
das Team von #NodeXL: Montag, 18.
Nov um 13:00 Uhr @hiig_berlin:
https://t.co/lZztdT8h57 Dienstag,
19. Nov um 11:30 Uhr bei der #MASConf
#PAWCON: https://t.co/0KHvSlBEM2</t>
  </si>
  <si>
    <t xml:space="preserve">marc_smith
</t>
  </si>
  <si>
    <t>nodexl
Hallo Berlin! Kommt und trefft
das Team von #NodeXL: Montag, 18.
Nov um 13:00 Uhr @hiig_berlin:
https://t.co/lZztdT8h57 Dienstag,
19. Nov um 11:30 Uhr bei der #MASConf
#PAWCON: https://t.co/0KHvSlBEM2</t>
  </si>
  <si>
    <t>csc_recht
Heute großer DSB-PM-Tag: "Analytics
&amp;amp; Co nur mit Einwilligung."
Da habe ich ja gleich einen noch
aktuelleren Aufhänger für meine
Vorträge bei der #MASConf und unserer
Veranstaltung am Mittwoch nächster
Woche: https://t.co/NAsvbqgh3m
https://t.co/eO7FDQGm5H</t>
  </si>
  <si>
    <t>nhaerting
Heute großer DSB-PM-Tag: "Analytics
&amp;amp; Co nur mit Einwilligung."
Da habe ich ja gleich einen noch
aktuelleren Aufhänger für meine
Vorträge bei der #MASConf und unserer
Veranstaltung am Mittwoch nächster
Woche: https://t.co/NAsvbqgh3m
https://t.co/eO7FDQGm5H</t>
  </si>
  <si>
    <t>metoscm
Hallo Berlin! Kommt und trefft
das Team von #NodeXL: Montag, 18.
Nov um 13:00 Uhr @hiig_berlin:
https://t.co/lZztdT8h57 Dienstag,
19. Nov um 11:30 Uhr bei der #MASConf
#PAWCON: https://t.co/0KHvSlBEM2</t>
  </si>
  <si>
    <t xml:space="preserve">hiig_berlin
</t>
  </si>
  <si>
    <t>connectedaction
Hallo Berlin! Kommt und trefft
das Team von #NodeXL: Montag, 18.
Nov um 13:00 Uhr @hiig_berlin:
https://t.co/lZztdT8h57 Dienstag,
19. Nov um 11:30 Uhr bei der #MASConf
#PAWCON: https://t.co/0KHvSlBEM2</t>
  </si>
  <si>
    <t>jimsterne
Another pre-dawn flight — Look
out Berlin, here I come! #MASconf
https://t.co/uQqHv63jbu</t>
  </si>
  <si>
    <t>fmfrancoise
✅ #MASConf Berlin Nov 18-19 @DigitalSpaceLab
@MAS_Conf #NODEXL events #MarketingDigital
@nodexl @marc_smith @smr_foundation
https://t.co/3Y8zxZrEnO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</si>
  <si>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</si>
  <si>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</si>
  <si>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</si>
  <si>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</si>
  <si>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</si>
  <si>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</si>
  <si>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</si>
  <si>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</si>
  <si>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</si>
  <si>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</si>
  <si>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</si>
  <si>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</si>
  <si>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</si>
  <si>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</si>
  <si>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</si>
  <si>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</si>
  <si>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</si>
  <si>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</si>
  <si>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</si>
  <si>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</si>
  <si>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</si>
  <si>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</si>
  <si>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</si>
  <si>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</si>
  <si>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</si>
  <si>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</si>
  <si>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</si>
  <si>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</si>
  <si>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</si>
  <si>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</si>
  <si>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</si>
  <si>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</si>
  <si>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</si>
  <si>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</si>
  <si>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</si>
  <si>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</si>
  <si>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</si>
  <si>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</si>
  <si>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</si>
  <si>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</si>
  <si>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</si>
  <si>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</si>
  <si>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</si>
  <si>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</si>
  <si>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</si>
  <si>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</si>
  <si>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</si>
  <si>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</si>
  <si>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</si>
  <si>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</si>
  <si>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</si>
  <si>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</si>
  <si>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https://marketinganalyticssummit.de/session/connect-to-the-power-of-social-network-analysis-how-to-gain-insights-from-social-media-data-with-nodexl/</t>
  </si>
  <si>
    <t>Entire Graph Count</t>
  </si>
  <si>
    <t>Top URLs in Tweet in G1</t>
  </si>
  <si>
    <t>Top URLs in Tweet in G2</t>
  </si>
  <si>
    <t>G1 Count</t>
  </si>
  <si>
    <t>Top URLs in Tweet in G3</t>
  </si>
  <si>
    <t>G2 Count</t>
  </si>
  <si>
    <t>Top URLs in Tweet in G4</t>
  </si>
  <si>
    <t>G3 Count</t>
  </si>
  <si>
    <t>G4 Count</t>
  </si>
  <si>
    <t>Top URLs in Tweet</t>
  </si>
  <si>
    <t>https://www.hiig.de/events/lunch-talk-marc-smith/ https://marketinganalyticssummit.de/session/connect-to-the-power-of-social-network-analysis-how-to-gain-insights-from-social-media-data-with-nodexl/ https://www.eventbrite.fr/e/billets-its-time-think-link-with-nodexl-77801764171</t>
  </si>
  <si>
    <t>https://www.haerting.de/de/neuigkeit/web-analytics-was-kann-man-machen-was-darf-man-machen https://marketinganalyticssummit.de/anmelden/ https://blog.odoscope.com/en/odoscope-berlin-marketing-analytics-summit</t>
  </si>
  <si>
    <t>Top Domains in Tweet in Entire Graph</t>
  </si>
  <si>
    <t>Top Domains in Tweet in G1</t>
  </si>
  <si>
    <t>Top Domains in Tweet in G2</t>
  </si>
  <si>
    <t>Top Domains in Tweet in G3</t>
  </si>
  <si>
    <t>Top Domains in Tweet in G4</t>
  </si>
  <si>
    <t>Top Domains in Tweet</t>
  </si>
  <si>
    <t>hiig.de marketinganalyticssummit.de eventbrite.fr</t>
  </si>
  <si>
    <t>haerting.de marketinganalyticssummit.de odoscope.com</t>
  </si>
  <si>
    <t>Top Hashtags in Tweet in Entire Graph</t>
  </si>
  <si>
    <t>marketingdigital</t>
  </si>
  <si>
    <t>digitalresponsable</t>
  </si>
  <si>
    <t>pawcon</t>
  </si>
  <si>
    <t>marketinganalytics</t>
  </si>
  <si>
    <t>digitalmarketing</t>
  </si>
  <si>
    <t>cro</t>
  </si>
  <si>
    <t>berlin</t>
  </si>
  <si>
    <t>Top Hashtags in Tweet in G1</t>
  </si>
  <si>
    <t>Top Hashtags in Tweet in G2</t>
  </si>
  <si>
    <t>eprivacy</t>
  </si>
  <si>
    <t>dsgvo</t>
  </si>
  <si>
    <t>marketinganalyticssummit</t>
  </si>
  <si>
    <t>conference</t>
  </si>
  <si>
    <t>dataanalytics</t>
  </si>
  <si>
    <t>datascience</t>
  </si>
  <si>
    <t>ai</t>
  </si>
  <si>
    <t>Top Hashtags in Tweet in G3</t>
  </si>
  <si>
    <t>ddbconf</t>
  </si>
  <si>
    <t>dguconf</t>
  </si>
  <si>
    <t>Top Hashtags in Tweet in G4</t>
  </si>
  <si>
    <t>Top Hashtags in Tweet</t>
  </si>
  <si>
    <t>nodexl marketingdigital masconf digitalresponsable pawcon</t>
  </si>
  <si>
    <t>masconf marketinganalytics odoscope eprivacy dsgvo marketinganalyticssummit conference dataanalytics datascience ai</t>
  </si>
  <si>
    <t>Top Words in Tweet in Entire Graph</t>
  </si>
  <si>
    <t>Words in Sentiment List#1: Positive</t>
  </si>
  <si>
    <t>Words in Sentiment List#2: Negative</t>
  </si>
  <si>
    <t>Words in Sentiment List#3: Angry/Violent</t>
  </si>
  <si>
    <t>Non-categorized Words</t>
  </si>
  <si>
    <t>Total Words</t>
  </si>
  <si>
    <t>nov</t>
  </si>
  <si>
    <t>#masconf</t>
  </si>
  <si>
    <t>18</t>
  </si>
  <si>
    <t>19</t>
  </si>
  <si>
    <t>Top Words in Tweet in G1</t>
  </si>
  <si>
    <t>#nodexl</t>
  </si>
  <si>
    <t>13</t>
  </si>
  <si>
    <t>#marketingdigital</t>
  </si>
  <si>
    <t>Top Words in Tweet in G2</t>
  </si>
  <si>
    <t>heute</t>
  </si>
  <si>
    <t>großer</t>
  </si>
  <si>
    <t>dsb</t>
  </si>
  <si>
    <t>pm</t>
  </si>
  <si>
    <t>tag</t>
  </si>
  <si>
    <t>analytics</t>
  </si>
  <si>
    <t>co</t>
  </si>
  <si>
    <t>nur</t>
  </si>
  <si>
    <t>Top Words in Tweet in G3</t>
  </si>
  <si>
    <t>Top Words in Tweet in G4</t>
  </si>
  <si>
    <t>Top Words in Tweet</t>
  </si>
  <si>
    <t>nov 18 #masconf berlin 19 #nodexl 13 digitalspacelab mas_conf #marketingdigital</t>
  </si>
  <si>
    <t>#masconf mas_deutschland heute großer dsb pm tag analytics co nur</t>
  </si>
  <si>
    <t>Top Word Pairs in Tweet in Entire Graph</t>
  </si>
  <si>
    <t>nov,18</t>
  </si>
  <si>
    <t>18,19</t>
  </si>
  <si>
    <t>#masconf,berlin</t>
  </si>
  <si>
    <t>berlin,nov</t>
  </si>
  <si>
    <t>19,digitalspacelab</t>
  </si>
  <si>
    <t>digitalspacelab,mas_conf</t>
  </si>
  <si>
    <t>#marketingdigital,nodexl</t>
  </si>
  <si>
    <t>nodexl,marc_smith</t>
  </si>
  <si>
    <t>marc_smith,smr_foundation</t>
  </si>
  <si>
    <t>#nodexl,events</t>
  </si>
  <si>
    <t>Top Word Pairs in Tweet in G1</t>
  </si>
  <si>
    <t>Top Word Pairs in Tweet in G2</t>
  </si>
  <si>
    <t>heute,großer</t>
  </si>
  <si>
    <t>großer,dsb</t>
  </si>
  <si>
    <t>dsb,pm</t>
  </si>
  <si>
    <t>pm,tag</t>
  </si>
  <si>
    <t>tag,analytics</t>
  </si>
  <si>
    <t>analytics,co</t>
  </si>
  <si>
    <t>co,nur</t>
  </si>
  <si>
    <t>nur,einwilligung</t>
  </si>
  <si>
    <t>einwilligung,da</t>
  </si>
  <si>
    <t>da,habe</t>
  </si>
  <si>
    <t>Top Word Pairs in Tweet in G3</t>
  </si>
  <si>
    <t>Top Word Pairs in Tweet in G4</t>
  </si>
  <si>
    <t>Top Word Pairs in Tweet</t>
  </si>
  <si>
    <t>#masconf,berlin  berlin,nov  nov,18  18,19  19,digitalspacelab  digitalspacelab,mas_conf  #marketingdigital,nodexl  nodexl,marc_smith  marc_smith,smr_foundation  #nodexl,events</t>
  </si>
  <si>
    <t>heute,großer  großer,dsb  dsb,pm  pm,tag  tag,analytics  analytics,co  co,nur  nur,einwilligung  einwilligung,da  da,habe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</si>
  <si>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</si>
  <si>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</si>
  <si>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</si>
  <si>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</si>
  <si>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</si>
  <si>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</si>
  <si>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</si>
  <si>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</si>
  <si>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</si>
  <si>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</si>
  <si>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</si>
  <si>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</si>
  <si>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digitalspacelab mas_conf nodexl marc_smith smr_foundation hiig_berlin mbruge</t>
  </si>
  <si>
    <t>Top Tweeters in Entire Graph</t>
  </si>
  <si>
    <t>Top Tweeters in G1</t>
  </si>
  <si>
    <t>Top Tweeters in G2</t>
  </si>
  <si>
    <t>Top Tweeters in G3</t>
  </si>
  <si>
    <t>Top Tweeters in G4</t>
  </si>
  <si>
    <t>Top Tweeters</t>
  </si>
  <si>
    <t>mjoehlerich fmfrancoise vivianfrancos metoscm marc_smith hiig_berlin nodexl mas_conf connectedaction smr_foundation</t>
  </si>
  <si>
    <t>nhaerting mschirmbacher odoscope rhuenermann csc_recht mas_deutschland larsthiess</t>
  </si>
  <si>
    <t>sitetuners martingreif</t>
  </si>
  <si>
    <t>Top URLs in Tweet by Count</t>
  </si>
  <si>
    <t>https://www.haerting.de/de/neuigkeit/web-analytics-was-kann-man-machen-was-darf-man-machen https://marketinganalyticssummit.de/anmelden/</t>
  </si>
  <si>
    <t>https://www.hiig.de/events/lunch-talk-marc-smith/ https://www.eventbrite.fr/e/billets-its-time-think-link-with-nodexl-77801764171</t>
  </si>
  <si>
    <t>Top URLs in Tweet by Salience</t>
  </si>
  <si>
    <t>Top Domains in Tweet by Count</t>
  </si>
  <si>
    <t>haerting.de marketinganalyticssummit.de</t>
  </si>
  <si>
    <t>hiig.de eventbrite.fr</t>
  </si>
  <si>
    <t>Top Domains in Tweet by Salience</t>
  </si>
  <si>
    <t>Top Hashtags in Tweet by Count</t>
  </si>
  <si>
    <t>masconf eprivacy dsgvo</t>
  </si>
  <si>
    <t>nodexl masconf marketingdigital digitalresponsable</t>
  </si>
  <si>
    <t>Top Hashtags in Tweet by Salience</t>
  </si>
  <si>
    <t>digitalresponsable masconf marketingdigital nodexl</t>
  </si>
  <si>
    <t>marketingdigital digitalresponsable nodexl</t>
  </si>
  <si>
    <t>Top Words in Tweet by Count</t>
  </si>
  <si>
    <t>looking new insights #marketinganalytics meet #odoscope mas_deutschland 2019 berlin secure</t>
  </si>
  <si>
    <t>der es und nächsten montag bei mas_deutschland gibt meinen derzeitigen</t>
  </si>
  <si>
    <t>der und bei es heute großer dsb pm tag analytics</t>
  </si>
  <si>
    <t>heads up #digitalmarketing #cro pros president martingreif speaking data driven</t>
  </si>
  <si>
    <t>nov #nodexl events #marketingdigital nodexl marc_smith smr_foundation #digitalresponsable paris 13</t>
  </si>
  <si>
    <t>nov 18 berlin 19 #nodexl digitalspacelab mas_conf #marketingdigital nodexl marc_smith</t>
  </si>
  <si>
    <t>nov um uhr hallo berlin kommt und trefft das team</t>
  </si>
  <si>
    <t>nov berlin #nodexl 18 um 13 uhr 19 hallo kommt</t>
  </si>
  <si>
    <t>heute großer dsb pm tag analytics co nur mit einwilligung</t>
  </si>
  <si>
    <t>another pre dawn flight look out berlin here come</t>
  </si>
  <si>
    <t>berlin nov 18 19 digitalspacelab mas_conf #nodexl events #marketingdigital nodexl</t>
  </si>
  <si>
    <t>Top Words in Tweet by Salience</t>
  </si>
  <si>
    <t>es heute großer dsb pm tag analytics co nur mit</t>
  </si>
  <si>
    <t>um uhr 00 hiig_berlin events event lunes hallo kommt und</t>
  </si>
  <si>
    <t>um uhr hallo kommt und trefft das team von montag</t>
  </si>
  <si>
    <t>Top Word Pairs in Tweet by Count</t>
  </si>
  <si>
    <t>looking,new  new,insights  insights,#marketinganalytics  #marketinganalytics,meet  meet,#odoscope  #odoscope,mas_deutschland  mas_deutschland,2019  2019,berlin  berlin,secure  secure,exclusive</t>
  </si>
  <si>
    <t>nächsten,montag  montag,bei  bei,der  der,mas_deutschland  mas_deutschland,gibt  gibt,es  es,meinen  meinen,derzeitigen  derzeitigen,stand  stand,der</t>
  </si>
  <si>
    <t>bei,der  heute,großer  großer,dsb  dsb,pm  pm,tag  tag,analytics  analytics,co  co,nur  nur,mit  mit,einwilligung</t>
  </si>
  <si>
    <t>heads,up  up,#digitalmarketing  #digitalmarketing,#cro  #cro,pros  pros,president  president,martingreif  martingreif,speaking  speaking,data  data,driven  driven,business</t>
  </si>
  <si>
    <t>#nodexl,events  events,#marketingdigital  #marketingdigital,nodexl  nodexl,marc_smith  marc_smith,smr_foundation  smr_foundation,#digitalresponsable  #digitalresponsable,paris  paris,13  13,nov  nov,mbruge</t>
  </si>
  <si>
    <t>#masconf,berlin  berlin,nov  nov,18  18,19  19,digitalspacelab  digitalspacelab,mas_conf  #marketingdigital,nodexl  nodexl,marc_smith  marc_smith,smr_foundation  nov,um</t>
  </si>
  <si>
    <t>nov,um  hallo,berlin  berlin,kommt  kommt,und  und,trefft  trefft,das  das,team  team,von  von,#nodexl  #nodexl,montag</t>
  </si>
  <si>
    <t>heute,großer  großer,dsb  dsb,pm  pm,tag  tag,analytics  analytics,co  co,nur  nur,mit  mit,einwilligung  einwilligung,da</t>
  </si>
  <si>
    <t>another,pre  pre,dawn  dawn,flight  flight,look  look,out  out,berlin  berlin,here  here,come  come,#masconf</t>
  </si>
  <si>
    <t>#masconf,berlin  berlin,nov  nov,18  18,19  19,digitalspacelab  digitalspacelab,mas_conf  mas_conf,#nodexl  #nodexl,events  events,#marketingdigital  #marketingdigital,nodexl</t>
  </si>
  <si>
    <t>Top Word Pairs in Tweet by Salience</t>
  </si>
  <si>
    <t>nov,um  mas_conf,#nodexl  18,nov  um,13  13,00  00,uhr  uhr,hiig_berlin  #nodexl,events  events,#marketingdigital  #nodexl,event</t>
  </si>
  <si>
    <t>Word</t>
  </si>
  <si>
    <t>montag</t>
  </si>
  <si>
    <t>events</t>
  </si>
  <si>
    <t>00</t>
  </si>
  <si>
    <t>#pawcon</t>
  </si>
  <si>
    <t>hallo</t>
  </si>
  <si>
    <t>kommt</t>
  </si>
  <si>
    <t>trefft</t>
  </si>
  <si>
    <t>team</t>
  </si>
  <si>
    <t>dienstag</t>
  </si>
  <si>
    <t>11</t>
  </si>
  <si>
    <t>30</t>
  </si>
  <si>
    <t>#digitalresponsable</t>
  </si>
  <si>
    <t>paris</t>
  </si>
  <si>
    <t>einwilligung</t>
  </si>
  <si>
    <t>da</t>
  </si>
  <si>
    <t>habe</t>
  </si>
  <si>
    <t>ja</t>
  </si>
  <si>
    <t>gleich</t>
  </si>
  <si>
    <t>einen</t>
  </si>
  <si>
    <t>noch</t>
  </si>
  <si>
    <t>aktuelleren</t>
  </si>
  <si>
    <t>aufhänger</t>
  </si>
  <si>
    <t>meine</t>
  </si>
  <si>
    <t>vorträge</t>
  </si>
  <si>
    <t>unserer</t>
  </si>
  <si>
    <t>veranstaltung</t>
  </si>
  <si>
    <t>mittwoch</t>
  </si>
  <si>
    <t>nächster</t>
  </si>
  <si>
    <t>woche</t>
  </si>
  <si>
    <t>nächsten</t>
  </si>
  <si>
    <t>gibt</t>
  </si>
  <si>
    <t>meinen</t>
  </si>
  <si>
    <t>derzeitigen</t>
  </si>
  <si>
    <t>stand</t>
  </si>
  <si>
    <t>dinge</t>
  </si>
  <si>
    <t>cookies</t>
  </si>
  <si>
    <t>tracking</t>
  </si>
  <si>
    <t>nach</t>
  </si>
  <si>
    <t>#eprivacy</t>
  </si>
  <si>
    <t>#dsgvo</t>
  </si>
  <si>
    <t>hier</t>
  </si>
  <si>
    <t>geht</t>
  </si>
  <si>
    <t>zur</t>
  </si>
  <si>
    <t>anmeldung</t>
  </si>
  <si>
    <t>2019</t>
  </si>
  <si>
    <t>looking</t>
  </si>
  <si>
    <t>new</t>
  </si>
  <si>
    <t>insights</t>
  </si>
  <si>
    <t>#marketinganalytics</t>
  </si>
  <si>
    <t>meet</t>
  </si>
  <si>
    <t>#odoscope</t>
  </si>
  <si>
    <t>secure</t>
  </si>
  <si>
    <t>exclusive</t>
  </si>
  <si>
    <t>discount</t>
  </si>
  <si>
    <t>tickets</t>
  </si>
  <si>
    <t>#marketinganalyticssummit</t>
  </si>
  <si>
    <t>#conference</t>
  </si>
  <si>
    <t>#dataanalytics</t>
  </si>
  <si>
    <t>#datascience</t>
  </si>
  <si>
    <t>#ai</t>
  </si>
  <si>
    <t>#ecommerce</t>
  </si>
  <si>
    <t>#retail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</si>
  <si>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</si>
  <si>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</si>
  <si>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</si>
  <si>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</si>
  <si>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</si>
  <si>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</si>
  <si>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</si>
  <si>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</si>
  <si>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</si>
  <si>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</si>
  <si>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</si>
  <si>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</si>
  <si>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</si>
  <si>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</si>
  <si>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</si>
  <si>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</si>
  <si>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</si>
  <si>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</si>
  <si>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</si>
  <si>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</si>
  <si>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</si>
  <si>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</si>
  <si>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</si>
  <si>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</si>
  <si>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</si>
  <si>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</si>
  <si>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</si>
  <si>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</si>
  <si>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</si>
  <si>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</si>
  <si>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</si>
  <si>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</si>
  <si>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</si>
  <si>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</si>
  <si>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</si>
  <si>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</si>
  <si>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</si>
  <si>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</si>
  <si>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</si>
  <si>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</si>
  <si>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</si>
  <si>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</si>
  <si>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</si>
  <si>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</si>
  <si>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</si>
  <si>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</si>
  <si>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</si>
  <si>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</si>
  <si>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</si>
  <si>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</si>
  <si>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</si>
  <si>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</si>
  <si>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</si>
  <si>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</si>
  <si>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</si>
  <si>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</si>
  <si>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</si>
  <si>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</si>
  <si>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</si>
  <si>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</si>
  <si>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131, 62, 0</t>
  </si>
  <si>
    <t>Red</t>
  </si>
  <si>
    <t>G1: nov 18 #masconf berlin 19 #nodexl 13 digitalspacelab mas_conf #marketingdigital</t>
  </si>
  <si>
    <t>G2: #masconf mas_deutschland heute großer dsb pm tag analytics co nur</t>
  </si>
  <si>
    <t>Autofill Workbook Results</t>
  </si>
  <si>
    <t>Edge Weight▓1▓3▓0▓True▓Green▓Red▓▓Edge Weight▓1▓2▓0▓3▓10▓False▓Edge Weight▓1▓3▓0▓32▓6▓False▓▓0▓0▓0▓True▓Black▓Black▓▓Followers▓36▓9499▓0▓162▓1000▓False▓Followers▓36▓20849▓0▓100▓70▓False▓▓0▓0▓0▓0▓0▓False▓▓0▓0▓0▓0▓0▓False</t>
  </si>
  <si>
    <t>Subgraph</t>
  </si>
  <si>
    <t>GraphSource░TwitterSearch▓GraphTerm░#MASConf▓ImportDescription░The graph represents a network of 22 Twitter users whose recent tweets contained "#MASConf", or who were replied to or mentioned in those tweets, taken from a data set limited to a maximum of 18,000 tweets.  The network was obtained from Twitter on Sunday, 17 November 2019 at 10:37 UTC.
The tweets in the network were tweeted over the 6-day, 3-hour, 54-minute period from Monday, 11 November 2019 at 06:32 UTC to Sunday, 17 November 2019 at 10:26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</si>
</sst>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487012"/>
        <c:axId val="41947653"/>
      </c:barChart>
      <c:catAx>
        <c:axId val="344870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47653"/>
        <c:crosses val="autoZero"/>
        <c:auto val="1"/>
        <c:lblOffset val="100"/>
        <c:noMultiLvlLbl val="0"/>
      </c:catAx>
      <c:valAx>
        <c:axId val="4194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7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984558"/>
        <c:axId val="42316703"/>
      </c:barChart>
      <c:catAx>
        <c:axId val="419845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16703"/>
        <c:crosses val="autoZero"/>
        <c:auto val="1"/>
        <c:lblOffset val="100"/>
        <c:noMultiLvlLbl val="0"/>
      </c:catAx>
      <c:valAx>
        <c:axId val="42316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8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306008"/>
        <c:axId val="5100889"/>
      </c:barChart>
      <c:catAx>
        <c:axId val="453060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0889"/>
        <c:crosses val="autoZero"/>
        <c:auto val="1"/>
        <c:lblOffset val="100"/>
        <c:noMultiLvlLbl val="0"/>
      </c:catAx>
      <c:valAx>
        <c:axId val="510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06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908002"/>
        <c:axId val="10518835"/>
      </c:barChart>
      <c:catAx>
        <c:axId val="459080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518835"/>
        <c:crosses val="autoZero"/>
        <c:auto val="1"/>
        <c:lblOffset val="100"/>
        <c:noMultiLvlLbl val="0"/>
      </c:catAx>
      <c:valAx>
        <c:axId val="105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560652"/>
        <c:axId val="46719277"/>
      </c:barChart>
      <c:catAx>
        <c:axId val="27560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19277"/>
        <c:crosses val="autoZero"/>
        <c:auto val="1"/>
        <c:lblOffset val="100"/>
        <c:noMultiLvlLbl val="0"/>
      </c:catAx>
      <c:valAx>
        <c:axId val="46719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0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820310"/>
        <c:axId val="26165063"/>
      </c:barChart>
      <c:catAx>
        <c:axId val="17820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65063"/>
        <c:crosses val="autoZero"/>
        <c:auto val="1"/>
        <c:lblOffset val="100"/>
        <c:noMultiLvlLbl val="0"/>
      </c:catAx>
      <c:valAx>
        <c:axId val="2616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158976"/>
        <c:axId val="38995329"/>
      </c:barChart>
      <c:catAx>
        <c:axId val="341589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95329"/>
        <c:crosses val="autoZero"/>
        <c:auto val="1"/>
        <c:lblOffset val="100"/>
        <c:noMultiLvlLbl val="0"/>
      </c:catAx>
      <c:valAx>
        <c:axId val="38995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8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413642"/>
        <c:axId val="4505051"/>
      </c:barChart>
      <c:catAx>
        <c:axId val="154136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5051"/>
        <c:crosses val="autoZero"/>
        <c:auto val="1"/>
        <c:lblOffset val="100"/>
        <c:noMultiLvlLbl val="0"/>
      </c:catAx>
      <c:valAx>
        <c:axId val="450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545460"/>
        <c:axId val="29364821"/>
      </c:barChart>
      <c:catAx>
        <c:axId val="40545460"/>
        <c:scaling>
          <c:orientation val="minMax"/>
        </c:scaling>
        <c:axPos val="b"/>
        <c:delete val="1"/>
        <c:majorTickMark val="out"/>
        <c:minorTickMark val="none"/>
        <c:tickLblPos val="none"/>
        <c:crossAx val="29364821"/>
        <c:crosses val="autoZero"/>
        <c:auto val="1"/>
        <c:lblOffset val="100"/>
        <c:noMultiLvlLbl val="0"/>
      </c:catAx>
      <c:valAx>
        <c:axId val="29364821"/>
        <c:scaling>
          <c:orientation val="minMax"/>
        </c:scaling>
        <c:axPos val="l"/>
        <c:delete val="1"/>
        <c:majorTickMark val="out"/>
        <c:minorTickMark val="none"/>
        <c:tickLblPos val="none"/>
        <c:crossAx val="405454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doscop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as_deutschla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huenerman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arsthi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schirmbach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itetun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rtingrei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joehleri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vianfranco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s_con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igitalspacela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bru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mr_founda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c_smi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sc_rech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nhaerti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etosc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iig_berl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onnectedactio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imstern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mfrancois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5" totalsRowShown="0" headerRowDxfId="337" dataDxfId="336">
  <autoFilter ref="A2:BN75"/>
  <tableColumns count="66">
    <tableColumn id="1" name="Vertex 1" dataDxfId="335"/>
    <tableColumn id="2" name="Vertex 2" dataDxfId="334"/>
    <tableColumn id="3" name="Color" dataDxfId="333"/>
    <tableColumn id="4" name="Width" dataDxfId="332"/>
    <tableColumn id="11" name="Style" dataDxfId="331"/>
    <tableColumn id="5" name="Opacity" dataDxfId="330"/>
    <tableColumn id="6" name="Visibility" dataDxfId="329"/>
    <tableColumn id="10" name="Label" dataDxfId="328"/>
    <tableColumn id="12" name="Label Text Color" dataDxfId="327"/>
    <tableColumn id="13" name="Label Font Size" dataDxfId="326"/>
    <tableColumn id="14" name="Reciprocated?" dataDxfId="191"/>
    <tableColumn id="7" name="ID" dataDxfId="325"/>
    <tableColumn id="9" name="Dynamic Filter" dataDxfId="324"/>
    <tableColumn id="8" name="Add Your Own Columns Here" dataDxfId="323"/>
    <tableColumn id="15" name="Relationship" dataDxfId="322"/>
    <tableColumn id="16" name="Relationship Date (UTC)" dataDxfId="321"/>
    <tableColumn id="17" name="Tweet" dataDxfId="320"/>
    <tableColumn id="18" name="URLs in Tweet" dataDxfId="319"/>
    <tableColumn id="19" name="Domains in Tweet" dataDxfId="318"/>
    <tableColumn id="20" name="Hashtags in Tweet" dataDxfId="317"/>
    <tableColumn id="21" name="Media in Tweet" dataDxfId="316"/>
    <tableColumn id="22" name="Tweet Image File" dataDxfId="315"/>
    <tableColumn id="23" name="Tweet Date (UTC)" dataDxfId="314"/>
    <tableColumn id="24" name="Date" dataDxfId="313"/>
    <tableColumn id="25" name="Time" dataDxfId="312"/>
    <tableColumn id="26" name="Twitter Page for Tweet" dataDxfId="311"/>
    <tableColumn id="27" name="Latitude" dataDxfId="310"/>
    <tableColumn id="28" name="Longitude" dataDxfId="309"/>
    <tableColumn id="29" name="Imported ID" dataDxfId="308"/>
    <tableColumn id="30" name="In-Reply-To Tweet ID" dataDxfId="307"/>
    <tableColumn id="31" name="Favorited" dataDxfId="306"/>
    <tableColumn id="32" name="Favorite Count" dataDxfId="305"/>
    <tableColumn id="33" name="In-Reply-To User ID" dataDxfId="304"/>
    <tableColumn id="34" name="Is Quote Status" dataDxfId="303"/>
    <tableColumn id="35" name="Language" dataDxfId="302"/>
    <tableColumn id="36" name="Possibly Sensitive" dataDxfId="301"/>
    <tableColumn id="37" name="Quoted Status ID" dataDxfId="300"/>
    <tableColumn id="38" name="Retweeted" dataDxfId="299"/>
    <tableColumn id="39" name="Retweet Count" dataDxfId="298"/>
    <tableColumn id="40" name="Retweet ID" dataDxfId="297"/>
    <tableColumn id="41" name="Source" dataDxfId="296"/>
    <tableColumn id="42" name="Truncated" dataDxfId="295"/>
    <tableColumn id="43" name="Unified Twitter ID" dataDxfId="294"/>
    <tableColumn id="44" name="Imported Tweet Type" dataDxfId="293"/>
    <tableColumn id="45" name="Added By Extended Analysis" dataDxfId="292"/>
    <tableColumn id="46" name="Corrected By Extended Analysis" dataDxfId="291"/>
    <tableColumn id="47" name="Place Bounding Box" dataDxfId="290"/>
    <tableColumn id="48" name="Place Country" dataDxfId="289"/>
    <tableColumn id="49" name="Place Country Code" dataDxfId="288"/>
    <tableColumn id="50" name="Place Full Name" dataDxfId="287"/>
    <tableColumn id="51" name="Place ID" dataDxfId="286"/>
    <tableColumn id="52" name="Place Name" dataDxfId="285"/>
    <tableColumn id="53" name="Place Type" dataDxfId="284"/>
    <tableColumn id="54" name="Place URL" dataDxfId="28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9" totalsRowShown="0" headerRowDxfId="190" dataDxfId="189">
  <autoFilter ref="A1:J9"/>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J18" totalsRowShown="0" headerRowDxfId="177" dataDxfId="176">
  <autoFilter ref="A12:J18"/>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J31" totalsRowShown="0" headerRowDxfId="164" dataDxfId="163">
  <autoFilter ref="A21:J31"/>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J44" totalsRowShown="0" headerRowDxfId="151" dataDxfId="150">
  <autoFilter ref="A34:J44"/>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J57" totalsRowShown="0" headerRowDxfId="138" dataDxfId="137">
  <autoFilter ref="A47:J57"/>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J61" totalsRowShown="0" headerRowDxfId="125" dataDxfId="124">
  <autoFilter ref="A60:J61"/>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3:J72" totalsRowShown="0" headerRowDxfId="122" dataDxfId="121">
  <autoFilter ref="A63:J7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J85" totalsRowShown="0" headerRowDxfId="99" dataDxfId="98">
  <autoFilter ref="A75:J8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81" totalsRowShown="0" headerRowDxfId="76" dataDxfId="75">
  <autoFilter ref="A1:G18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282" dataDxfId="281">
  <autoFilter ref="A2:BT24"/>
  <tableColumns count="72">
    <tableColumn id="1" name="Vertex" dataDxfId="280"/>
    <tableColumn id="72" name="Subgraph"/>
    <tableColumn id="2" name="Color" dataDxfId="279"/>
    <tableColumn id="5" name="Shape" dataDxfId="278"/>
    <tableColumn id="6" name="Size" dataDxfId="277"/>
    <tableColumn id="4" name="Opacity" dataDxfId="276"/>
    <tableColumn id="7" name="Image File" dataDxfId="275"/>
    <tableColumn id="3" name="Visibility" dataDxfId="274"/>
    <tableColumn id="10" name="Label" dataDxfId="273"/>
    <tableColumn id="16" name="Label Fill Color" dataDxfId="272"/>
    <tableColumn id="9" name="Label Position" dataDxfId="271"/>
    <tableColumn id="8" name="Tooltip" dataDxfId="270"/>
    <tableColumn id="18" name="Layout Order" dataDxfId="269"/>
    <tableColumn id="13" name="X" dataDxfId="268"/>
    <tableColumn id="14" name="Y" dataDxfId="267"/>
    <tableColumn id="12" name="Locked?" dataDxfId="266"/>
    <tableColumn id="19" name="Polar R" dataDxfId="265"/>
    <tableColumn id="20" name="Polar Angle" dataDxfId="26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63"/>
    <tableColumn id="28" name="Dynamic Filter" dataDxfId="262"/>
    <tableColumn id="17" name="Add Your Own Columns Here" dataDxfId="261"/>
    <tableColumn id="30" name="Name" dataDxfId="260"/>
    <tableColumn id="31" name="Followed" dataDxfId="259"/>
    <tableColumn id="32" name="Followers" dataDxfId="258"/>
    <tableColumn id="33" name="Tweets" dataDxfId="257"/>
    <tableColumn id="34" name="Favorites" dataDxfId="256"/>
    <tableColumn id="35" name="Time Zone UTC Offset (Seconds)" dataDxfId="255"/>
    <tableColumn id="36" name="Description" dataDxfId="254"/>
    <tableColumn id="37" name="Location" dataDxfId="253"/>
    <tableColumn id="38" name="Web" dataDxfId="252"/>
    <tableColumn id="39" name="Time Zone" dataDxfId="251"/>
    <tableColumn id="40" name="Joined Twitter Date (UTC)" dataDxfId="250"/>
    <tableColumn id="41" name="Profile Banner Url" dataDxfId="249"/>
    <tableColumn id="42" name="Default Profile" dataDxfId="248"/>
    <tableColumn id="43" name="Default Profile Image" dataDxfId="247"/>
    <tableColumn id="44" name="Geo Enabled" dataDxfId="246"/>
    <tableColumn id="45" name="Language" dataDxfId="245"/>
    <tableColumn id="46" name="Listed Count" dataDxfId="244"/>
    <tableColumn id="47" name="Profile Background Image Url" dataDxfId="243"/>
    <tableColumn id="48" name="Verified" dataDxfId="242"/>
    <tableColumn id="49" name="Custom Menu Item Text" dataDxfId="241"/>
    <tableColumn id="50" name="Custom Menu Item Action" dataDxfId="240"/>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5" totalsRowShown="0" headerRowDxfId="67" dataDxfId="66">
  <autoFilter ref="A1:L19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23" dataDxfId="22">
  <autoFilter ref="A2:C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9">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238"/>
    <tableColumn id="20" name="Collapsed X"/>
    <tableColumn id="21" name="Collapsed Y"/>
    <tableColumn id="6" name="ID" dataDxfId="237"/>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36" dataDxfId="235">
  <autoFilter ref="A1:C23"/>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4"/>
    <tableColumn id="2" name="Degree Frequency" dataDxfId="233">
      <calculatedColumnFormula>COUNTIF(Vertices[Degree], "&gt;= " &amp; D2) - COUNTIF(Vertices[Degree], "&gt;=" &amp; D3)</calculatedColumnFormula>
    </tableColumn>
    <tableColumn id="3" name="In-Degree Bin" dataDxfId="232"/>
    <tableColumn id="4" name="In-Degree Frequency" dataDxfId="231">
      <calculatedColumnFormula>COUNTIF(Vertices[In-Degree], "&gt;= " &amp; F2) - COUNTIF(Vertices[In-Degree], "&gt;=" &amp; F3)</calculatedColumnFormula>
    </tableColumn>
    <tableColumn id="5" name="Out-Degree Bin" dataDxfId="230"/>
    <tableColumn id="6" name="Out-Degree Frequency" dataDxfId="229">
      <calculatedColumnFormula>COUNTIF(Vertices[Out-Degree], "&gt;= " &amp; H2) - COUNTIF(Vertices[Out-Degree], "&gt;=" &amp; H3)</calculatedColumnFormula>
    </tableColumn>
    <tableColumn id="7" name="Betweenness Centrality Bin" dataDxfId="228"/>
    <tableColumn id="8" name="Betweenness Centrality Frequency" dataDxfId="227">
      <calculatedColumnFormula>COUNTIF(Vertices[Betweenness Centrality], "&gt;= " &amp; J2) - COUNTIF(Vertices[Betweenness Centrality], "&gt;=" &amp; J3)</calculatedColumnFormula>
    </tableColumn>
    <tableColumn id="9" name="Closeness Centrality Bin" dataDxfId="226"/>
    <tableColumn id="10" name="Closeness Centrality Frequency" dataDxfId="225">
      <calculatedColumnFormula>COUNTIF(Vertices[Closeness Centrality], "&gt;= " &amp; L2) - COUNTIF(Vertices[Closeness Centrality], "&gt;=" &amp; L3)</calculatedColumnFormula>
    </tableColumn>
    <tableColumn id="11" name="Eigenvector Centrality Bin" dataDxfId="224"/>
    <tableColumn id="12" name="Eigenvector Centrality Frequency" dataDxfId="223">
      <calculatedColumnFormula>COUNTIF(Vertices[Eigenvector Centrality], "&gt;= " &amp; N2) - COUNTIF(Vertices[Eigenvector Centrality], "&gt;=" &amp; N3)</calculatedColumnFormula>
    </tableColumn>
    <tableColumn id="18" name="PageRank Bin" dataDxfId="222"/>
    <tableColumn id="17" name="PageRank Frequency" dataDxfId="221">
      <calculatedColumnFormula>COUNTIF(Vertices[Eigenvector Centrality], "&gt;= " &amp; P2) - COUNTIF(Vertices[Eigenvector Centrality], "&gt;=" &amp; P3)</calculatedColumnFormula>
    </tableColumn>
    <tableColumn id="13" name="Clustering Coefficient Bin" dataDxfId="220"/>
    <tableColumn id="14" name="Clustering Coefficient Frequency" dataDxfId="219">
      <calculatedColumnFormula>COUNTIF(Vertices[Clustering Coefficient], "&gt;= " &amp; R2) - COUNTIF(Vertices[Clustering Coefficient], "&gt;=" &amp; R3)</calculatedColumnFormula>
    </tableColumn>
    <tableColumn id="15" name="Dynamic Filter Bin" dataDxfId="218"/>
    <tableColumn id="16" name="Dynamic Filter Frequency" dataDxfId="21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odoscope.com/en/odoscope-berlin-marketing-analytics-summit" TargetMode="External" /><Relationship Id="rId2" Type="http://schemas.openxmlformats.org/officeDocument/2006/relationships/hyperlink" Target="https://digitalgrowthunleashed.de/" TargetMode="External" /><Relationship Id="rId3" Type="http://schemas.openxmlformats.org/officeDocument/2006/relationships/hyperlink" Target="https://marketinganalyticssummit.de/anmelden/" TargetMode="External" /><Relationship Id="rId4" Type="http://schemas.openxmlformats.org/officeDocument/2006/relationships/hyperlink" Target="https://www.haerting.de/de/neuigkeit/web-analytics-was-kann-man-machen-was-darf-man-machen" TargetMode="External" /><Relationship Id="rId5" Type="http://schemas.openxmlformats.org/officeDocument/2006/relationships/hyperlink" Target="https://marketinganalyticssummit.de/" TargetMode="External" /><Relationship Id="rId6" Type="http://schemas.openxmlformats.org/officeDocument/2006/relationships/hyperlink" Target="https://www.eventbrite.fr/e/billets-its-time-think-link-with-nodexl-77801764171" TargetMode="External" /><Relationship Id="rId7" Type="http://schemas.openxmlformats.org/officeDocument/2006/relationships/hyperlink" Target="https://www.hiig.de/events/lunch-talk-marc-smith/" TargetMode="External" /><Relationship Id="rId8" Type="http://schemas.openxmlformats.org/officeDocument/2006/relationships/hyperlink" Target="https://www.eventbrite.fr/e/billets-its-time-think-link-with-nodexl-77801764171" TargetMode="External" /><Relationship Id="rId9" Type="http://schemas.openxmlformats.org/officeDocument/2006/relationships/hyperlink" Target="https://www.hiig.de/events/lunch-talk-marc-smith/" TargetMode="External" /><Relationship Id="rId10" Type="http://schemas.openxmlformats.org/officeDocument/2006/relationships/hyperlink" Target="https://www.eventbrite.fr/e/billets-its-time-think-link-with-nodexl-77801764171" TargetMode="External" /><Relationship Id="rId11" Type="http://schemas.openxmlformats.org/officeDocument/2006/relationships/hyperlink" Target="https://www.hiig.de/events/lunch-talk-marc-smith/" TargetMode="External" /><Relationship Id="rId12" Type="http://schemas.openxmlformats.org/officeDocument/2006/relationships/hyperlink" Target="https://www.eventbrite.fr/e/billets-its-time-think-link-with-nodexl-77801764171" TargetMode="External" /><Relationship Id="rId13" Type="http://schemas.openxmlformats.org/officeDocument/2006/relationships/hyperlink" Target="https://www.hiig.de/events/lunch-talk-marc-smith/" TargetMode="External" /><Relationship Id="rId14" Type="http://schemas.openxmlformats.org/officeDocument/2006/relationships/hyperlink" Target="https://www.eventbrite.fr/e/billets-its-time-think-link-with-nodexl-77801764171" TargetMode="External" /><Relationship Id="rId15" Type="http://schemas.openxmlformats.org/officeDocument/2006/relationships/hyperlink" Target="https://www.hiig.de/events/lunch-talk-marc-smith/" TargetMode="External" /><Relationship Id="rId16" Type="http://schemas.openxmlformats.org/officeDocument/2006/relationships/hyperlink" Target="https://www.eventbrite.fr/e/billets-its-time-think-link-with-nodexl-77801764171" TargetMode="External" /><Relationship Id="rId17" Type="http://schemas.openxmlformats.org/officeDocument/2006/relationships/hyperlink" Target="https://www.hiig.de/events/lunch-talk-marc-smith/" TargetMode="External" /><Relationship Id="rId18" Type="http://schemas.openxmlformats.org/officeDocument/2006/relationships/hyperlink" Target="https://pbs.twimg.com/media/EIgjlzQWwAQBpAG.png" TargetMode="External" /><Relationship Id="rId19" Type="http://schemas.openxmlformats.org/officeDocument/2006/relationships/hyperlink" Target="https://pbs.twimg.com/media/EJIAdULXkAErzKl.jpg" TargetMode="External" /><Relationship Id="rId20" Type="http://schemas.openxmlformats.org/officeDocument/2006/relationships/hyperlink" Target="https://pbs.twimg.com/media/EJVQz2KXYAEXPHt.png" TargetMode="External" /><Relationship Id="rId21" Type="http://schemas.openxmlformats.org/officeDocument/2006/relationships/hyperlink" Target="https://pbs.twimg.com/tweet_video_thumb/EJLXcNzWoAE_tr4.jpg" TargetMode="External" /><Relationship Id="rId22" Type="http://schemas.openxmlformats.org/officeDocument/2006/relationships/hyperlink" Target="https://pbs.twimg.com/tweet_video_thumb/EJkWTfPXkAEzCOx.jpg" TargetMode="External" /><Relationship Id="rId23" Type="http://schemas.openxmlformats.org/officeDocument/2006/relationships/hyperlink" Target="https://pbs.twimg.com/tweet_video_thumb/EJLXcNzWoAE_tr4.jpg" TargetMode="External" /><Relationship Id="rId24" Type="http://schemas.openxmlformats.org/officeDocument/2006/relationships/hyperlink" Target="https://pbs.twimg.com/tweet_video_thumb/EJfsMJBWsAAa7_w.jpg" TargetMode="External" /><Relationship Id="rId25" Type="http://schemas.openxmlformats.org/officeDocument/2006/relationships/hyperlink" Target="https://pbs.twimg.com/tweet_video_thumb/EJkWTfPXkAEzCOx.jpg" TargetMode="External" /><Relationship Id="rId26" Type="http://schemas.openxmlformats.org/officeDocument/2006/relationships/hyperlink" Target="https://pbs.twimg.com/tweet_video_thumb/EJLXcNzWoAE_tr4.jpg" TargetMode="External" /><Relationship Id="rId27" Type="http://schemas.openxmlformats.org/officeDocument/2006/relationships/hyperlink" Target="https://pbs.twimg.com/tweet_video_thumb/EJfsMJBWsAAa7_w.jpg" TargetMode="External" /><Relationship Id="rId28" Type="http://schemas.openxmlformats.org/officeDocument/2006/relationships/hyperlink" Target="https://pbs.twimg.com/tweet_video_thumb/EJkWTfPXkAEzCOx.jpg" TargetMode="External" /><Relationship Id="rId29" Type="http://schemas.openxmlformats.org/officeDocument/2006/relationships/hyperlink" Target="https://pbs.twimg.com/tweet_video_thumb/EJLXcNzWoAE_tr4.jpg" TargetMode="External" /><Relationship Id="rId30" Type="http://schemas.openxmlformats.org/officeDocument/2006/relationships/hyperlink" Target="https://pbs.twimg.com/tweet_video_thumb/EJfsMJBWsAAa7_w.jpg" TargetMode="External" /><Relationship Id="rId31" Type="http://schemas.openxmlformats.org/officeDocument/2006/relationships/hyperlink" Target="https://pbs.twimg.com/tweet_video_thumb/EJkWTfPXkAEzCOx.jpg" TargetMode="External" /><Relationship Id="rId32" Type="http://schemas.openxmlformats.org/officeDocument/2006/relationships/hyperlink" Target="https://pbs.twimg.com/tweet_video_thumb/EJLXcNzWoAE_tr4.jpg" TargetMode="External" /><Relationship Id="rId33" Type="http://schemas.openxmlformats.org/officeDocument/2006/relationships/hyperlink" Target="https://pbs.twimg.com/tweet_video_thumb/EJfsMJBWsAAa7_w.jpg" TargetMode="External" /><Relationship Id="rId34" Type="http://schemas.openxmlformats.org/officeDocument/2006/relationships/hyperlink" Target="https://pbs.twimg.com/tweet_video_thumb/EJkWTfPXkAEzCOx.jpg" TargetMode="External" /><Relationship Id="rId35" Type="http://schemas.openxmlformats.org/officeDocument/2006/relationships/hyperlink" Target="https://pbs.twimg.com/tweet_video_thumb/EJLXcNzWoAE_tr4.jpg" TargetMode="External" /><Relationship Id="rId36" Type="http://schemas.openxmlformats.org/officeDocument/2006/relationships/hyperlink" Target="https://pbs.twimg.com/tweet_video_thumb/EJfsMJBWsAAa7_w.jpg" TargetMode="External" /><Relationship Id="rId37" Type="http://schemas.openxmlformats.org/officeDocument/2006/relationships/hyperlink" Target="https://pbs.twimg.com/tweet_video_thumb/EJkWTfPXkAEzCOx.jpg" TargetMode="External" /><Relationship Id="rId38" Type="http://schemas.openxmlformats.org/officeDocument/2006/relationships/hyperlink" Target="https://pbs.twimg.com/media/EIgjlzQWwAQBpAG.png" TargetMode="External" /><Relationship Id="rId39" Type="http://schemas.openxmlformats.org/officeDocument/2006/relationships/hyperlink" Target="http://pbs.twimg.com/profile_images/1187337398591602688/MBWziGOv_normal.jpg" TargetMode="External" /><Relationship Id="rId40" Type="http://schemas.openxmlformats.org/officeDocument/2006/relationships/hyperlink" Target="http://pbs.twimg.com/profile_images/1187337398591602688/MBWziGOv_normal.jpg" TargetMode="External" /><Relationship Id="rId41" Type="http://schemas.openxmlformats.org/officeDocument/2006/relationships/hyperlink" Target="http://pbs.twimg.com/profile_images/1143495608310874112/N0aNBJxl_normal.jpg" TargetMode="External" /><Relationship Id="rId42" Type="http://schemas.openxmlformats.org/officeDocument/2006/relationships/hyperlink" Target="http://pbs.twimg.com/profile_images/1143495608310874112/N0aNBJxl_normal.jpg" TargetMode="External" /><Relationship Id="rId43" Type="http://schemas.openxmlformats.org/officeDocument/2006/relationships/hyperlink" Target="http://pbs.twimg.com/profile_images/1006482283061284864/JPuGHHQ3_normal.jpg" TargetMode="External" /><Relationship Id="rId44" Type="http://schemas.openxmlformats.org/officeDocument/2006/relationships/hyperlink" Target="http://pbs.twimg.com/profile_images/430046644684341248/-WZKVmST_normal.jpeg" TargetMode="External" /><Relationship Id="rId45" Type="http://schemas.openxmlformats.org/officeDocument/2006/relationships/hyperlink" Target="http://pbs.twimg.com/profile_images/430046644684341248/-WZKVmST_normal.jpeg" TargetMode="External" /><Relationship Id="rId46" Type="http://schemas.openxmlformats.org/officeDocument/2006/relationships/hyperlink" Target="http://pbs.twimg.com/profile_images/430046644684341248/-WZKVmST_normal.jpeg" TargetMode="External" /><Relationship Id="rId47" Type="http://schemas.openxmlformats.org/officeDocument/2006/relationships/hyperlink" Target="http://pbs.twimg.com/profile_images/430046644684341248/-WZKVmST_normal.jpeg" TargetMode="External" /><Relationship Id="rId48" Type="http://schemas.openxmlformats.org/officeDocument/2006/relationships/hyperlink" Target="http://pbs.twimg.com/profile_images/430046644684341248/-WZKVmST_normal.jpeg" TargetMode="External" /><Relationship Id="rId49" Type="http://schemas.openxmlformats.org/officeDocument/2006/relationships/hyperlink" Target="http://pbs.twimg.com/profile_images/430046644684341248/-WZKVmST_normal.jpeg" TargetMode="External" /><Relationship Id="rId50" Type="http://schemas.openxmlformats.org/officeDocument/2006/relationships/hyperlink" Target="http://pbs.twimg.com/profile_images/430046644684341248/-WZKVmST_normal.jpeg" TargetMode="External" /><Relationship Id="rId51" Type="http://schemas.openxmlformats.org/officeDocument/2006/relationships/hyperlink" Target="http://pbs.twimg.com/profile_images/724657772617424896/kpttlFqk_normal.jpg" TargetMode="External" /><Relationship Id="rId52" Type="http://schemas.openxmlformats.org/officeDocument/2006/relationships/hyperlink" Target="https://pbs.twimg.com/media/EJIAdULXkAErzKl.jpg" TargetMode="External" /><Relationship Id="rId53" Type="http://schemas.openxmlformats.org/officeDocument/2006/relationships/hyperlink" Target="http://pbs.twimg.com/profile_images/942386644036046850/880gSagn_normal.jpg" TargetMode="External" /><Relationship Id="rId54" Type="http://schemas.openxmlformats.org/officeDocument/2006/relationships/hyperlink" Target="https://pbs.twimg.com/media/EJVQz2KXYAEXPHt.png" TargetMode="External" /><Relationship Id="rId55" Type="http://schemas.openxmlformats.org/officeDocument/2006/relationships/hyperlink" Target="http://pbs.twimg.com/profile_images/942386644036046850/880gSagn_normal.jpg" TargetMode="External" /><Relationship Id="rId56" Type="http://schemas.openxmlformats.org/officeDocument/2006/relationships/hyperlink" Target="http://pbs.twimg.com/profile_images/942386644036046850/880gSagn_normal.jpg" TargetMode="External" /><Relationship Id="rId57" Type="http://schemas.openxmlformats.org/officeDocument/2006/relationships/hyperlink" Target="http://pbs.twimg.com/profile_images/558650482902573058/h9CkaT2R_normal.jpeg" TargetMode="External" /><Relationship Id="rId58" Type="http://schemas.openxmlformats.org/officeDocument/2006/relationships/hyperlink" Target="http://pbs.twimg.com/profile_images/558650482902573058/h9CkaT2R_normal.jpeg" TargetMode="External" /><Relationship Id="rId59" Type="http://schemas.openxmlformats.org/officeDocument/2006/relationships/hyperlink" Target="http://pbs.twimg.com/profile_images/558650482902573058/h9CkaT2R_normal.jpeg" TargetMode="External" /><Relationship Id="rId60" Type="http://schemas.openxmlformats.org/officeDocument/2006/relationships/hyperlink" Target="http://pbs.twimg.com/profile_images/558650482902573058/h9CkaT2R_normal.jpeg" TargetMode="External" /><Relationship Id="rId61" Type="http://schemas.openxmlformats.org/officeDocument/2006/relationships/hyperlink" Target="http://pbs.twimg.com/profile_images/558650482902573058/h9CkaT2R_normal.jpeg" TargetMode="External" /><Relationship Id="rId62" Type="http://schemas.openxmlformats.org/officeDocument/2006/relationships/hyperlink" Target="http://pbs.twimg.com/profile_images/558650482902573058/h9CkaT2R_normal.jpeg" TargetMode="External" /><Relationship Id="rId63" Type="http://schemas.openxmlformats.org/officeDocument/2006/relationships/hyperlink" Target="http://pbs.twimg.com/profile_images/558650482902573058/h9CkaT2R_normal.jpeg" TargetMode="External" /><Relationship Id="rId64" Type="http://schemas.openxmlformats.org/officeDocument/2006/relationships/hyperlink" Target="http://pbs.twimg.com/profile_images/558650482902573058/h9CkaT2R_normal.jpeg" TargetMode="External" /><Relationship Id="rId65" Type="http://schemas.openxmlformats.org/officeDocument/2006/relationships/hyperlink" Target="http://pbs.twimg.com/profile_images/558650482902573058/h9CkaT2R_normal.jpeg" TargetMode="External" /><Relationship Id="rId66" Type="http://schemas.openxmlformats.org/officeDocument/2006/relationships/hyperlink" Target="http://pbs.twimg.com/profile_images/1058449535112867841/JP-rVYlW_normal.jpg" TargetMode="External" /><Relationship Id="rId67" Type="http://schemas.openxmlformats.org/officeDocument/2006/relationships/hyperlink" Target="http://pbs.twimg.com/profile_images/1058449535112867841/JP-rVYlW_normal.jpg" TargetMode="External" /><Relationship Id="rId68" Type="http://schemas.openxmlformats.org/officeDocument/2006/relationships/hyperlink" Target="http://pbs.twimg.com/profile_images/706283719649177600/9RWC6Frg_normal.jpg" TargetMode="External" /><Relationship Id="rId69" Type="http://schemas.openxmlformats.org/officeDocument/2006/relationships/hyperlink" Target="http://pbs.twimg.com/profile_images/1170717480047845376/lHUkep8R_normal.jpg" TargetMode="External" /><Relationship Id="rId70" Type="http://schemas.openxmlformats.org/officeDocument/2006/relationships/hyperlink" Target="http://pbs.twimg.com/profile_images/1170717480047845376/lHUkep8R_normal.jpg" TargetMode="External" /><Relationship Id="rId71" Type="http://schemas.openxmlformats.org/officeDocument/2006/relationships/hyperlink" Target="http://pbs.twimg.com/profile_images/1170717480047845376/lHUkep8R_normal.jpg" TargetMode="External" /><Relationship Id="rId72" Type="http://schemas.openxmlformats.org/officeDocument/2006/relationships/hyperlink" Target="http://pbs.twimg.com/profile_images/1170717480047845376/lHUkep8R_normal.jpg" TargetMode="External" /><Relationship Id="rId73" Type="http://schemas.openxmlformats.org/officeDocument/2006/relationships/hyperlink" Target="http://pbs.twimg.com/profile_images/1170717480047845376/lHUkep8R_normal.jpg" TargetMode="External" /><Relationship Id="rId74" Type="http://schemas.openxmlformats.org/officeDocument/2006/relationships/hyperlink" Target="http://pbs.twimg.com/profile_images/1170717480047845376/lHUkep8R_normal.jpg" TargetMode="External" /><Relationship Id="rId75" Type="http://schemas.openxmlformats.org/officeDocument/2006/relationships/hyperlink" Target="http://pbs.twimg.com/profile_images/1186671633492250625/E_ubXTus_normal.jpg" TargetMode="External" /><Relationship Id="rId76" Type="http://schemas.openxmlformats.org/officeDocument/2006/relationships/hyperlink" Target="http://pbs.twimg.com/profile_images/1186671633492250625/E_ubXTus_normal.jpg" TargetMode="External" /><Relationship Id="rId77" Type="http://schemas.openxmlformats.org/officeDocument/2006/relationships/hyperlink" Target="http://pbs.twimg.com/profile_images/1186671633492250625/E_ubXTus_normal.jpg" TargetMode="External" /><Relationship Id="rId78" Type="http://schemas.openxmlformats.org/officeDocument/2006/relationships/hyperlink" Target="http://pbs.twimg.com/profile_images/1186671633492250625/E_ubXTus_normal.jpg" TargetMode="External" /><Relationship Id="rId79" Type="http://schemas.openxmlformats.org/officeDocument/2006/relationships/hyperlink" Target="http://pbs.twimg.com/profile_images/1186671633492250625/E_ubXTus_normal.jpg" TargetMode="External" /><Relationship Id="rId80" Type="http://schemas.openxmlformats.org/officeDocument/2006/relationships/hyperlink" Target="http://pbs.twimg.com/profile_images/1186671633492250625/E_ubXTus_normal.jpg" TargetMode="External" /><Relationship Id="rId81" Type="http://schemas.openxmlformats.org/officeDocument/2006/relationships/hyperlink" Target="http://pbs.twimg.com/profile_images/849132774661308416/pa2Uplq1_normal.jpg" TargetMode="External" /><Relationship Id="rId82" Type="http://schemas.openxmlformats.org/officeDocument/2006/relationships/hyperlink" Target="https://pbs.twimg.com/tweet_video_thumb/EJLXcNzWoAE_tr4.jpg" TargetMode="External" /><Relationship Id="rId83" Type="http://schemas.openxmlformats.org/officeDocument/2006/relationships/hyperlink" Target="http://pbs.twimg.com/profile_images/690218859895373824/JEdDRzpE_normal.jpg" TargetMode="External" /><Relationship Id="rId84" Type="http://schemas.openxmlformats.org/officeDocument/2006/relationships/hyperlink" Target="http://pbs.twimg.com/profile_images/849132774661308416/pa2Uplq1_normal.jpg" TargetMode="External" /><Relationship Id="rId85" Type="http://schemas.openxmlformats.org/officeDocument/2006/relationships/hyperlink" Target="http://pbs.twimg.com/profile_images/849133030237061120/6hUrNP0a_normal.jpg" TargetMode="External" /><Relationship Id="rId86" Type="http://schemas.openxmlformats.org/officeDocument/2006/relationships/hyperlink" Target="http://pbs.twimg.com/profile_images/1184702192336490499/xiuYhert_normal.jpg" TargetMode="External" /><Relationship Id="rId87" Type="http://schemas.openxmlformats.org/officeDocument/2006/relationships/hyperlink" Target="https://pbs.twimg.com/tweet_video_thumb/EJkWTfPXkAEzCOx.jpg" TargetMode="External" /><Relationship Id="rId88" Type="http://schemas.openxmlformats.org/officeDocument/2006/relationships/hyperlink" Target="http://pbs.twimg.com/profile_images/849132774661308416/pa2Uplq1_normal.jpg" TargetMode="External" /><Relationship Id="rId89" Type="http://schemas.openxmlformats.org/officeDocument/2006/relationships/hyperlink" Target="http://pbs.twimg.com/profile_images/849133030237061120/6hUrNP0a_normal.jpg" TargetMode="External" /><Relationship Id="rId90" Type="http://schemas.openxmlformats.org/officeDocument/2006/relationships/hyperlink" Target="https://pbs.twimg.com/tweet_video_thumb/EJLXcNzWoAE_tr4.jpg" TargetMode="External" /><Relationship Id="rId91" Type="http://schemas.openxmlformats.org/officeDocument/2006/relationships/hyperlink" Target="https://pbs.twimg.com/tweet_video_thumb/EJfsMJBWsAAa7_w.jpg" TargetMode="External" /><Relationship Id="rId92" Type="http://schemas.openxmlformats.org/officeDocument/2006/relationships/hyperlink" Target="https://pbs.twimg.com/tweet_video_thumb/EJkWTfPXkAEzCOx.jpg" TargetMode="External" /><Relationship Id="rId93" Type="http://schemas.openxmlformats.org/officeDocument/2006/relationships/hyperlink" Target="http://pbs.twimg.com/profile_images/849132774661308416/pa2Uplq1_normal.jpg" TargetMode="External" /><Relationship Id="rId94" Type="http://schemas.openxmlformats.org/officeDocument/2006/relationships/hyperlink" Target="https://pbs.twimg.com/tweet_video_thumb/EJLXcNzWoAE_tr4.jpg" TargetMode="External" /><Relationship Id="rId95" Type="http://schemas.openxmlformats.org/officeDocument/2006/relationships/hyperlink" Target="https://pbs.twimg.com/tweet_video_thumb/EJfsMJBWsAAa7_w.jpg" TargetMode="External" /><Relationship Id="rId96" Type="http://schemas.openxmlformats.org/officeDocument/2006/relationships/hyperlink" Target="https://pbs.twimg.com/tweet_video_thumb/EJkWTfPXkAEzCOx.jpg" TargetMode="External" /><Relationship Id="rId97" Type="http://schemas.openxmlformats.org/officeDocument/2006/relationships/hyperlink" Target="http://pbs.twimg.com/profile_images/849132774661308416/pa2Uplq1_normal.jpg" TargetMode="External" /><Relationship Id="rId98" Type="http://schemas.openxmlformats.org/officeDocument/2006/relationships/hyperlink" Target="http://pbs.twimg.com/profile_images/849132774661308416/pa2Uplq1_normal.jpg" TargetMode="External" /><Relationship Id="rId99" Type="http://schemas.openxmlformats.org/officeDocument/2006/relationships/hyperlink" Target="http://pbs.twimg.com/profile_images/849132774661308416/pa2Uplq1_normal.jpg" TargetMode="External" /><Relationship Id="rId100" Type="http://schemas.openxmlformats.org/officeDocument/2006/relationships/hyperlink" Target="http://pbs.twimg.com/profile_images/849132774661308416/pa2Uplq1_normal.jpg" TargetMode="External" /><Relationship Id="rId101" Type="http://schemas.openxmlformats.org/officeDocument/2006/relationships/hyperlink" Target="https://pbs.twimg.com/tweet_video_thumb/EJLXcNzWoAE_tr4.jpg" TargetMode="External" /><Relationship Id="rId102" Type="http://schemas.openxmlformats.org/officeDocument/2006/relationships/hyperlink" Target="https://pbs.twimg.com/tweet_video_thumb/EJfsMJBWsAAa7_w.jpg" TargetMode="External" /><Relationship Id="rId103" Type="http://schemas.openxmlformats.org/officeDocument/2006/relationships/hyperlink" Target="https://pbs.twimg.com/tweet_video_thumb/EJkWTfPXkAEzCOx.jpg" TargetMode="External" /><Relationship Id="rId104" Type="http://schemas.openxmlformats.org/officeDocument/2006/relationships/hyperlink" Target="https://pbs.twimg.com/tweet_video_thumb/EJLXcNzWoAE_tr4.jpg" TargetMode="External" /><Relationship Id="rId105" Type="http://schemas.openxmlformats.org/officeDocument/2006/relationships/hyperlink" Target="https://pbs.twimg.com/tweet_video_thumb/EJfsMJBWsAAa7_w.jpg" TargetMode="External" /><Relationship Id="rId106" Type="http://schemas.openxmlformats.org/officeDocument/2006/relationships/hyperlink" Target="https://pbs.twimg.com/tweet_video_thumb/EJkWTfPXkAEzCOx.jpg" TargetMode="External" /><Relationship Id="rId107" Type="http://schemas.openxmlformats.org/officeDocument/2006/relationships/hyperlink" Target="https://pbs.twimg.com/tweet_video_thumb/EJLXcNzWoAE_tr4.jpg" TargetMode="External" /><Relationship Id="rId108" Type="http://schemas.openxmlformats.org/officeDocument/2006/relationships/hyperlink" Target="http://pbs.twimg.com/profile_images/1184702192336490499/xiuYhert_normal.jpg" TargetMode="External" /><Relationship Id="rId109" Type="http://schemas.openxmlformats.org/officeDocument/2006/relationships/hyperlink" Target="https://pbs.twimg.com/tweet_video_thumb/EJfsMJBWsAAa7_w.jpg" TargetMode="External" /><Relationship Id="rId110" Type="http://schemas.openxmlformats.org/officeDocument/2006/relationships/hyperlink" Target="https://pbs.twimg.com/tweet_video_thumb/EJkWTfPXkAEzCOx.jpg" TargetMode="External" /><Relationship Id="rId111" Type="http://schemas.openxmlformats.org/officeDocument/2006/relationships/hyperlink" Target="https://twitter.com/odoscope/status/1191241236650307584" TargetMode="External" /><Relationship Id="rId112" Type="http://schemas.openxmlformats.org/officeDocument/2006/relationships/hyperlink" Target="https://twitter.com/rhuenermann/status/1193778415603789825" TargetMode="External" /><Relationship Id="rId113" Type="http://schemas.openxmlformats.org/officeDocument/2006/relationships/hyperlink" Target="https://twitter.com/rhuenermann/status/1193778415603789825" TargetMode="External" /><Relationship Id="rId114" Type="http://schemas.openxmlformats.org/officeDocument/2006/relationships/hyperlink" Target="https://twitter.com/larsthiess/status/1194176557335695360" TargetMode="External" /><Relationship Id="rId115" Type="http://schemas.openxmlformats.org/officeDocument/2006/relationships/hyperlink" Target="https://twitter.com/larsthiess/status/1194176557335695360" TargetMode="External" /><Relationship Id="rId116" Type="http://schemas.openxmlformats.org/officeDocument/2006/relationships/hyperlink" Target="https://twitter.com/sitetuners/status/1194306366392979459" TargetMode="External" /><Relationship Id="rId117" Type="http://schemas.openxmlformats.org/officeDocument/2006/relationships/hyperlink" Target="https://twitter.com/mjoehlerich/status/1194610144945958918" TargetMode="External" /><Relationship Id="rId118" Type="http://schemas.openxmlformats.org/officeDocument/2006/relationships/hyperlink" Target="https://twitter.com/mjoehlerich/status/1194610144945958918" TargetMode="External" /><Relationship Id="rId119" Type="http://schemas.openxmlformats.org/officeDocument/2006/relationships/hyperlink" Target="https://twitter.com/mjoehlerich/status/1194610144945958918" TargetMode="External" /><Relationship Id="rId120" Type="http://schemas.openxmlformats.org/officeDocument/2006/relationships/hyperlink" Target="https://twitter.com/mjoehlerich/status/1194610144945958918" TargetMode="External" /><Relationship Id="rId121" Type="http://schemas.openxmlformats.org/officeDocument/2006/relationships/hyperlink" Target="https://twitter.com/mjoehlerich/status/1194610144945958918" TargetMode="External" /><Relationship Id="rId122" Type="http://schemas.openxmlformats.org/officeDocument/2006/relationships/hyperlink" Target="https://twitter.com/mjoehlerich/status/1194610144945958918" TargetMode="External" /><Relationship Id="rId123" Type="http://schemas.openxmlformats.org/officeDocument/2006/relationships/hyperlink" Target="https://twitter.com/mjoehlerich/status/1194610144945958918" TargetMode="External" /><Relationship Id="rId124" Type="http://schemas.openxmlformats.org/officeDocument/2006/relationships/hyperlink" Target="https://twitter.com/csc_recht/status/1194950321753264128" TargetMode="External" /><Relationship Id="rId125" Type="http://schemas.openxmlformats.org/officeDocument/2006/relationships/hyperlink" Target="https://twitter.com/mschirmbacher/status/1194173485196566528" TargetMode="External" /><Relationship Id="rId126" Type="http://schemas.openxmlformats.org/officeDocument/2006/relationships/hyperlink" Target="https://twitter.com/nhaerting/status/1194176348614516736" TargetMode="External" /><Relationship Id="rId127" Type="http://schemas.openxmlformats.org/officeDocument/2006/relationships/hyperlink" Target="https://twitter.com/mschirmbacher/status/1194950187468427265" TargetMode="External" /><Relationship Id="rId128" Type="http://schemas.openxmlformats.org/officeDocument/2006/relationships/hyperlink" Target="https://twitter.com/nhaerting/status/1194176348614516736" TargetMode="External" /><Relationship Id="rId129" Type="http://schemas.openxmlformats.org/officeDocument/2006/relationships/hyperlink" Target="https://twitter.com/nhaerting/status/1194954984661618688" TargetMode="External" /><Relationship Id="rId130" Type="http://schemas.openxmlformats.org/officeDocument/2006/relationships/hyperlink" Target="https://twitter.com/metoscm/status/1194298807200210946" TargetMode="External" /><Relationship Id="rId131" Type="http://schemas.openxmlformats.org/officeDocument/2006/relationships/hyperlink" Target="https://twitter.com/metoscm/status/1194298807200210946" TargetMode="External" /><Relationship Id="rId132" Type="http://schemas.openxmlformats.org/officeDocument/2006/relationships/hyperlink" Target="https://twitter.com/metoscm/status/1194298807200210946" TargetMode="External" /><Relationship Id="rId133" Type="http://schemas.openxmlformats.org/officeDocument/2006/relationships/hyperlink" Target="https://twitter.com/metoscm/status/1194298807200210946" TargetMode="External" /><Relationship Id="rId134" Type="http://schemas.openxmlformats.org/officeDocument/2006/relationships/hyperlink" Target="https://twitter.com/metoscm/status/1194298807200210946" TargetMode="External" /><Relationship Id="rId135" Type="http://schemas.openxmlformats.org/officeDocument/2006/relationships/hyperlink" Target="https://twitter.com/metoscm/status/1194298807200210946" TargetMode="External" /><Relationship Id="rId136" Type="http://schemas.openxmlformats.org/officeDocument/2006/relationships/hyperlink" Target="https://twitter.com/metoscm/status/1194298807200210946" TargetMode="External" /><Relationship Id="rId137" Type="http://schemas.openxmlformats.org/officeDocument/2006/relationships/hyperlink" Target="https://twitter.com/metoscm/status/1194958730917502979" TargetMode="External" /><Relationship Id="rId138" Type="http://schemas.openxmlformats.org/officeDocument/2006/relationships/hyperlink" Target="https://twitter.com/metoscm/status/1194958730917502979" TargetMode="External" /><Relationship Id="rId139" Type="http://schemas.openxmlformats.org/officeDocument/2006/relationships/hyperlink" Target="https://twitter.com/connectedaction/status/1194984594854023168" TargetMode="External" /><Relationship Id="rId140" Type="http://schemas.openxmlformats.org/officeDocument/2006/relationships/hyperlink" Target="https://twitter.com/connectedaction/status/1194984594854023168" TargetMode="External" /><Relationship Id="rId141" Type="http://schemas.openxmlformats.org/officeDocument/2006/relationships/hyperlink" Target="https://twitter.com/jimsterne/status/1195698476455256066" TargetMode="External" /><Relationship Id="rId142" Type="http://schemas.openxmlformats.org/officeDocument/2006/relationships/hyperlink" Target="https://twitter.com/fmfrancoise/status/1196005021768470528" TargetMode="External" /><Relationship Id="rId143" Type="http://schemas.openxmlformats.org/officeDocument/2006/relationships/hyperlink" Target="https://twitter.com/fmfrancoise/status/1196005021768470528" TargetMode="External" /><Relationship Id="rId144" Type="http://schemas.openxmlformats.org/officeDocument/2006/relationships/hyperlink" Target="https://twitter.com/fmfrancoise/status/1196005021768470528" TargetMode="External" /><Relationship Id="rId145" Type="http://schemas.openxmlformats.org/officeDocument/2006/relationships/hyperlink" Target="https://twitter.com/fmfrancoise/status/1196005021768470528" TargetMode="External" /><Relationship Id="rId146" Type="http://schemas.openxmlformats.org/officeDocument/2006/relationships/hyperlink" Target="https://twitter.com/fmfrancoise/status/1196005021768470528" TargetMode="External" /><Relationship Id="rId147" Type="http://schemas.openxmlformats.org/officeDocument/2006/relationships/hyperlink" Target="https://twitter.com/fmfrancoise/status/1196005021768470528" TargetMode="External" /><Relationship Id="rId148" Type="http://schemas.openxmlformats.org/officeDocument/2006/relationships/hyperlink" Target="https://twitter.com/mbruge/status/1194255860438118402" TargetMode="External" /><Relationship Id="rId149" Type="http://schemas.openxmlformats.org/officeDocument/2006/relationships/hyperlink" Target="https://twitter.com/mbruge/status/1194255860438118402" TargetMode="External" /><Relationship Id="rId150" Type="http://schemas.openxmlformats.org/officeDocument/2006/relationships/hyperlink" Target="https://twitter.com/mbruge/status/1194255860438118402" TargetMode="External" /><Relationship Id="rId151" Type="http://schemas.openxmlformats.org/officeDocument/2006/relationships/hyperlink" Target="https://twitter.com/mbruge/status/1194255860438118402" TargetMode="External" /><Relationship Id="rId152" Type="http://schemas.openxmlformats.org/officeDocument/2006/relationships/hyperlink" Target="https://twitter.com/mbruge/status/1194255860438118402" TargetMode="External" /><Relationship Id="rId153" Type="http://schemas.openxmlformats.org/officeDocument/2006/relationships/hyperlink" Target="https://twitter.com/mbruge/status/1194255860438118402" TargetMode="External" /><Relationship Id="rId154" Type="http://schemas.openxmlformats.org/officeDocument/2006/relationships/hyperlink" Target="https://twitter.com/nodexl/status/1194285894112567297" TargetMode="External" /><Relationship Id="rId155" Type="http://schemas.openxmlformats.org/officeDocument/2006/relationships/hyperlink" Target="https://twitter.com/vivianfrancos/status/1194253736299974656" TargetMode="External" /><Relationship Id="rId156" Type="http://schemas.openxmlformats.org/officeDocument/2006/relationships/hyperlink" Target="https://twitter.com/digitalspacelab/status/1194954492502069248" TargetMode="External" /><Relationship Id="rId157" Type="http://schemas.openxmlformats.org/officeDocument/2006/relationships/hyperlink" Target="https://twitter.com/nodexl/status/1194957647151345665" TargetMode="External" /><Relationship Id="rId158" Type="http://schemas.openxmlformats.org/officeDocument/2006/relationships/hyperlink" Target="https://twitter.com/smr_foundation/status/1194999996418052097" TargetMode="External" /><Relationship Id="rId159" Type="http://schemas.openxmlformats.org/officeDocument/2006/relationships/hyperlink" Target="https://twitter.com/vivianfrancos/status/1195683266990395392" TargetMode="External" /><Relationship Id="rId160" Type="http://schemas.openxmlformats.org/officeDocument/2006/relationships/hyperlink" Target="https://twitter.com/vivianfrancos/status/1196011763201916929" TargetMode="External" /><Relationship Id="rId161" Type="http://schemas.openxmlformats.org/officeDocument/2006/relationships/hyperlink" Target="https://twitter.com/nodexl/status/1194285894112567297" TargetMode="External" /><Relationship Id="rId162" Type="http://schemas.openxmlformats.org/officeDocument/2006/relationships/hyperlink" Target="https://twitter.com/smr_foundation/status/1194999996418052097" TargetMode="External" /><Relationship Id="rId163" Type="http://schemas.openxmlformats.org/officeDocument/2006/relationships/hyperlink" Target="https://twitter.com/vivianfrancos/status/1194253736299974656" TargetMode="External" /><Relationship Id="rId164" Type="http://schemas.openxmlformats.org/officeDocument/2006/relationships/hyperlink" Target="https://twitter.com/vivianfrancos/status/1195683935294033920" TargetMode="External" /><Relationship Id="rId165" Type="http://schemas.openxmlformats.org/officeDocument/2006/relationships/hyperlink" Target="https://twitter.com/vivianfrancos/status/1196011763201916929" TargetMode="External" /><Relationship Id="rId166" Type="http://schemas.openxmlformats.org/officeDocument/2006/relationships/hyperlink" Target="https://twitter.com/nodexl/status/1194285894112567297" TargetMode="External" /><Relationship Id="rId167" Type="http://schemas.openxmlformats.org/officeDocument/2006/relationships/hyperlink" Target="https://twitter.com/vivianfrancos/status/1194253736299974656" TargetMode="External" /><Relationship Id="rId168" Type="http://schemas.openxmlformats.org/officeDocument/2006/relationships/hyperlink" Target="https://twitter.com/vivianfrancos/status/1195683935294033920" TargetMode="External" /><Relationship Id="rId169" Type="http://schemas.openxmlformats.org/officeDocument/2006/relationships/hyperlink" Target="https://twitter.com/vivianfrancos/status/1196011763201916929" TargetMode="External" /><Relationship Id="rId170" Type="http://schemas.openxmlformats.org/officeDocument/2006/relationships/hyperlink" Target="https://twitter.com/nodexl/status/1194285894112567297" TargetMode="External" /><Relationship Id="rId171" Type="http://schemas.openxmlformats.org/officeDocument/2006/relationships/hyperlink" Target="https://twitter.com/nodexl/status/1194285894112567297" TargetMode="External" /><Relationship Id="rId172" Type="http://schemas.openxmlformats.org/officeDocument/2006/relationships/hyperlink" Target="https://twitter.com/nodexl/status/1194285894112567297" TargetMode="External" /><Relationship Id="rId173" Type="http://schemas.openxmlformats.org/officeDocument/2006/relationships/hyperlink" Target="https://twitter.com/nodexl/status/1194957647151345665" TargetMode="External" /><Relationship Id="rId174" Type="http://schemas.openxmlformats.org/officeDocument/2006/relationships/hyperlink" Target="https://twitter.com/vivianfrancos/status/1194253736299974656" TargetMode="External" /><Relationship Id="rId175" Type="http://schemas.openxmlformats.org/officeDocument/2006/relationships/hyperlink" Target="https://twitter.com/vivianfrancos/status/1195683935294033920" TargetMode="External" /><Relationship Id="rId176" Type="http://schemas.openxmlformats.org/officeDocument/2006/relationships/hyperlink" Target="https://twitter.com/vivianfrancos/status/1196011763201916929" TargetMode="External" /><Relationship Id="rId177" Type="http://schemas.openxmlformats.org/officeDocument/2006/relationships/hyperlink" Target="https://twitter.com/vivianfrancos/status/1194253736299974656" TargetMode="External" /><Relationship Id="rId178" Type="http://schemas.openxmlformats.org/officeDocument/2006/relationships/hyperlink" Target="https://twitter.com/vivianfrancos/status/1195683935294033920" TargetMode="External" /><Relationship Id="rId179" Type="http://schemas.openxmlformats.org/officeDocument/2006/relationships/hyperlink" Target="https://twitter.com/vivianfrancos/status/1196011763201916929" TargetMode="External" /><Relationship Id="rId180" Type="http://schemas.openxmlformats.org/officeDocument/2006/relationships/hyperlink" Target="https://twitter.com/vivianfrancos/status/1194253736299974656" TargetMode="External" /><Relationship Id="rId181" Type="http://schemas.openxmlformats.org/officeDocument/2006/relationships/hyperlink" Target="https://twitter.com/vivianfrancos/status/1195683266990395392" TargetMode="External" /><Relationship Id="rId182" Type="http://schemas.openxmlformats.org/officeDocument/2006/relationships/hyperlink" Target="https://twitter.com/vivianfrancos/status/1195683935294033920" TargetMode="External" /><Relationship Id="rId183" Type="http://schemas.openxmlformats.org/officeDocument/2006/relationships/hyperlink" Target="https://twitter.com/vivianfrancos/status/1196011763201916929" TargetMode="External" /><Relationship Id="rId184" Type="http://schemas.openxmlformats.org/officeDocument/2006/relationships/comments" Target="../comments1.xml" /><Relationship Id="rId185" Type="http://schemas.openxmlformats.org/officeDocument/2006/relationships/vmlDrawing" Target="../drawings/vmlDrawing1.vml" /><Relationship Id="rId186" Type="http://schemas.openxmlformats.org/officeDocument/2006/relationships/table" Target="../tables/table1.xml" /><Relationship Id="rId1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7OthYFo1L" TargetMode="External" /><Relationship Id="rId2" Type="http://schemas.openxmlformats.org/officeDocument/2006/relationships/hyperlink" Target="https://t.co/ARS5MCaOTG" TargetMode="External" /><Relationship Id="rId3" Type="http://schemas.openxmlformats.org/officeDocument/2006/relationships/hyperlink" Target="https://t.co/mmBqin4vc5" TargetMode="External" /><Relationship Id="rId4" Type="http://schemas.openxmlformats.org/officeDocument/2006/relationships/hyperlink" Target="http://t.co/iCXBLAenbf" TargetMode="External" /><Relationship Id="rId5" Type="http://schemas.openxmlformats.org/officeDocument/2006/relationships/hyperlink" Target="https://t.co/EpykLU4Lz3" TargetMode="External" /><Relationship Id="rId6" Type="http://schemas.openxmlformats.org/officeDocument/2006/relationships/hyperlink" Target="http://t.co/0soMyRRWbW" TargetMode="External" /><Relationship Id="rId7" Type="http://schemas.openxmlformats.org/officeDocument/2006/relationships/hyperlink" Target="https://t.co/oU2F1y73aD" TargetMode="External" /><Relationship Id="rId8" Type="http://schemas.openxmlformats.org/officeDocument/2006/relationships/hyperlink" Target="https://t.co/b6ey2HY6iZ" TargetMode="External" /><Relationship Id="rId9" Type="http://schemas.openxmlformats.org/officeDocument/2006/relationships/hyperlink" Target="https://t.co/JBGQ4OgY5w" TargetMode="External" /><Relationship Id="rId10" Type="http://schemas.openxmlformats.org/officeDocument/2006/relationships/hyperlink" Target="https://t.co/CM4huFUqm1" TargetMode="External" /><Relationship Id="rId11" Type="http://schemas.openxmlformats.org/officeDocument/2006/relationships/hyperlink" Target="https://t.co/FKKr76FLpx" TargetMode="External" /><Relationship Id="rId12" Type="http://schemas.openxmlformats.org/officeDocument/2006/relationships/hyperlink" Target="http://t.co/X1s40eTq9M" TargetMode="External" /><Relationship Id="rId13" Type="http://schemas.openxmlformats.org/officeDocument/2006/relationships/hyperlink" Target="https://t.co/eUJLtrtePs" TargetMode="External" /><Relationship Id="rId14" Type="http://schemas.openxmlformats.org/officeDocument/2006/relationships/hyperlink" Target="https://t.co/WqycF5QfO9" TargetMode="External" /><Relationship Id="rId15" Type="http://schemas.openxmlformats.org/officeDocument/2006/relationships/hyperlink" Target="https://t.co/LgAGV7hqTQ" TargetMode="External" /><Relationship Id="rId16" Type="http://schemas.openxmlformats.org/officeDocument/2006/relationships/hyperlink" Target="http://t.co/O0Gt9mqvGZ" TargetMode="External" /><Relationship Id="rId17" Type="http://schemas.openxmlformats.org/officeDocument/2006/relationships/hyperlink" Target="https://t.co/LhecLereaz" TargetMode="External" /><Relationship Id="rId18" Type="http://schemas.openxmlformats.org/officeDocument/2006/relationships/hyperlink" Target="https://t.co/FCEElhbLFV" TargetMode="External" /><Relationship Id="rId19" Type="http://schemas.openxmlformats.org/officeDocument/2006/relationships/hyperlink" Target="https://t.co/YsKIxquoRj" TargetMode="External" /><Relationship Id="rId20" Type="http://schemas.openxmlformats.org/officeDocument/2006/relationships/hyperlink" Target="https://pbs.twimg.com/profile_banners/116498421/1554800411" TargetMode="External" /><Relationship Id="rId21" Type="http://schemas.openxmlformats.org/officeDocument/2006/relationships/hyperlink" Target="https://pbs.twimg.com/profile_banners/153738087/1553699054" TargetMode="External" /><Relationship Id="rId22" Type="http://schemas.openxmlformats.org/officeDocument/2006/relationships/hyperlink" Target="https://pbs.twimg.com/profile_banners/3099327285/1555409480" TargetMode="External" /><Relationship Id="rId23" Type="http://schemas.openxmlformats.org/officeDocument/2006/relationships/hyperlink" Target="https://pbs.twimg.com/profile_banners/348440413/1565131114" TargetMode="External" /><Relationship Id="rId24" Type="http://schemas.openxmlformats.org/officeDocument/2006/relationships/hyperlink" Target="https://pbs.twimg.com/profile_banners/92122614/1561321003" TargetMode="External" /><Relationship Id="rId25" Type="http://schemas.openxmlformats.org/officeDocument/2006/relationships/hyperlink" Target="https://pbs.twimg.com/profile_banners/25221532/1529426724" TargetMode="External" /><Relationship Id="rId26" Type="http://schemas.openxmlformats.org/officeDocument/2006/relationships/hyperlink" Target="https://pbs.twimg.com/profile_banners/15895713/1566543462" TargetMode="External" /><Relationship Id="rId27" Type="http://schemas.openxmlformats.org/officeDocument/2006/relationships/hyperlink" Target="https://pbs.twimg.com/profile_banners/76935934/1571052477" TargetMode="External" /><Relationship Id="rId28" Type="http://schemas.openxmlformats.org/officeDocument/2006/relationships/hyperlink" Target="https://pbs.twimg.com/profile_banners/20337164/1571644650" TargetMode="External" /><Relationship Id="rId29" Type="http://schemas.openxmlformats.org/officeDocument/2006/relationships/hyperlink" Target="https://pbs.twimg.com/profile_banners/2893445801/1562244670" TargetMode="External" /><Relationship Id="rId30" Type="http://schemas.openxmlformats.org/officeDocument/2006/relationships/hyperlink" Target="https://pbs.twimg.com/profile_banners/53391497/1571759719" TargetMode="External" /><Relationship Id="rId31" Type="http://schemas.openxmlformats.org/officeDocument/2006/relationships/hyperlink" Target="https://pbs.twimg.com/profile_banners/151934168/1391403981" TargetMode="External" /><Relationship Id="rId32" Type="http://schemas.openxmlformats.org/officeDocument/2006/relationships/hyperlink" Target="https://pbs.twimg.com/profile_banners/12160482/1423267766" TargetMode="External" /><Relationship Id="rId33" Type="http://schemas.openxmlformats.org/officeDocument/2006/relationships/hyperlink" Target="https://pbs.twimg.com/profile_banners/87606674/1405285356" TargetMode="External" /><Relationship Id="rId34" Type="http://schemas.openxmlformats.org/officeDocument/2006/relationships/hyperlink" Target="https://pbs.twimg.com/profile_banners/22001402/1431373899" TargetMode="External" /><Relationship Id="rId35" Type="http://schemas.openxmlformats.org/officeDocument/2006/relationships/hyperlink" Target="https://pbs.twimg.com/profile_banners/21111724/1572683701" TargetMode="External" /><Relationship Id="rId36" Type="http://schemas.openxmlformats.org/officeDocument/2006/relationships/hyperlink" Target="https://pbs.twimg.com/profile_banners/2994261783/1422091520" TargetMode="External" /><Relationship Id="rId37" Type="http://schemas.openxmlformats.org/officeDocument/2006/relationships/hyperlink" Target="https://pbs.twimg.com/profile_banners/334107188/1562937919" TargetMode="External" /><Relationship Id="rId38" Type="http://schemas.openxmlformats.org/officeDocument/2006/relationships/hyperlink" Target="https://pbs.twimg.com/profile_banners/98097823/1538797822" TargetMode="External" /><Relationship Id="rId39" Type="http://schemas.openxmlformats.org/officeDocument/2006/relationships/hyperlink" Target="https://pbs.twimg.com/profile_banners/3801151/1534434651" TargetMode="External" /><Relationship Id="rId40" Type="http://schemas.openxmlformats.org/officeDocument/2006/relationships/hyperlink" Target="https://pbs.twimg.com/profile_banners/3229980963/1572706221"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4/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3/bg.gif" TargetMode="External" /><Relationship Id="rId55" Type="http://schemas.openxmlformats.org/officeDocument/2006/relationships/hyperlink" Target="http://abs.twimg.com/images/themes/theme19/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3/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4/bg.gif" TargetMode="External" /><Relationship Id="rId63" Type="http://schemas.openxmlformats.org/officeDocument/2006/relationships/hyperlink" Target="http://pbs.twimg.com/profile_images/1086240060637409280/houwFGk6_normal.jpg" TargetMode="External" /><Relationship Id="rId64" Type="http://schemas.openxmlformats.org/officeDocument/2006/relationships/hyperlink" Target="http://pbs.twimg.com/profile_images/1082663999085387776/eKbucP3o_normal.jpg" TargetMode="External" /><Relationship Id="rId65" Type="http://schemas.openxmlformats.org/officeDocument/2006/relationships/hyperlink" Target="http://pbs.twimg.com/profile_images/1187337398591602688/MBWziGOv_normal.jpg" TargetMode="External" /><Relationship Id="rId66" Type="http://schemas.openxmlformats.org/officeDocument/2006/relationships/hyperlink" Target="http://pbs.twimg.com/profile_images/1143495608310874112/N0aNBJxl_normal.jpg" TargetMode="External" /><Relationship Id="rId67" Type="http://schemas.openxmlformats.org/officeDocument/2006/relationships/hyperlink" Target="http://pbs.twimg.com/profile_images/842118086652239872/XiNi-DuN_normal.jpg" TargetMode="External" /><Relationship Id="rId68" Type="http://schemas.openxmlformats.org/officeDocument/2006/relationships/hyperlink" Target="http://pbs.twimg.com/profile_images/1006482283061284864/JPuGHHQ3_normal.jpg" TargetMode="External" /><Relationship Id="rId69" Type="http://schemas.openxmlformats.org/officeDocument/2006/relationships/hyperlink" Target="http://pbs.twimg.com/profile_images/852240390413578241/I-h-7Q1l_normal.jpg" TargetMode="External" /><Relationship Id="rId70" Type="http://schemas.openxmlformats.org/officeDocument/2006/relationships/hyperlink" Target="http://pbs.twimg.com/profile_images/430046644684341248/-WZKVmST_normal.jpeg" TargetMode="External" /><Relationship Id="rId71" Type="http://schemas.openxmlformats.org/officeDocument/2006/relationships/hyperlink" Target="http://pbs.twimg.com/profile_images/1184702192336490499/xiuYhert_normal.jpg" TargetMode="External" /><Relationship Id="rId72" Type="http://schemas.openxmlformats.org/officeDocument/2006/relationships/hyperlink" Target="http://pbs.twimg.com/profile_images/1082666160951312390/7fySiNFl_normal.jpg" TargetMode="External" /><Relationship Id="rId73" Type="http://schemas.openxmlformats.org/officeDocument/2006/relationships/hyperlink" Target="http://pbs.twimg.com/profile_images/690218859895373824/JEdDRzpE_normal.jpg" TargetMode="External" /><Relationship Id="rId74" Type="http://schemas.openxmlformats.org/officeDocument/2006/relationships/hyperlink" Target="http://pbs.twimg.com/profile_images/1186671633492250625/E_ubXTus_normal.jpg" TargetMode="External" /><Relationship Id="rId75" Type="http://schemas.openxmlformats.org/officeDocument/2006/relationships/hyperlink" Target="http://pbs.twimg.com/profile_images/849133030237061120/6hUrNP0a_normal.jpg" TargetMode="External" /><Relationship Id="rId76" Type="http://schemas.openxmlformats.org/officeDocument/2006/relationships/hyperlink" Target="http://pbs.twimg.com/profile_images/943596894831255552/cMOzkc5i_normal.jpg" TargetMode="External" /><Relationship Id="rId77" Type="http://schemas.openxmlformats.org/officeDocument/2006/relationships/hyperlink" Target="http://pbs.twimg.com/profile_images/849132774661308416/pa2Uplq1_normal.jpg" TargetMode="External" /><Relationship Id="rId78" Type="http://schemas.openxmlformats.org/officeDocument/2006/relationships/hyperlink" Target="http://pbs.twimg.com/profile_images/724657772617424896/kpttlFqk_normal.jpg" TargetMode="External" /><Relationship Id="rId79" Type="http://schemas.openxmlformats.org/officeDocument/2006/relationships/hyperlink" Target="http://pbs.twimg.com/profile_images/942386644036046850/880gSagn_normal.jpg" TargetMode="External" /><Relationship Id="rId80" Type="http://schemas.openxmlformats.org/officeDocument/2006/relationships/hyperlink" Target="http://pbs.twimg.com/profile_images/558650482902573058/h9CkaT2R_normal.jpeg" TargetMode="External" /><Relationship Id="rId81" Type="http://schemas.openxmlformats.org/officeDocument/2006/relationships/hyperlink" Target="http://pbs.twimg.com/profile_images/1149670117829206016/IVQKD-jK_normal.jpg" TargetMode="External" /><Relationship Id="rId82" Type="http://schemas.openxmlformats.org/officeDocument/2006/relationships/hyperlink" Target="http://pbs.twimg.com/profile_images/1058449535112867841/JP-rVYlW_normal.jpg" TargetMode="External" /><Relationship Id="rId83" Type="http://schemas.openxmlformats.org/officeDocument/2006/relationships/hyperlink" Target="http://pbs.twimg.com/profile_images/706283719649177600/9RWC6Frg_normal.jpg" TargetMode="External" /><Relationship Id="rId84" Type="http://schemas.openxmlformats.org/officeDocument/2006/relationships/hyperlink" Target="http://pbs.twimg.com/profile_images/1170717480047845376/lHUkep8R_normal.jpg" TargetMode="External" /><Relationship Id="rId85" Type="http://schemas.openxmlformats.org/officeDocument/2006/relationships/hyperlink" Target="https://twitter.com/odoscope" TargetMode="External" /><Relationship Id="rId86" Type="http://schemas.openxmlformats.org/officeDocument/2006/relationships/hyperlink" Target="https://twitter.com/mas_deutschland" TargetMode="External" /><Relationship Id="rId87" Type="http://schemas.openxmlformats.org/officeDocument/2006/relationships/hyperlink" Target="https://twitter.com/rhuenermann" TargetMode="External" /><Relationship Id="rId88" Type="http://schemas.openxmlformats.org/officeDocument/2006/relationships/hyperlink" Target="https://twitter.com/larsthiess" TargetMode="External" /><Relationship Id="rId89" Type="http://schemas.openxmlformats.org/officeDocument/2006/relationships/hyperlink" Target="https://twitter.com/mschirmbacher" TargetMode="External" /><Relationship Id="rId90" Type="http://schemas.openxmlformats.org/officeDocument/2006/relationships/hyperlink" Target="https://twitter.com/sitetuners" TargetMode="External" /><Relationship Id="rId91" Type="http://schemas.openxmlformats.org/officeDocument/2006/relationships/hyperlink" Target="https://twitter.com/martingreif" TargetMode="External" /><Relationship Id="rId92" Type="http://schemas.openxmlformats.org/officeDocument/2006/relationships/hyperlink" Target="https://twitter.com/mjoehlerich" TargetMode="External" /><Relationship Id="rId93" Type="http://schemas.openxmlformats.org/officeDocument/2006/relationships/hyperlink" Target="https://twitter.com/vivianfrancos" TargetMode="External" /><Relationship Id="rId94" Type="http://schemas.openxmlformats.org/officeDocument/2006/relationships/hyperlink" Target="https://twitter.com/mas_conf" TargetMode="External" /><Relationship Id="rId95" Type="http://schemas.openxmlformats.org/officeDocument/2006/relationships/hyperlink" Target="https://twitter.com/digitalspacelab" TargetMode="External" /><Relationship Id="rId96" Type="http://schemas.openxmlformats.org/officeDocument/2006/relationships/hyperlink" Target="https://twitter.com/mbruge" TargetMode="External" /><Relationship Id="rId97" Type="http://schemas.openxmlformats.org/officeDocument/2006/relationships/hyperlink" Target="https://twitter.com/smr_foundation" TargetMode="External" /><Relationship Id="rId98" Type="http://schemas.openxmlformats.org/officeDocument/2006/relationships/hyperlink" Target="https://twitter.com/marc_smith" TargetMode="External" /><Relationship Id="rId99" Type="http://schemas.openxmlformats.org/officeDocument/2006/relationships/hyperlink" Target="https://twitter.com/nodexl" TargetMode="External" /><Relationship Id="rId100" Type="http://schemas.openxmlformats.org/officeDocument/2006/relationships/hyperlink" Target="https://twitter.com/csc_recht" TargetMode="External" /><Relationship Id="rId101" Type="http://schemas.openxmlformats.org/officeDocument/2006/relationships/hyperlink" Target="https://twitter.com/nhaerting" TargetMode="External" /><Relationship Id="rId102" Type="http://schemas.openxmlformats.org/officeDocument/2006/relationships/hyperlink" Target="https://twitter.com/metoscm" TargetMode="External" /><Relationship Id="rId103" Type="http://schemas.openxmlformats.org/officeDocument/2006/relationships/hyperlink" Target="https://twitter.com/hiig_berlin" TargetMode="External" /><Relationship Id="rId104" Type="http://schemas.openxmlformats.org/officeDocument/2006/relationships/hyperlink" Target="https://twitter.com/connectedaction" TargetMode="External" /><Relationship Id="rId105" Type="http://schemas.openxmlformats.org/officeDocument/2006/relationships/hyperlink" Target="https://twitter.com/jimsterne" TargetMode="External" /><Relationship Id="rId106" Type="http://schemas.openxmlformats.org/officeDocument/2006/relationships/hyperlink" Target="https://twitter.com/fmfrancoise" TargetMode="External" /><Relationship Id="rId107" Type="http://schemas.openxmlformats.org/officeDocument/2006/relationships/comments" Target="../comments2.xml" /><Relationship Id="rId108" Type="http://schemas.openxmlformats.org/officeDocument/2006/relationships/vmlDrawing" Target="../drawings/vmlDrawing2.vml" /><Relationship Id="rId109" Type="http://schemas.openxmlformats.org/officeDocument/2006/relationships/table" Target="../tables/table2.xml" /><Relationship Id="rId110" Type="http://schemas.openxmlformats.org/officeDocument/2006/relationships/drawing" Target="../drawings/drawing1.xml" /><Relationship Id="rId1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iig.de/events/lunch-talk-marc-smith/" TargetMode="External" /><Relationship Id="rId2" Type="http://schemas.openxmlformats.org/officeDocument/2006/relationships/hyperlink" Target="https://marketinganalyticssummit.de/" TargetMode="External" /><Relationship Id="rId3" Type="http://schemas.openxmlformats.org/officeDocument/2006/relationships/hyperlink" Target="https://marketinganalyticssummit.de/session/connect-to-the-power-of-social-network-analysis-how-to-gain-insights-from-social-media-data-with-nodexl/" TargetMode="External" /><Relationship Id="rId4" Type="http://schemas.openxmlformats.org/officeDocument/2006/relationships/hyperlink" Target="https://www.eventbrite.fr/e/billets-its-time-think-link-with-nodexl-77801764171" TargetMode="External" /><Relationship Id="rId5" Type="http://schemas.openxmlformats.org/officeDocument/2006/relationships/hyperlink" Target="https://digitalgrowthunleashed.de/" TargetMode="External" /><Relationship Id="rId6" Type="http://schemas.openxmlformats.org/officeDocument/2006/relationships/hyperlink" Target="https://www.haerting.de/de/neuigkeit/web-analytics-was-kann-man-machen-was-darf-man-machen" TargetMode="External" /><Relationship Id="rId7" Type="http://schemas.openxmlformats.org/officeDocument/2006/relationships/hyperlink" Target="https://marketinganalyticssummit.de/anmelden/" TargetMode="External" /><Relationship Id="rId8" Type="http://schemas.openxmlformats.org/officeDocument/2006/relationships/hyperlink" Target="https://blog.odoscope.com/en/odoscope-berlin-marketing-analytics-summit" TargetMode="External" /><Relationship Id="rId9" Type="http://schemas.openxmlformats.org/officeDocument/2006/relationships/hyperlink" Target="https://www.hiig.de/events/lunch-talk-marc-smith/" TargetMode="External" /><Relationship Id="rId10" Type="http://schemas.openxmlformats.org/officeDocument/2006/relationships/hyperlink" Target="https://marketinganalyticssummit.de/session/connect-to-the-power-of-social-network-analysis-how-to-gain-insights-from-social-media-data-with-nodexl/" TargetMode="External" /><Relationship Id="rId11" Type="http://schemas.openxmlformats.org/officeDocument/2006/relationships/hyperlink" Target="https://www.eventbrite.fr/e/billets-its-time-think-link-with-nodexl-77801764171" TargetMode="External" /><Relationship Id="rId12" Type="http://schemas.openxmlformats.org/officeDocument/2006/relationships/hyperlink" Target="https://www.haerting.de/de/neuigkeit/web-analytics-was-kann-man-machen-was-darf-man-machen" TargetMode="External" /><Relationship Id="rId13" Type="http://schemas.openxmlformats.org/officeDocument/2006/relationships/hyperlink" Target="https://marketinganalyticssummit.de/anmelden/" TargetMode="External" /><Relationship Id="rId14" Type="http://schemas.openxmlformats.org/officeDocument/2006/relationships/hyperlink" Target="https://blog.odoscope.com/en/odoscope-berlin-marketing-analytics-summit" TargetMode="External" /><Relationship Id="rId15" Type="http://schemas.openxmlformats.org/officeDocument/2006/relationships/hyperlink" Target="https://digitalgrowthunleashed.de/" TargetMode="External" /><Relationship Id="rId16" Type="http://schemas.openxmlformats.org/officeDocument/2006/relationships/hyperlink" Target="https://marketinganalyticssummit.de/"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592</v>
      </c>
      <c r="BD2" s="13" t="s">
        <v>602</v>
      </c>
      <c r="BE2" s="13" t="s">
        <v>603</v>
      </c>
      <c r="BF2" s="67" t="s">
        <v>850</v>
      </c>
      <c r="BG2" s="67" t="s">
        <v>851</v>
      </c>
      <c r="BH2" s="67" t="s">
        <v>852</v>
      </c>
      <c r="BI2" s="67" t="s">
        <v>853</v>
      </c>
      <c r="BJ2" s="67" t="s">
        <v>854</v>
      </c>
      <c r="BK2" s="67" t="s">
        <v>855</v>
      </c>
      <c r="BL2" s="67" t="s">
        <v>856</v>
      </c>
      <c r="BM2" s="67" t="s">
        <v>857</v>
      </c>
      <c r="BN2" s="67" t="s">
        <v>858</v>
      </c>
    </row>
    <row r="3" spans="1:66" ht="15" customHeight="1">
      <c r="A3" s="84" t="s">
        <v>214</v>
      </c>
      <c r="B3" s="84" t="s">
        <v>231</v>
      </c>
      <c r="C3" s="53" t="s">
        <v>894</v>
      </c>
      <c r="D3" s="54">
        <v>3</v>
      </c>
      <c r="E3" s="65" t="s">
        <v>132</v>
      </c>
      <c r="F3" s="55">
        <v>32</v>
      </c>
      <c r="G3" s="53"/>
      <c r="H3" s="57"/>
      <c r="I3" s="56"/>
      <c r="J3" s="56"/>
      <c r="K3" s="36" t="s">
        <v>65</v>
      </c>
      <c r="L3" s="62">
        <v>3</v>
      </c>
      <c r="M3" s="62"/>
      <c r="N3" s="63"/>
      <c r="O3" s="85" t="s">
        <v>236</v>
      </c>
      <c r="P3" s="87">
        <v>43773.27103009259</v>
      </c>
      <c r="Q3" s="85" t="s">
        <v>238</v>
      </c>
      <c r="R3" s="89" t="s">
        <v>247</v>
      </c>
      <c r="S3" s="85" t="s">
        <v>255</v>
      </c>
      <c r="T3" s="85" t="s">
        <v>262</v>
      </c>
      <c r="U3" s="89" t="s">
        <v>271</v>
      </c>
      <c r="V3" s="89" t="s">
        <v>271</v>
      </c>
      <c r="W3" s="87">
        <v>43773.27103009259</v>
      </c>
      <c r="X3" s="91">
        <v>43773</v>
      </c>
      <c r="Y3" s="93" t="s">
        <v>292</v>
      </c>
      <c r="Z3" s="89" t="s">
        <v>316</v>
      </c>
      <c r="AA3" s="85"/>
      <c r="AB3" s="85"/>
      <c r="AC3" s="93" t="s">
        <v>340</v>
      </c>
      <c r="AD3" s="85"/>
      <c r="AE3" s="85" t="b">
        <v>0</v>
      </c>
      <c r="AF3" s="85">
        <v>1</v>
      </c>
      <c r="AG3" s="93" t="s">
        <v>364</v>
      </c>
      <c r="AH3" s="85" t="b">
        <v>0</v>
      </c>
      <c r="AI3" s="85" t="s">
        <v>365</v>
      </c>
      <c r="AJ3" s="85"/>
      <c r="AK3" s="93" t="s">
        <v>364</v>
      </c>
      <c r="AL3" s="85" t="b">
        <v>0</v>
      </c>
      <c r="AM3" s="85">
        <v>2</v>
      </c>
      <c r="AN3" s="93" t="s">
        <v>364</v>
      </c>
      <c r="AO3" s="85" t="s">
        <v>367</v>
      </c>
      <c r="AP3" s="85" t="b">
        <v>0</v>
      </c>
      <c r="AQ3" s="93" t="s">
        <v>340</v>
      </c>
      <c r="AR3" s="85" t="s">
        <v>237</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1</v>
      </c>
      <c r="BG3" s="52">
        <v>3.5714285714285716</v>
      </c>
      <c r="BH3" s="51">
        <v>0</v>
      </c>
      <c r="BI3" s="52">
        <v>0</v>
      </c>
      <c r="BJ3" s="51">
        <v>0</v>
      </c>
      <c r="BK3" s="52">
        <v>0</v>
      </c>
      <c r="BL3" s="51">
        <v>27</v>
      </c>
      <c r="BM3" s="52">
        <v>96.42857142857143</v>
      </c>
      <c r="BN3" s="51">
        <v>28</v>
      </c>
    </row>
    <row r="4" spans="1:66" ht="15" customHeight="1">
      <c r="A4" s="84" t="s">
        <v>215</v>
      </c>
      <c r="B4" s="84" t="s">
        <v>214</v>
      </c>
      <c r="C4" s="53" t="s">
        <v>894</v>
      </c>
      <c r="D4" s="54">
        <v>3</v>
      </c>
      <c r="E4" s="65" t="s">
        <v>132</v>
      </c>
      <c r="F4" s="55">
        <v>32</v>
      </c>
      <c r="G4" s="53"/>
      <c r="H4" s="57"/>
      <c r="I4" s="56"/>
      <c r="J4" s="56"/>
      <c r="K4" s="36" t="s">
        <v>65</v>
      </c>
      <c r="L4" s="83">
        <v>4</v>
      </c>
      <c r="M4" s="83"/>
      <c r="N4" s="63"/>
      <c r="O4" s="86" t="s">
        <v>237</v>
      </c>
      <c r="P4" s="88">
        <v>43780.272314814814</v>
      </c>
      <c r="Q4" s="86" t="s">
        <v>238</v>
      </c>
      <c r="R4" s="86"/>
      <c r="S4" s="86"/>
      <c r="T4" s="86" t="s">
        <v>263</v>
      </c>
      <c r="U4" s="86"/>
      <c r="V4" s="90" t="s">
        <v>277</v>
      </c>
      <c r="W4" s="88">
        <v>43780.272314814814</v>
      </c>
      <c r="X4" s="92">
        <v>43780</v>
      </c>
      <c r="Y4" s="94" t="s">
        <v>293</v>
      </c>
      <c r="Z4" s="90" t="s">
        <v>317</v>
      </c>
      <c r="AA4" s="86"/>
      <c r="AB4" s="86"/>
      <c r="AC4" s="94" t="s">
        <v>341</v>
      </c>
      <c r="AD4" s="86"/>
      <c r="AE4" s="86" t="b">
        <v>0</v>
      </c>
      <c r="AF4" s="86">
        <v>0</v>
      </c>
      <c r="AG4" s="94" t="s">
        <v>364</v>
      </c>
      <c r="AH4" s="86" t="b">
        <v>0</v>
      </c>
      <c r="AI4" s="86" t="s">
        <v>365</v>
      </c>
      <c r="AJ4" s="86"/>
      <c r="AK4" s="94" t="s">
        <v>364</v>
      </c>
      <c r="AL4" s="86" t="b">
        <v>0</v>
      </c>
      <c r="AM4" s="86">
        <v>2</v>
      </c>
      <c r="AN4" s="94" t="s">
        <v>340</v>
      </c>
      <c r="AO4" s="86" t="s">
        <v>368</v>
      </c>
      <c r="AP4" s="86" t="b">
        <v>0</v>
      </c>
      <c r="AQ4" s="94" t="s">
        <v>340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15">
      <c r="A5" s="84" t="s">
        <v>215</v>
      </c>
      <c r="B5" s="84" t="s">
        <v>231</v>
      </c>
      <c r="C5" s="53" t="s">
        <v>894</v>
      </c>
      <c r="D5" s="54">
        <v>3</v>
      </c>
      <c r="E5" s="65" t="s">
        <v>132</v>
      </c>
      <c r="F5" s="55">
        <v>32</v>
      </c>
      <c r="G5" s="53"/>
      <c r="H5" s="57"/>
      <c r="I5" s="56"/>
      <c r="J5" s="56"/>
      <c r="K5" s="36" t="s">
        <v>65</v>
      </c>
      <c r="L5" s="83">
        <v>5</v>
      </c>
      <c r="M5" s="83"/>
      <c r="N5" s="63"/>
      <c r="O5" s="86" t="s">
        <v>236</v>
      </c>
      <c r="P5" s="88">
        <v>43780.272314814814</v>
      </c>
      <c r="Q5" s="86" t="s">
        <v>238</v>
      </c>
      <c r="R5" s="86"/>
      <c r="S5" s="86"/>
      <c r="T5" s="86" t="s">
        <v>263</v>
      </c>
      <c r="U5" s="86"/>
      <c r="V5" s="90" t="s">
        <v>277</v>
      </c>
      <c r="W5" s="88">
        <v>43780.272314814814</v>
      </c>
      <c r="X5" s="92">
        <v>43780</v>
      </c>
      <c r="Y5" s="94" t="s">
        <v>293</v>
      </c>
      <c r="Z5" s="90" t="s">
        <v>317</v>
      </c>
      <c r="AA5" s="86"/>
      <c r="AB5" s="86"/>
      <c r="AC5" s="94" t="s">
        <v>341</v>
      </c>
      <c r="AD5" s="86"/>
      <c r="AE5" s="86" t="b">
        <v>0</v>
      </c>
      <c r="AF5" s="86">
        <v>0</v>
      </c>
      <c r="AG5" s="94" t="s">
        <v>364</v>
      </c>
      <c r="AH5" s="86" t="b">
        <v>0</v>
      </c>
      <c r="AI5" s="86" t="s">
        <v>365</v>
      </c>
      <c r="AJ5" s="86"/>
      <c r="AK5" s="94" t="s">
        <v>364</v>
      </c>
      <c r="AL5" s="86" t="b">
        <v>0</v>
      </c>
      <c r="AM5" s="86">
        <v>2</v>
      </c>
      <c r="AN5" s="94" t="s">
        <v>340</v>
      </c>
      <c r="AO5" s="86" t="s">
        <v>368</v>
      </c>
      <c r="AP5" s="86" t="b">
        <v>0</v>
      </c>
      <c r="AQ5" s="94" t="s">
        <v>340</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1</v>
      </c>
      <c r="BG5" s="52">
        <v>3.5714285714285716</v>
      </c>
      <c r="BH5" s="51">
        <v>0</v>
      </c>
      <c r="BI5" s="52">
        <v>0</v>
      </c>
      <c r="BJ5" s="51">
        <v>0</v>
      </c>
      <c r="BK5" s="52">
        <v>0</v>
      </c>
      <c r="BL5" s="51">
        <v>27</v>
      </c>
      <c r="BM5" s="52">
        <v>96.42857142857143</v>
      </c>
      <c r="BN5" s="51">
        <v>28</v>
      </c>
    </row>
    <row r="6" spans="1:66" ht="15">
      <c r="A6" s="84" t="s">
        <v>216</v>
      </c>
      <c r="B6" s="84" t="s">
        <v>220</v>
      </c>
      <c r="C6" s="53" t="s">
        <v>894</v>
      </c>
      <c r="D6" s="54">
        <v>3</v>
      </c>
      <c r="E6" s="65" t="s">
        <v>132</v>
      </c>
      <c r="F6" s="55">
        <v>32</v>
      </c>
      <c r="G6" s="53"/>
      <c r="H6" s="57"/>
      <c r="I6" s="56"/>
      <c r="J6" s="56"/>
      <c r="K6" s="36" t="s">
        <v>65</v>
      </c>
      <c r="L6" s="83">
        <v>6</v>
      </c>
      <c r="M6" s="83"/>
      <c r="N6" s="63"/>
      <c r="O6" s="86" t="s">
        <v>237</v>
      </c>
      <c r="P6" s="88">
        <v>43781.37097222222</v>
      </c>
      <c r="Q6" s="86" t="s">
        <v>239</v>
      </c>
      <c r="R6" s="86"/>
      <c r="S6" s="86"/>
      <c r="T6" s="86"/>
      <c r="U6" s="86"/>
      <c r="V6" s="90" t="s">
        <v>278</v>
      </c>
      <c r="W6" s="88">
        <v>43781.37097222222</v>
      </c>
      <c r="X6" s="92">
        <v>43781</v>
      </c>
      <c r="Y6" s="94" t="s">
        <v>294</v>
      </c>
      <c r="Z6" s="90" t="s">
        <v>318</v>
      </c>
      <c r="AA6" s="86"/>
      <c r="AB6" s="86"/>
      <c r="AC6" s="94" t="s">
        <v>342</v>
      </c>
      <c r="AD6" s="86"/>
      <c r="AE6" s="86" t="b">
        <v>0</v>
      </c>
      <c r="AF6" s="86">
        <v>0</v>
      </c>
      <c r="AG6" s="94" t="s">
        <v>364</v>
      </c>
      <c r="AH6" s="86" t="b">
        <v>0</v>
      </c>
      <c r="AI6" s="86" t="s">
        <v>366</v>
      </c>
      <c r="AJ6" s="86"/>
      <c r="AK6" s="94" t="s">
        <v>364</v>
      </c>
      <c r="AL6" s="86" t="b">
        <v>0</v>
      </c>
      <c r="AM6" s="86">
        <v>2</v>
      </c>
      <c r="AN6" s="94" t="s">
        <v>346</v>
      </c>
      <c r="AO6" s="86" t="s">
        <v>369</v>
      </c>
      <c r="AP6" s="86" t="b">
        <v>0</v>
      </c>
      <c r="AQ6" s="94" t="s">
        <v>346</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26</v>
      </c>
      <c r="BM6" s="52">
        <v>100</v>
      </c>
      <c r="BN6" s="51">
        <v>26</v>
      </c>
    </row>
    <row r="7" spans="1:66" ht="15">
      <c r="A7" s="84" t="s">
        <v>216</v>
      </c>
      <c r="B7" s="84" t="s">
        <v>231</v>
      </c>
      <c r="C7" s="53" t="s">
        <v>894</v>
      </c>
      <c r="D7" s="54">
        <v>3</v>
      </c>
      <c r="E7" s="65" t="s">
        <v>132</v>
      </c>
      <c r="F7" s="55">
        <v>32</v>
      </c>
      <c r="G7" s="53"/>
      <c r="H7" s="57"/>
      <c r="I7" s="56"/>
      <c r="J7" s="56"/>
      <c r="K7" s="36" t="s">
        <v>65</v>
      </c>
      <c r="L7" s="83">
        <v>7</v>
      </c>
      <c r="M7" s="83"/>
      <c r="N7" s="63"/>
      <c r="O7" s="86" t="s">
        <v>236</v>
      </c>
      <c r="P7" s="88">
        <v>43781.37097222222</v>
      </c>
      <c r="Q7" s="86" t="s">
        <v>239</v>
      </c>
      <c r="R7" s="86"/>
      <c r="S7" s="86"/>
      <c r="T7" s="86"/>
      <c r="U7" s="86"/>
      <c r="V7" s="90" t="s">
        <v>278</v>
      </c>
      <c r="W7" s="88">
        <v>43781.37097222222</v>
      </c>
      <c r="X7" s="92">
        <v>43781</v>
      </c>
      <c r="Y7" s="94" t="s">
        <v>294</v>
      </c>
      <c r="Z7" s="90" t="s">
        <v>318</v>
      </c>
      <c r="AA7" s="86"/>
      <c r="AB7" s="86"/>
      <c r="AC7" s="94" t="s">
        <v>342</v>
      </c>
      <c r="AD7" s="86"/>
      <c r="AE7" s="86" t="b">
        <v>0</v>
      </c>
      <c r="AF7" s="86">
        <v>0</v>
      </c>
      <c r="AG7" s="94" t="s">
        <v>364</v>
      </c>
      <c r="AH7" s="86" t="b">
        <v>0</v>
      </c>
      <c r="AI7" s="86" t="s">
        <v>366</v>
      </c>
      <c r="AJ7" s="86"/>
      <c r="AK7" s="94" t="s">
        <v>364</v>
      </c>
      <c r="AL7" s="86" t="b">
        <v>0</v>
      </c>
      <c r="AM7" s="86">
        <v>2</v>
      </c>
      <c r="AN7" s="94" t="s">
        <v>346</v>
      </c>
      <c r="AO7" s="86" t="s">
        <v>369</v>
      </c>
      <c r="AP7" s="86" t="b">
        <v>0</v>
      </c>
      <c r="AQ7" s="94" t="s">
        <v>346</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217</v>
      </c>
      <c r="B8" s="84" t="s">
        <v>232</v>
      </c>
      <c r="C8" s="53" t="s">
        <v>894</v>
      </c>
      <c r="D8" s="54">
        <v>3</v>
      </c>
      <c r="E8" s="65" t="s">
        <v>132</v>
      </c>
      <c r="F8" s="55">
        <v>32</v>
      </c>
      <c r="G8" s="53"/>
      <c r="H8" s="57"/>
      <c r="I8" s="56"/>
      <c r="J8" s="56"/>
      <c r="K8" s="36" t="s">
        <v>65</v>
      </c>
      <c r="L8" s="83">
        <v>8</v>
      </c>
      <c r="M8" s="83"/>
      <c r="N8" s="63"/>
      <c r="O8" s="86" t="s">
        <v>236</v>
      </c>
      <c r="P8" s="88">
        <v>43781.72917824074</v>
      </c>
      <c r="Q8" s="86" t="s">
        <v>240</v>
      </c>
      <c r="R8" s="90" t="s">
        <v>248</v>
      </c>
      <c r="S8" s="86" t="s">
        <v>256</v>
      </c>
      <c r="T8" s="86" t="s">
        <v>264</v>
      </c>
      <c r="U8" s="86"/>
      <c r="V8" s="90" t="s">
        <v>279</v>
      </c>
      <c r="W8" s="88">
        <v>43781.72917824074</v>
      </c>
      <c r="X8" s="92">
        <v>43781</v>
      </c>
      <c r="Y8" s="94" t="s">
        <v>295</v>
      </c>
      <c r="Z8" s="90" t="s">
        <v>319</v>
      </c>
      <c r="AA8" s="86"/>
      <c r="AB8" s="86"/>
      <c r="AC8" s="94" t="s">
        <v>343</v>
      </c>
      <c r="AD8" s="86"/>
      <c r="AE8" s="86" t="b">
        <v>0</v>
      </c>
      <c r="AF8" s="86">
        <v>0</v>
      </c>
      <c r="AG8" s="94" t="s">
        <v>364</v>
      </c>
      <c r="AH8" s="86" t="b">
        <v>0</v>
      </c>
      <c r="AI8" s="86" t="s">
        <v>365</v>
      </c>
      <c r="AJ8" s="86"/>
      <c r="AK8" s="94" t="s">
        <v>364</v>
      </c>
      <c r="AL8" s="86" t="b">
        <v>0</v>
      </c>
      <c r="AM8" s="86">
        <v>0</v>
      </c>
      <c r="AN8" s="94" t="s">
        <v>364</v>
      </c>
      <c r="AO8" s="86" t="s">
        <v>370</v>
      </c>
      <c r="AP8" s="86" t="b">
        <v>0</v>
      </c>
      <c r="AQ8" s="94" t="s">
        <v>343</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1</v>
      </c>
      <c r="BG8" s="52">
        <v>2.7027027027027026</v>
      </c>
      <c r="BH8" s="51">
        <v>0</v>
      </c>
      <c r="BI8" s="52">
        <v>0</v>
      </c>
      <c r="BJ8" s="51">
        <v>0</v>
      </c>
      <c r="BK8" s="52">
        <v>0</v>
      </c>
      <c r="BL8" s="51">
        <v>36</v>
      </c>
      <c r="BM8" s="52">
        <v>97.29729729729729</v>
      </c>
      <c r="BN8" s="51">
        <v>37</v>
      </c>
    </row>
    <row r="9" spans="1:66" ht="15">
      <c r="A9" s="84" t="s">
        <v>218</v>
      </c>
      <c r="B9" s="84" t="s">
        <v>228</v>
      </c>
      <c r="C9" s="53" t="s">
        <v>894</v>
      </c>
      <c r="D9" s="54">
        <v>3</v>
      </c>
      <c r="E9" s="65" t="s">
        <v>132</v>
      </c>
      <c r="F9" s="55">
        <v>32</v>
      </c>
      <c r="G9" s="53"/>
      <c r="H9" s="57"/>
      <c r="I9" s="56"/>
      <c r="J9" s="56"/>
      <c r="K9" s="36" t="s">
        <v>65</v>
      </c>
      <c r="L9" s="83">
        <v>9</v>
      </c>
      <c r="M9" s="83"/>
      <c r="N9" s="63"/>
      <c r="O9" s="86" t="s">
        <v>237</v>
      </c>
      <c r="P9" s="88">
        <v>43782.56744212963</v>
      </c>
      <c r="Q9" s="86" t="s">
        <v>241</v>
      </c>
      <c r="R9" s="86"/>
      <c r="S9" s="86"/>
      <c r="T9" s="86" t="s">
        <v>265</v>
      </c>
      <c r="U9" s="86"/>
      <c r="V9" s="90" t="s">
        <v>280</v>
      </c>
      <c r="W9" s="88">
        <v>43782.56744212963</v>
      </c>
      <c r="X9" s="92">
        <v>43782</v>
      </c>
      <c r="Y9" s="94" t="s">
        <v>296</v>
      </c>
      <c r="Z9" s="90" t="s">
        <v>320</v>
      </c>
      <c r="AA9" s="86"/>
      <c r="AB9" s="86"/>
      <c r="AC9" s="94" t="s">
        <v>344</v>
      </c>
      <c r="AD9" s="86"/>
      <c r="AE9" s="86" t="b">
        <v>0</v>
      </c>
      <c r="AF9" s="86">
        <v>0</v>
      </c>
      <c r="AG9" s="94" t="s">
        <v>364</v>
      </c>
      <c r="AH9" s="86" t="b">
        <v>0</v>
      </c>
      <c r="AI9" s="86" t="s">
        <v>365</v>
      </c>
      <c r="AJ9" s="86"/>
      <c r="AK9" s="94" t="s">
        <v>364</v>
      </c>
      <c r="AL9" s="86" t="b">
        <v>0</v>
      </c>
      <c r="AM9" s="86">
        <v>4</v>
      </c>
      <c r="AN9" s="94" t="s">
        <v>357</v>
      </c>
      <c r="AO9" s="86" t="s">
        <v>368</v>
      </c>
      <c r="AP9" s="86" t="b">
        <v>0</v>
      </c>
      <c r="AQ9" s="94" t="s">
        <v>357</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218</v>
      </c>
      <c r="B10" s="84" t="s">
        <v>233</v>
      </c>
      <c r="C10" s="53" t="s">
        <v>894</v>
      </c>
      <c r="D10" s="54">
        <v>3</v>
      </c>
      <c r="E10" s="65" t="s">
        <v>132</v>
      </c>
      <c r="F10" s="55">
        <v>32</v>
      </c>
      <c r="G10" s="53"/>
      <c r="H10" s="57"/>
      <c r="I10" s="56"/>
      <c r="J10" s="56"/>
      <c r="K10" s="36" t="s">
        <v>65</v>
      </c>
      <c r="L10" s="83">
        <v>10</v>
      </c>
      <c r="M10" s="83"/>
      <c r="N10" s="63"/>
      <c r="O10" s="86" t="s">
        <v>236</v>
      </c>
      <c r="P10" s="88">
        <v>43782.56744212963</v>
      </c>
      <c r="Q10" s="86" t="s">
        <v>241</v>
      </c>
      <c r="R10" s="86"/>
      <c r="S10" s="86"/>
      <c r="T10" s="86" t="s">
        <v>265</v>
      </c>
      <c r="U10" s="86"/>
      <c r="V10" s="90" t="s">
        <v>280</v>
      </c>
      <c r="W10" s="88">
        <v>43782.56744212963</v>
      </c>
      <c r="X10" s="92">
        <v>43782</v>
      </c>
      <c r="Y10" s="94" t="s">
        <v>296</v>
      </c>
      <c r="Z10" s="90" t="s">
        <v>320</v>
      </c>
      <c r="AA10" s="86"/>
      <c r="AB10" s="86"/>
      <c r="AC10" s="94" t="s">
        <v>344</v>
      </c>
      <c r="AD10" s="86"/>
      <c r="AE10" s="86" t="b">
        <v>0</v>
      </c>
      <c r="AF10" s="86">
        <v>0</v>
      </c>
      <c r="AG10" s="94" t="s">
        <v>364</v>
      </c>
      <c r="AH10" s="86" t="b">
        <v>0</v>
      </c>
      <c r="AI10" s="86" t="s">
        <v>365</v>
      </c>
      <c r="AJ10" s="86"/>
      <c r="AK10" s="94" t="s">
        <v>364</v>
      </c>
      <c r="AL10" s="86" t="b">
        <v>0</v>
      </c>
      <c r="AM10" s="86">
        <v>4</v>
      </c>
      <c r="AN10" s="94" t="s">
        <v>357</v>
      </c>
      <c r="AO10" s="86" t="s">
        <v>368</v>
      </c>
      <c r="AP10" s="86" t="b">
        <v>0</v>
      </c>
      <c r="AQ10" s="94" t="s">
        <v>357</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218</v>
      </c>
      <c r="B11" s="84" t="s">
        <v>229</v>
      </c>
      <c r="C11" s="53" t="s">
        <v>894</v>
      </c>
      <c r="D11" s="54">
        <v>3</v>
      </c>
      <c r="E11" s="65" t="s">
        <v>132</v>
      </c>
      <c r="F11" s="55">
        <v>32</v>
      </c>
      <c r="G11" s="53"/>
      <c r="H11" s="57"/>
      <c r="I11" s="56"/>
      <c r="J11" s="56"/>
      <c r="K11" s="36" t="s">
        <v>65</v>
      </c>
      <c r="L11" s="83">
        <v>11</v>
      </c>
      <c r="M11" s="83"/>
      <c r="N11" s="63"/>
      <c r="O11" s="86" t="s">
        <v>236</v>
      </c>
      <c r="P11" s="88">
        <v>43782.56744212963</v>
      </c>
      <c r="Q11" s="86" t="s">
        <v>241</v>
      </c>
      <c r="R11" s="86"/>
      <c r="S11" s="86"/>
      <c r="T11" s="86" t="s">
        <v>265</v>
      </c>
      <c r="U11" s="86"/>
      <c r="V11" s="90" t="s">
        <v>280</v>
      </c>
      <c r="W11" s="88">
        <v>43782.56744212963</v>
      </c>
      <c r="X11" s="92">
        <v>43782</v>
      </c>
      <c r="Y11" s="94" t="s">
        <v>296</v>
      </c>
      <c r="Z11" s="90" t="s">
        <v>320</v>
      </c>
      <c r="AA11" s="86"/>
      <c r="AB11" s="86"/>
      <c r="AC11" s="94" t="s">
        <v>344</v>
      </c>
      <c r="AD11" s="86"/>
      <c r="AE11" s="86" t="b">
        <v>0</v>
      </c>
      <c r="AF11" s="86">
        <v>0</v>
      </c>
      <c r="AG11" s="94" t="s">
        <v>364</v>
      </c>
      <c r="AH11" s="86" t="b">
        <v>0</v>
      </c>
      <c r="AI11" s="86" t="s">
        <v>365</v>
      </c>
      <c r="AJ11" s="86"/>
      <c r="AK11" s="94" t="s">
        <v>364</v>
      </c>
      <c r="AL11" s="86" t="b">
        <v>0</v>
      </c>
      <c r="AM11" s="86">
        <v>4</v>
      </c>
      <c r="AN11" s="94" t="s">
        <v>357</v>
      </c>
      <c r="AO11" s="86" t="s">
        <v>368</v>
      </c>
      <c r="AP11" s="86" t="b">
        <v>0</v>
      </c>
      <c r="AQ11" s="94" t="s">
        <v>357</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218</v>
      </c>
      <c r="B12" s="84" t="s">
        <v>226</v>
      </c>
      <c r="C12" s="53" t="s">
        <v>894</v>
      </c>
      <c r="D12" s="54">
        <v>3</v>
      </c>
      <c r="E12" s="65" t="s">
        <v>132</v>
      </c>
      <c r="F12" s="55">
        <v>32</v>
      </c>
      <c r="G12" s="53"/>
      <c r="H12" s="57"/>
      <c r="I12" s="56"/>
      <c r="J12" s="56"/>
      <c r="K12" s="36" t="s">
        <v>65</v>
      </c>
      <c r="L12" s="83">
        <v>12</v>
      </c>
      <c r="M12" s="83"/>
      <c r="N12" s="63"/>
      <c r="O12" s="86" t="s">
        <v>236</v>
      </c>
      <c r="P12" s="88">
        <v>43782.56744212963</v>
      </c>
      <c r="Q12" s="86" t="s">
        <v>241</v>
      </c>
      <c r="R12" s="86"/>
      <c r="S12" s="86"/>
      <c r="T12" s="86" t="s">
        <v>265</v>
      </c>
      <c r="U12" s="86"/>
      <c r="V12" s="90" t="s">
        <v>280</v>
      </c>
      <c r="W12" s="88">
        <v>43782.56744212963</v>
      </c>
      <c r="X12" s="92">
        <v>43782</v>
      </c>
      <c r="Y12" s="94" t="s">
        <v>296</v>
      </c>
      <c r="Z12" s="90" t="s">
        <v>320</v>
      </c>
      <c r="AA12" s="86"/>
      <c r="AB12" s="86"/>
      <c r="AC12" s="94" t="s">
        <v>344</v>
      </c>
      <c r="AD12" s="86"/>
      <c r="AE12" s="86" t="b">
        <v>0</v>
      </c>
      <c r="AF12" s="86">
        <v>0</v>
      </c>
      <c r="AG12" s="94" t="s">
        <v>364</v>
      </c>
      <c r="AH12" s="86" t="b">
        <v>0</v>
      </c>
      <c r="AI12" s="86" t="s">
        <v>365</v>
      </c>
      <c r="AJ12" s="86"/>
      <c r="AK12" s="94" t="s">
        <v>364</v>
      </c>
      <c r="AL12" s="86" t="b">
        <v>0</v>
      </c>
      <c r="AM12" s="86">
        <v>4</v>
      </c>
      <c r="AN12" s="94" t="s">
        <v>357</v>
      </c>
      <c r="AO12" s="86" t="s">
        <v>368</v>
      </c>
      <c r="AP12" s="86" t="b">
        <v>0</v>
      </c>
      <c r="AQ12" s="94" t="s">
        <v>357</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218</v>
      </c>
      <c r="B13" s="84" t="s">
        <v>230</v>
      </c>
      <c r="C13" s="53" t="s">
        <v>894</v>
      </c>
      <c r="D13" s="54">
        <v>3</v>
      </c>
      <c r="E13" s="65" t="s">
        <v>132</v>
      </c>
      <c r="F13" s="55">
        <v>32</v>
      </c>
      <c r="G13" s="53"/>
      <c r="H13" s="57"/>
      <c r="I13" s="56"/>
      <c r="J13" s="56"/>
      <c r="K13" s="36" t="s">
        <v>65</v>
      </c>
      <c r="L13" s="83">
        <v>13</v>
      </c>
      <c r="M13" s="83"/>
      <c r="N13" s="63"/>
      <c r="O13" s="86" t="s">
        <v>236</v>
      </c>
      <c r="P13" s="88">
        <v>43782.56744212963</v>
      </c>
      <c r="Q13" s="86" t="s">
        <v>241</v>
      </c>
      <c r="R13" s="86"/>
      <c r="S13" s="86"/>
      <c r="T13" s="86" t="s">
        <v>265</v>
      </c>
      <c r="U13" s="86"/>
      <c r="V13" s="90" t="s">
        <v>280</v>
      </c>
      <c r="W13" s="88">
        <v>43782.56744212963</v>
      </c>
      <c r="X13" s="92">
        <v>43782</v>
      </c>
      <c r="Y13" s="94" t="s">
        <v>296</v>
      </c>
      <c r="Z13" s="90" t="s">
        <v>320</v>
      </c>
      <c r="AA13" s="86"/>
      <c r="AB13" s="86"/>
      <c r="AC13" s="94" t="s">
        <v>344</v>
      </c>
      <c r="AD13" s="86"/>
      <c r="AE13" s="86" t="b">
        <v>0</v>
      </c>
      <c r="AF13" s="86">
        <v>0</v>
      </c>
      <c r="AG13" s="94" t="s">
        <v>364</v>
      </c>
      <c r="AH13" s="86" t="b">
        <v>0</v>
      </c>
      <c r="AI13" s="86" t="s">
        <v>365</v>
      </c>
      <c r="AJ13" s="86"/>
      <c r="AK13" s="94" t="s">
        <v>364</v>
      </c>
      <c r="AL13" s="86" t="b">
        <v>0</v>
      </c>
      <c r="AM13" s="86">
        <v>4</v>
      </c>
      <c r="AN13" s="94" t="s">
        <v>357</v>
      </c>
      <c r="AO13" s="86" t="s">
        <v>368</v>
      </c>
      <c r="AP13" s="86" t="b">
        <v>0</v>
      </c>
      <c r="AQ13" s="94" t="s">
        <v>357</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218</v>
      </c>
      <c r="B14" s="84" t="s">
        <v>234</v>
      </c>
      <c r="C14" s="53" t="s">
        <v>894</v>
      </c>
      <c r="D14" s="54">
        <v>3</v>
      </c>
      <c r="E14" s="65" t="s">
        <v>132</v>
      </c>
      <c r="F14" s="55">
        <v>32</v>
      </c>
      <c r="G14" s="53"/>
      <c r="H14" s="57"/>
      <c r="I14" s="56"/>
      <c r="J14" s="56"/>
      <c r="K14" s="36" t="s">
        <v>65</v>
      </c>
      <c r="L14" s="83">
        <v>14</v>
      </c>
      <c r="M14" s="83"/>
      <c r="N14" s="63"/>
      <c r="O14" s="86" t="s">
        <v>236</v>
      </c>
      <c r="P14" s="88">
        <v>43782.56744212963</v>
      </c>
      <c r="Q14" s="86" t="s">
        <v>241</v>
      </c>
      <c r="R14" s="86"/>
      <c r="S14" s="86"/>
      <c r="T14" s="86" t="s">
        <v>265</v>
      </c>
      <c r="U14" s="86"/>
      <c r="V14" s="90" t="s">
        <v>280</v>
      </c>
      <c r="W14" s="88">
        <v>43782.56744212963</v>
      </c>
      <c r="X14" s="92">
        <v>43782</v>
      </c>
      <c r="Y14" s="94" t="s">
        <v>296</v>
      </c>
      <c r="Z14" s="90" t="s">
        <v>320</v>
      </c>
      <c r="AA14" s="86"/>
      <c r="AB14" s="86"/>
      <c r="AC14" s="94" t="s">
        <v>344</v>
      </c>
      <c r="AD14" s="86"/>
      <c r="AE14" s="86" t="b">
        <v>0</v>
      </c>
      <c r="AF14" s="86">
        <v>0</v>
      </c>
      <c r="AG14" s="94" t="s">
        <v>364</v>
      </c>
      <c r="AH14" s="86" t="b">
        <v>0</v>
      </c>
      <c r="AI14" s="86" t="s">
        <v>365</v>
      </c>
      <c r="AJ14" s="86"/>
      <c r="AK14" s="94" t="s">
        <v>364</v>
      </c>
      <c r="AL14" s="86" t="b">
        <v>0</v>
      </c>
      <c r="AM14" s="86">
        <v>4</v>
      </c>
      <c r="AN14" s="94" t="s">
        <v>357</v>
      </c>
      <c r="AO14" s="86" t="s">
        <v>368</v>
      </c>
      <c r="AP14" s="86" t="b">
        <v>0</v>
      </c>
      <c r="AQ14" s="94" t="s">
        <v>357</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15">
      <c r="A15" s="84" t="s">
        <v>218</v>
      </c>
      <c r="B15" s="84" t="s">
        <v>227</v>
      </c>
      <c r="C15" s="53" t="s">
        <v>894</v>
      </c>
      <c r="D15" s="54">
        <v>3</v>
      </c>
      <c r="E15" s="65" t="s">
        <v>132</v>
      </c>
      <c r="F15" s="55">
        <v>32</v>
      </c>
      <c r="G15" s="53"/>
      <c r="H15" s="57"/>
      <c r="I15" s="56"/>
      <c r="J15" s="56"/>
      <c r="K15" s="36" t="s">
        <v>65</v>
      </c>
      <c r="L15" s="83">
        <v>15</v>
      </c>
      <c r="M15" s="83"/>
      <c r="N15" s="63"/>
      <c r="O15" s="86" t="s">
        <v>236</v>
      </c>
      <c r="P15" s="88">
        <v>43782.56744212963</v>
      </c>
      <c r="Q15" s="86" t="s">
        <v>241</v>
      </c>
      <c r="R15" s="86"/>
      <c r="S15" s="86"/>
      <c r="T15" s="86" t="s">
        <v>265</v>
      </c>
      <c r="U15" s="86"/>
      <c r="V15" s="90" t="s">
        <v>280</v>
      </c>
      <c r="W15" s="88">
        <v>43782.56744212963</v>
      </c>
      <c r="X15" s="92">
        <v>43782</v>
      </c>
      <c r="Y15" s="94" t="s">
        <v>296</v>
      </c>
      <c r="Z15" s="90" t="s">
        <v>320</v>
      </c>
      <c r="AA15" s="86"/>
      <c r="AB15" s="86"/>
      <c r="AC15" s="94" t="s">
        <v>344</v>
      </c>
      <c r="AD15" s="86"/>
      <c r="AE15" s="86" t="b">
        <v>0</v>
      </c>
      <c r="AF15" s="86">
        <v>0</v>
      </c>
      <c r="AG15" s="94" t="s">
        <v>364</v>
      </c>
      <c r="AH15" s="86" t="b">
        <v>0</v>
      </c>
      <c r="AI15" s="86" t="s">
        <v>365</v>
      </c>
      <c r="AJ15" s="86"/>
      <c r="AK15" s="94" t="s">
        <v>364</v>
      </c>
      <c r="AL15" s="86" t="b">
        <v>0</v>
      </c>
      <c r="AM15" s="86">
        <v>4</v>
      </c>
      <c r="AN15" s="94" t="s">
        <v>357</v>
      </c>
      <c r="AO15" s="86" t="s">
        <v>368</v>
      </c>
      <c r="AP15" s="86" t="b">
        <v>0</v>
      </c>
      <c r="AQ15" s="94" t="s">
        <v>357</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18</v>
      </c>
      <c r="BM15" s="52">
        <v>100</v>
      </c>
      <c r="BN15" s="51">
        <v>18</v>
      </c>
    </row>
    <row r="16" spans="1:66" ht="15">
      <c r="A16" s="84" t="s">
        <v>219</v>
      </c>
      <c r="B16" s="84" t="s">
        <v>220</v>
      </c>
      <c r="C16" s="53" t="s">
        <v>894</v>
      </c>
      <c r="D16" s="54">
        <v>3</v>
      </c>
      <c r="E16" s="65" t="s">
        <v>132</v>
      </c>
      <c r="F16" s="55">
        <v>32</v>
      </c>
      <c r="G16" s="53"/>
      <c r="H16" s="57"/>
      <c r="I16" s="56"/>
      <c r="J16" s="56"/>
      <c r="K16" s="36" t="s">
        <v>65</v>
      </c>
      <c r="L16" s="83">
        <v>16</v>
      </c>
      <c r="M16" s="83"/>
      <c r="N16" s="63"/>
      <c r="O16" s="86" t="s">
        <v>237</v>
      </c>
      <c r="P16" s="88">
        <v>43783.506157407406</v>
      </c>
      <c r="Q16" s="86" t="s">
        <v>242</v>
      </c>
      <c r="R16" s="86"/>
      <c r="S16" s="86"/>
      <c r="T16" s="86"/>
      <c r="U16" s="86"/>
      <c r="V16" s="90" t="s">
        <v>281</v>
      </c>
      <c r="W16" s="88">
        <v>43783.506157407406</v>
      </c>
      <c r="X16" s="92">
        <v>43783</v>
      </c>
      <c r="Y16" s="94" t="s">
        <v>297</v>
      </c>
      <c r="Z16" s="90" t="s">
        <v>321</v>
      </c>
      <c r="AA16" s="86"/>
      <c r="AB16" s="86"/>
      <c r="AC16" s="94" t="s">
        <v>345</v>
      </c>
      <c r="AD16" s="86"/>
      <c r="AE16" s="86" t="b">
        <v>0</v>
      </c>
      <c r="AF16" s="86">
        <v>0</v>
      </c>
      <c r="AG16" s="94" t="s">
        <v>364</v>
      </c>
      <c r="AH16" s="86" t="b">
        <v>0</v>
      </c>
      <c r="AI16" s="86" t="s">
        <v>366</v>
      </c>
      <c r="AJ16" s="86"/>
      <c r="AK16" s="94" t="s">
        <v>364</v>
      </c>
      <c r="AL16" s="86" t="b">
        <v>0</v>
      </c>
      <c r="AM16" s="86">
        <v>2</v>
      </c>
      <c r="AN16" s="94" t="s">
        <v>348</v>
      </c>
      <c r="AO16" s="86" t="s">
        <v>368</v>
      </c>
      <c r="AP16" s="86" t="b">
        <v>0</v>
      </c>
      <c r="AQ16" s="94" t="s">
        <v>348</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0</v>
      </c>
      <c r="BG16" s="52">
        <v>0</v>
      </c>
      <c r="BH16" s="51">
        <v>0</v>
      </c>
      <c r="BI16" s="52">
        <v>0</v>
      </c>
      <c r="BJ16" s="51">
        <v>0</v>
      </c>
      <c r="BK16" s="52">
        <v>0</v>
      </c>
      <c r="BL16" s="51">
        <v>33</v>
      </c>
      <c r="BM16" s="52">
        <v>100</v>
      </c>
      <c r="BN16" s="51">
        <v>33</v>
      </c>
    </row>
    <row r="17" spans="1:66" ht="15">
      <c r="A17" s="84" t="s">
        <v>220</v>
      </c>
      <c r="B17" s="84" t="s">
        <v>231</v>
      </c>
      <c r="C17" s="53" t="s">
        <v>894</v>
      </c>
      <c r="D17" s="54">
        <v>3</v>
      </c>
      <c r="E17" s="65" t="s">
        <v>132</v>
      </c>
      <c r="F17" s="55">
        <v>32</v>
      </c>
      <c r="G17" s="53"/>
      <c r="H17" s="57"/>
      <c r="I17" s="56"/>
      <c r="J17" s="56"/>
      <c r="K17" s="36" t="s">
        <v>65</v>
      </c>
      <c r="L17" s="83">
        <v>17</v>
      </c>
      <c r="M17" s="83"/>
      <c r="N17" s="63"/>
      <c r="O17" s="86" t="s">
        <v>236</v>
      </c>
      <c r="P17" s="88">
        <v>43781.3625</v>
      </c>
      <c r="Q17" s="86" t="s">
        <v>239</v>
      </c>
      <c r="R17" s="90" t="s">
        <v>249</v>
      </c>
      <c r="S17" s="86" t="s">
        <v>257</v>
      </c>
      <c r="T17" s="86" t="s">
        <v>266</v>
      </c>
      <c r="U17" s="90" t="s">
        <v>272</v>
      </c>
      <c r="V17" s="90" t="s">
        <v>272</v>
      </c>
      <c r="W17" s="88">
        <v>43781.3625</v>
      </c>
      <c r="X17" s="92">
        <v>43781</v>
      </c>
      <c r="Y17" s="94" t="s">
        <v>298</v>
      </c>
      <c r="Z17" s="90" t="s">
        <v>322</v>
      </c>
      <c r="AA17" s="86"/>
      <c r="AB17" s="86"/>
      <c r="AC17" s="94" t="s">
        <v>346</v>
      </c>
      <c r="AD17" s="86"/>
      <c r="AE17" s="86" t="b">
        <v>0</v>
      </c>
      <c r="AF17" s="86">
        <v>2</v>
      </c>
      <c r="AG17" s="94" t="s">
        <v>364</v>
      </c>
      <c r="AH17" s="86" t="b">
        <v>0</v>
      </c>
      <c r="AI17" s="86" t="s">
        <v>366</v>
      </c>
      <c r="AJ17" s="86"/>
      <c r="AK17" s="94" t="s">
        <v>364</v>
      </c>
      <c r="AL17" s="86" t="b">
        <v>0</v>
      </c>
      <c r="AM17" s="86">
        <v>2</v>
      </c>
      <c r="AN17" s="94" t="s">
        <v>364</v>
      </c>
      <c r="AO17" s="86" t="s">
        <v>371</v>
      </c>
      <c r="AP17" s="86" t="b">
        <v>0</v>
      </c>
      <c r="AQ17" s="94" t="s">
        <v>346</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0</v>
      </c>
      <c r="BG17" s="52">
        <v>0</v>
      </c>
      <c r="BH17" s="51">
        <v>0</v>
      </c>
      <c r="BI17" s="52">
        <v>0</v>
      </c>
      <c r="BJ17" s="51">
        <v>0</v>
      </c>
      <c r="BK17" s="52">
        <v>0</v>
      </c>
      <c r="BL17" s="51">
        <v>26</v>
      </c>
      <c r="BM17" s="52">
        <v>100</v>
      </c>
      <c r="BN17" s="51">
        <v>26</v>
      </c>
    </row>
    <row r="18" spans="1:66" ht="15">
      <c r="A18" s="84" t="s">
        <v>221</v>
      </c>
      <c r="B18" s="84" t="s">
        <v>231</v>
      </c>
      <c r="C18" s="53" t="s">
        <v>894</v>
      </c>
      <c r="D18" s="54">
        <v>3</v>
      </c>
      <c r="E18" s="65" t="s">
        <v>132</v>
      </c>
      <c r="F18" s="55">
        <v>32</v>
      </c>
      <c r="G18" s="53"/>
      <c r="H18" s="57"/>
      <c r="I18" s="56"/>
      <c r="J18" s="56"/>
      <c r="K18" s="36" t="s">
        <v>65</v>
      </c>
      <c r="L18" s="83">
        <v>18</v>
      </c>
      <c r="M18" s="83"/>
      <c r="N18" s="63"/>
      <c r="O18" s="86" t="s">
        <v>236</v>
      </c>
      <c r="P18" s="88">
        <v>43781.37039351852</v>
      </c>
      <c r="Q18" s="86" t="s">
        <v>239</v>
      </c>
      <c r="R18" s="86"/>
      <c r="S18" s="86"/>
      <c r="T18" s="86"/>
      <c r="U18" s="86"/>
      <c r="V18" s="90" t="s">
        <v>282</v>
      </c>
      <c r="W18" s="88">
        <v>43781.37039351852</v>
      </c>
      <c r="X18" s="92">
        <v>43781</v>
      </c>
      <c r="Y18" s="94" t="s">
        <v>299</v>
      </c>
      <c r="Z18" s="90" t="s">
        <v>323</v>
      </c>
      <c r="AA18" s="86"/>
      <c r="AB18" s="86"/>
      <c r="AC18" s="94" t="s">
        <v>347</v>
      </c>
      <c r="AD18" s="86"/>
      <c r="AE18" s="86" t="b">
        <v>0</v>
      </c>
      <c r="AF18" s="86">
        <v>0</v>
      </c>
      <c r="AG18" s="94" t="s">
        <v>364</v>
      </c>
      <c r="AH18" s="86" t="b">
        <v>0</v>
      </c>
      <c r="AI18" s="86" t="s">
        <v>366</v>
      </c>
      <c r="AJ18" s="86"/>
      <c r="AK18" s="94" t="s">
        <v>364</v>
      </c>
      <c r="AL18" s="86" t="b">
        <v>0</v>
      </c>
      <c r="AM18" s="86">
        <v>2</v>
      </c>
      <c r="AN18" s="94" t="s">
        <v>346</v>
      </c>
      <c r="AO18" s="86" t="s">
        <v>372</v>
      </c>
      <c r="AP18" s="86" t="b">
        <v>0</v>
      </c>
      <c r="AQ18" s="94" t="s">
        <v>346</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15">
      <c r="A19" s="84" t="s">
        <v>220</v>
      </c>
      <c r="B19" s="84" t="s">
        <v>220</v>
      </c>
      <c r="C19" s="53" t="s">
        <v>894</v>
      </c>
      <c r="D19" s="54">
        <v>3</v>
      </c>
      <c r="E19" s="65" t="s">
        <v>132</v>
      </c>
      <c r="F19" s="55">
        <v>32</v>
      </c>
      <c r="G19" s="53"/>
      <c r="H19" s="57"/>
      <c r="I19" s="56"/>
      <c r="J19" s="56"/>
      <c r="K19" s="36" t="s">
        <v>65</v>
      </c>
      <c r="L19" s="83">
        <v>19</v>
      </c>
      <c r="M19" s="83"/>
      <c r="N19" s="63"/>
      <c r="O19" s="86" t="s">
        <v>176</v>
      </c>
      <c r="P19" s="88">
        <v>43783.50578703704</v>
      </c>
      <c r="Q19" s="86" t="s">
        <v>242</v>
      </c>
      <c r="R19" s="90" t="s">
        <v>250</v>
      </c>
      <c r="S19" s="86" t="s">
        <v>258</v>
      </c>
      <c r="T19" s="86" t="s">
        <v>267</v>
      </c>
      <c r="U19" s="90" t="s">
        <v>273</v>
      </c>
      <c r="V19" s="90" t="s">
        <v>273</v>
      </c>
      <c r="W19" s="88">
        <v>43783.50578703704</v>
      </c>
      <c r="X19" s="92">
        <v>43783</v>
      </c>
      <c r="Y19" s="94" t="s">
        <v>300</v>
      </c>
      <c r="Z19" s="90" t="s">
        <v>324</v>
      </c>
      <c r="AA19" s="86"/>
      <c r="AB19" s="86"/>
      <c r="AC19" s="94" t="s">
        <v>348</v>
      </c>
      <c r="AD19" s="86"/>
      <c r="AE19" s="86" t="b">
        <v>0</v>
      </c>
      <c r="AF19" s="86">
        <v>2</v>
      </c>
      <c r="AG19" s="94" t="s">
        <v>364</v>
      </c>
      <c r="AH19" s="86" t="b">
        <v>0</v>
      </c>
      <c r="AI19" s="86" t="s">
        <v>366</v>
      </c>
      <c r="AJ19" s="86"/>
      <c r="AK19" s="94" t="s">
        <v>364</v>
      </c>
      <c r="AL19" s="86" t="b">
        <v>0</v>
      </c>
      <c r="AM19" s="86">
        <v>2</v>
      </c>
      <c r="AN19" s="94" t="s">
        <v>364</v>
      </c>
      <c r="AO19" s="86" t="s">
        <v>371</v>
      </c>
      <c r="AP19" s="86" t="b">
        <v>0</v>
      </c>
      <c r="AQ19" s="94" t="s">
        <v>348</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33</v>
      </c>
      <c r="BM19" s="52">
        <v>100</v>
      </c>
      <c r="BN19" s="51">
        <v>33</v>
      </c>
    </row>
    <row r="20" spans="1:66" ht="30">
      <c r="A20" s="84" t="s">
        <v>221</v>
      </c>
      <c r="B20" s="84" t="s">
        <v>220</v>
      </c>
      <c r="C20" s="53" t="s">
        <v>895</v>
      </c>
      <c r="D20" s="54">
        <v>10</v>
      </c>
      <c r="E20" s="65" t="s">
        <v>136</v>
      </c>
      <c r="F20" s="55">
        <v>19</v>
      </c>
      <c r="G20" s="53"/>
      <c r="H20" s="57"/>
      <c r="I20" s="56"/>
      <c r="J20" s="56"/>
      <c r="K20" s="36" t="s">
        <v>65</v>
      </c>
      <c r="L20" s="83">
        <v>20</v>
      </c>
      <c r="M20" s="83"/>
      <c r="N20" s="63"/>
      <c r="O20" s="86" t="s">
        <v>237</v>
      </c>
      <c r="P20" s="88">
        <v>43781.37039351852</v>
      </c>
      <c r="Q20" s="86" t="s">
        <v>239</v>
      </c>
      <c r="R20" s="86"/>
      <c r="S20" s="86"/>
      <c r="T20" s="86"/>
      <c r="U20" s="86"/>
      <c r="V20" s="90" t="s">
        <v>282</v>
      </c>
      <c r="W20" s="88">
        <v>43781.37039351852</v>
      </c>
      <c r="X20" s="92">
        <v>43781</v>
      </c>
      <c r="Y20" s="94" t="s">
        <v>299</v>
      </c>
      <c r="Z20" s="90" t="s">
        <v>323</v>
      </c>
      <c r="AA20" s="86"/>
      <c r="AB20" s="86"/>
      <c r="AC20" s="94" t="s">
        <v>347</v>
      </c>
      <c r="AD20" s="86"/>
      <c r="AE20" s="86" t="b">
        <v>0</v>
      </c>
      <c r="AF20" s="86">
        <v>0</v>
      </c>
      <c r="AG20" s="94" t="s">
        <v>364</v>
      </c>
      <c r="AH20" s="86" t="b">
        <v>0</v>
      </c>
      <c r="AI20" s="86" t="s">
        <v>366</v>
      </c>
      <c r="AJ20" s="86"/>
      <c r="AK20" s="94" t="s">
        <v>364</v>
      </c>
      <c r="AL20" s="86" t="b">
        <v>0</v>
      </c>
      <c r="AM20" s="86">
        <v>2</v>
      </c>
      <c r="AN20" s="94" t="s">
        <v>346</v>
      </c>
      <c r="AO20" s="86" t="s">
        <v>372</v>
      </c>
      <c r="AP20" s="86" t="b">
        <v>0</v>
      </c>
      <c r="AQ20" s="94" t="s">
        <v>346</v>
      </c>
      <c r="AR20" s="86" t="s">
        <v>176</v>
      </c>
      <c r="AS20" s="86">
        <v>0</v>
      </c>
      <c r="AT20" s="86">
        <v>0</v>
      </c>
      <c r="AU20" s="86"/>
      <c r="AV20" s="86"/>
      <c r="AW20" s="86"/>
      <c r="AX20" s="86"/>
      <c r="AY20" s="86"/>
      <c r="AZ20" s="86"/>
      <c r="BA20" s="86"/>
      <c r="BB20" s="86"/>
      <c r="BC20">
        <v>2</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26</v>
      </c>
      <c r="BM20" s="52">
        <v>100</v>
      </c>
      <c r="BN20" s="51">
        <v>26</v>
      </c>
    </row>
    <row r="21" spans="1:66" ht="30">
      <c r="A21" s="84" t="s">
        <v>221</v>
      </c>
      <c r="B21" s="84" t="s">
        <v>220</v>
      </c>
      <c r="C21" s="53" t="s">
        <v>895</v>
      </c>
      <c r="D21" s="54">
        <v>10</v>
      </c>
      <c r="E21" s="65" t="s">
        <v>136</v>
      </c>
      <c r="F21" s="55">
        <v>19</v>
      </c>
      <c r="G21" s="53"/>
      <c r="H21" s="57"/>
      <c r="I21" s="56"/>
      <c r="J21" s="56"/>
      <c r="K21" s="36" t="s">
        <v>65</v>
      </c>
      <c r="L21" s="83">
        <v>21</v>
      </c>
      <c r="M21" s="83"/>
      <c r="N21" s="63"/>
      <c r="O21" s="86" t="s">
        <v>237</v>
      </c>
      <c r="P21" s="88">
        <v>43783.51902777778</v>
      </c>
      <c r="Q21" s="86" t="s">
        <v>242</v>
      </c>
      <c r="R21" s="86"/>
      <c r="S21" s="86"/>
      <c r="T21" s="86"/>
      <c r="U21" s="86"/>
      <c r="V21" s="90" t="s">
        <v>282</v>
      </c>
      <c r="W21" s="88">
        <v>43783.51902777778</v>
      </c>
      <c r="X21" s="92">
        <v>43783</v>
      </c>
      <c r="Y21" s="94" t="s">
        <v>301</v>
      </c>
      <c r="Z21" s="90" t="s">
        <v>325</v>
      </c>
      <c r="AA21" s="86"/>
      <c r="AB21" s="86"/>
      <c r="AC21" s="94" t="s">
        <v>349</v>
      </c>
      <c r="AD21" s="86"/>
      <c r="AE21" s="86" t="b">
        <v>0</v>
      </c>
      <c r="AF21" s="86">
        <v>0</v>
      </c>
      <c r="AG21" s="94" t="s">
        <v>364</v>
      </c>
      <c r="AH21" s="86" t="b">
        <v>0</v>
      </c>
      <c r="AI21" s="86" t="s">
        <v>366</v>
      </c>
      <c r="AJ21" s="86"/>
      <c r="AK21" s="94" t="s">
        <v>364</v>
      </c>
      <c r="AL21" s="86" t="b">
        <v>0</v>
      </c>
      <c r="AM21" s="86">
        <v>2</v>
      </c>
      <c r="AN21" s="94" t="s">
        <v>348</v>
      </c>
      <c r="AO21" s="86" t="s">
        <v>371</v>
      </c>
      <c r="AP21" s="86" t="b">
        <v>0</v>
      </c>
      <c r="AQ21" s="94" t="s">
        <v>348</v>
      </c>
      <c r="AR21" s="86" t="s">
        <v>176</v>
      </c>
      <c r="AS21" s="86">
        <v>0</v>
      </c>
      <c r="AT21" s="86">
        <v>0</v>
      </c>
      <c r="AU21" s="86"/>
      <c r="AV21" s="86"/>
      <c r="AW21" s="86"/>
      <c r="AX21" s="86"/>
      <c r="AY21" s="86"/>
      <c r="AZ21" s="86"/>
      <c r="BA21" s="86"/>
      <c r="BB21" s="86"/>
      <c r="BC21">
        <v>2</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33</v>
      </c>
      <c r="BM21" s="52">
        <v>100</v>
      </c>
      <c r="BN21" s="51">
        <v>33</v>
      </c>
    </row>
    <row r="22" spans="1:66" ht="15">
      <c r="A22" s="84" t="s">
        <v>222</v>
      </c>
      <c r="B22" s="84" t="s">
        <v>228</v>
      </c>
      <c r="C22" s="53" t="s">
        <v>894</v>
      </c>
      <c r="D22" s="54">
        <v>3</v>
      </c>
      <c r="E22" s="65" t="s">
        <v>132</v>
      </c>
      <c r="F22" s="55">
        <v>32</v>
      </c>
      <c r="G22" s="53"/>
      <c r="H22" s="57"/>
      <c r="I22" s="56"/>
      <c r="J22" s="56"/>
      <c r="K22" s="36" t="s">
        <v>65</v>
      </c>
      <c r="L22" s="83">
        <v>22</v>
      </c>
      <c r="M22" s="83"/>
      <c r="N22" s="63"/>
      <c r="O22" s="86" t="s">
        <v>237</v>
      </c>
      <c r="P22" s="88">
        <v>43781.70832175926</v>
      </c>
      <c r="Q22" s="86" t="s">
        <v>241</v>
      </c>
      <c r="R22" s="86"/>
      <c r="S22" s="86"/>
      <c r="T22" s="86" t="s">
        <v>265</v>
      </c>
      <c r="U22" s="86"/>
      <c r="V22" s="90" t="s">
        <v>283</v>
      </c>
      <c r="W22" s="88">
        <v>43781.70832175926</v>
      </c>
      <c r="X22" s="92">
        <v>43781</v>
      </c>
      <c r="Y22" s="94" t="s">
        <v>302</v>
      </c>
      <c r="Z22" s="90" t="s">
        <v>326</v>
      </c>
      <c r="AA22" s="86"/>
      <c r="AB22" s="86"/>
      <c r="AC22" s="94" t="s">
        <v>350</v>
      </c>
      <c r="AD22" s="86"/>
      <c r="AE22" s="86" t="b">
        <v>0</v>
      </c>
      <c r="AF22" s="86">
        <v>0</v>
      </c>
      <c r="AG22" s="94" t="s">
        <v>364</v>
      </c>
      <c r="AH22" s="86" t="b">
        <v>0</v>
      </c>
      <c r="AI22" s="86" t="s">
        <v>365</v>
      </c>
      <c r="AJ22" s="86"/>
      <c r="AK22" s="94" t="s">
        <v>364</v>
      </c>
      <c r="AL22" s="86" t="b">
        <v>0</v>
      </c>
      <c r="AM22" s="86">
        <v>4</v>
      </c>
      <c r="AN22" s="94" t="s">
        <v>357</v>
      </c>
      <c r="AO22" s="86" t="s">
        <v>373</v>
      </c>
      <c r="AP22" s="86" t="b">
        <v>0</v>
      </c>
      <c r="AQ22" s="94" t="s">
        <v>357</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222</v>
      </c>
      <c r="B23" s="84" t="s">
        <v>233</v>
      </c>
      <c r="C23" s="53" t="s">
        <v>894</v>
      </c>
      <c r="D23" s="54">
        <v>3</v>
      </c>
      <c r="E23" s="65" t="s">
        <v>132</v>
      </c>
      <c r="F23" s="55">
        <v>32</v>
      </c>
      <c r="G23" s="53"/>
      <c r="H23" s="57"/>
      <c r="I23" s="56"/>
      <c r="J23" s="56"/>
      <c r="K23" s="36" t="s">
        <v>65</v>
      </c>
      <c r="L23" s="83">
        <v>23</v>
      </c>
      <c r="M23" s="83"/>
      <c r="N23" s="63"/>
      <c r="O23" s="86" t="s">
        <v>236</v>
      </c>
      <c r="P23" s="88">
        <v>43781.70832175926</v>
      </c>
      <c r="Q23" s="86" t="s">
        <v>241</v>
      </c>
      <c r="R23" s="86"/>
      <c r="S23" s="86"/>
      <c r="T23" s="86" t="s">
        <v>265</v>
      </c>
      <c r="U23" s="86"/>
      <c r="V23" s="90" t="s">
        <v>283</v>
      </c>
      <c r="W23" s="88">
        <v>43781.70832175926</v>
      </c>
      <c r="X23" s="92">
        <v>43781</v>
      </c>
      <c r="Y23" s="94" t="s">
        <v>302</v>
      </c>
      <c r="Z23" s="90" t="s">
        <v>326</v>
      </c>
      <c r="AA23" s="86"/>
      <c r="AB23" s="86"/>
      <c r="AC23" s="94" t="s">
        <v>350</v>
      </c>
      <c r="AD23" s="86"/>
      <c r="AE23" s="86" t="b">
        <v>0</v>
      </c>
      <c r="AF23" s="86">
        <v>0</v>
      </c>
      <c r="AG23" s="94" t="s">
        <v>364</v>
      </c>
      <c r="AH23" s="86" t="b">
        <v>0</v>
      </c>
      <c r="AI23" s="86" t="s">
        <v>365</v>
      </c>
      <c r="AJ23" s="86"/>
      <c r="AK23" s="94" t="s">
        <v>364</v>
      </c>
      <c r="AL23" s="86" t="b">
        <v>0</v>
      </c>
      <c r="AM23" s="86">
        <v>4</v>
      </c>
      <c r="AN23" s="94" t="s">
        <v>357</v>
      </c>
      <c r="AO23" s="86" t="s">
        <v>373</v>
      </c>
      <c r="AP23" s="86" t="b">
        <v>0</v>
      </c>
      <c r="AQ23" s="94" t="s">
        <v>357</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222</v>
      </c>
      <c r="B24" s="84" t="s">
        <v>229</v>
      </c>
      <c r="C24" s="53" t="s">
        <v>894</v>
      </c>
      <c r="D24" s="54">
        <v>3</v>
      </c>
      <c r="E24" s="65" t="s">
        <v>132</v>
      </c>
      <c r="F24" s="55">
        <v>32</v>
      </c>
      <c r="G24" s="53"/>
      <c r="H24" s="57"/>
      <c r="I24" s="56"/>
      <c r="J24" s="56"/>
      <c r="K24" s="36" t="s">
        <v>65</v>
      </c>
      <c r="L24" s="83">
        <v>24</v>
      </c>
      <c r="M24" s="83"/>
      <c r="N24" s="63"/>
      <c r="O24" s="86" t="s">
        <v>236</v>
      </c>
      <c r="P24" s="88">
        <v>43781.70832175926</v>
      </c>
      <c r="Q24" s="86" t="s">
        <v>241</v>
      </c>
      <c r="R24" s="86"/>
      <c r="S24" s="86"/>
      <c r="T24" s="86" t="s">
        <v>265</v>
      </c>
      <c r="U24" s="86"/>
      <c r="V24" s="90" t="s">
        <v>283</v>
      </c>
      <c r="W24" s="88">
        <v>43781.70832175926</v>
      </c>
      <c r="X24" s="92">
        <v>43781</v>
      </c>
      <c r="Y24" s="94" t="s">
        <v>302</v>
      </c>
      <c r="Z24" s="90" t="s">
        <v>326</v>
      </c>
      <c r="AA24" s="86"/>
      <c r="AB24" s="86"/>
      <c r="AC24" s="94" t="s">
        <v>350</v>
      </c>
      <c r="AD24" s="86"/>
      <c r="AE24" s="86" t="b">
        <v>0</v>
      </c>
      <c r="AF24" s="86">
        <v>0</v>
      </c>
      <c r="AG24" s="94" t="s">
        <v>364</v>
      </c>
      <c r="AH24" s="86" t="b">
        <v>0</v>
      </c>
      <c r="AI24" s="86" t="s">
        <v>365</v>
      </c>
      <c r="AJ24" s="86"/>
      <c r="AK24" s="94" t="s">
        <v>364</v>
      </c>
      <c r="AL24" s="86" t="b">
        <v>0</v>
      </c>
      <c r="AM24" s="86">
        <v>4</v>
      </c>
      <c r="AN24" s="94" t="s">
        <v>357</v>
      </c>
      <c r="AO24" s="86" t="s">
        <v>373</v>
      </c>
      <c r="AP24" s="86" t="b">
        <v>0</v>
      </c>
      <c r="AQ24" s="94" t="s">
        <v>357</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222</v>
      </c>
      <c r="B25" s="84" t="s">
        <v>226</v>
      </c>
      <c r="C25" s="53" t="s">
        <v>894</v>
      </c>
      <c r="D25" s="54">
        <v>3</v>
      </c>
      <c r="E25" s="65" t="s">
        <v>132</v>
      </c>
      <c r="F25" s="55">
        <v>32</v>
      </c>
      <c r="G25" s="53"/>
      <c r="H25" s="57"/>
      <c r="I25" s="56"/>
      <c r="J25" s="56"/>
      <c r="K25" s="36" t="s">
        <v>65</v>
      </c>
      <c r="L25" s="83">
        <v>25</v>
      </c>
      <c r="M25" s="83"/>
      <c r="N25" s="63"/>
      <c r="O25" s="86" t="s">
        <v>236</v>
      </c>
      <c r="P25" s="88">
        <v>43781.70832175926</v>
      </c>
      <c r="Q25" s="86" t="s">
        <v>241</v>
      </c>
      <c r="R25" s="86"/>
      <c r="S25" s="86"/>
      <c r="T25" s="86" t="s">
        <v>265</v>
      </c>
      <c r="U25" s="86"/>
      <c r="V25" s="90" t="s">
        <v>283</v>
      </c>
      <c r="W25" s="88">
        <v>43781.70832175926</v>
      </c>
      <c r="X25" s="92">
        <v>43781</v>
      </c>
      <c r="Y25" s="94" t="s">
        <v>302</v>
      </c>
      <c r="Z25" s="90" t="s">
        <v>326</v>
      </c>
      <c r="AA25" s="86"/>
      <c r="AB25" s="86"/>
      <c r="AC25" s="94" t="s">
        <v>350</v>
      </c>
      <c r="AD25" s="86"/>
      <c r="AE25" s="86" t="b">
        <v>0</v>
      </c>
      <c r="AF25" s="86">
        <v>0</v>
      </c>
      <c r="AG25" s="94" t="s">
        <v>364</v>
      </c>
      <c r="AH25" s="86" t="b">
        <v>0</v>
      </c>
      <c r="AI25" s="86" t="s">
        <v>365</v>
      </c>
      <c r="AJ25" s="86"/>
      <c r="AK25" s="94" t="s">
        <v>364</v>
      </c>
      <c r="AL25" s="86" t="b">
        <v>0</v>
      </c>
      <c r="AM25" s="86">
        <v>4</v>
      </c>
      <c r="AN25" s="94" t="s">
        <v>357</v>
      </c>
      <c r="AO25" s="86" t="s">
        <v>373</v>
      </c>
      <c r="AP25" s="86" t="b">
        <v>0</v>
      </c>
      <c r="AQ25" s="94" t="s">
        <v>357</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222</v>
      </c>
      <c r="B26" s="84" t="s">
        <v>230</v>
      </c>
      <c r="C26" s="53" t="s">
        <v>894</v>
      </c>
      <c r="D26" s="54">
        <v>3</v>
      </c>
      <c r="E26" s="65" t="s">
        <v>132</v>
      </c>
      <c r="F26" s="55">
        <v>32</v>
      </c>
      <c r="G26" s="53"/>
      <c r="H26" s="57"/>
      <c r="I26" s="56"/>
      <c r="J26" s="56"/>
      <c r="K26" s="36" t="s">
        <v>65</v>
      </c>
      <c r="L26" s="83">
        <v>26</v>
      </c>
      <c r="M26" s="83"/>
      <c r="N26" s="63"/>
      <c r="O26" s="86" t="s">
        <v>236</v>
      </c>
      <c r="P26" s="88">
        <v>43781.70832175926</v>
      </c>
      <c r="Q26" s="86" t="s">
        <v>241</v>
      </c>
      <c r="R26" s="86"/>
      <c r="S26" s="86"/>
      <c r="T26" s="86" t="s">
        <v>265</v>
      </c>
      <c r="U26" s="86"/>
      <c r="V26" s="90" t="s">
        <v>283</v>
      </c>
      <c r="W26" s="88">
        <v>43781.70832175926</v>
      </c>
      <c r="X26" s="92">
        <v>43781</v>
      </c>
      <c r="Y26" s="94" t="s">
        <v>302</v>
      </c>
      <c r="Z26" s="90" t="s">
        <v>326</v>
      </c>
      <c r="AA26" s="86"/>
      <c r="AB26" s="86"/>
      <c r="AC26" s="94" t="s">
        <v>350</v>
      </c>
      <c r="AD26" s="86"/>
      <c r="AE26" s="86" t="b">
        <v>0</v>
      </c>
      <c r="AF26" s="86">
        <v>0</v>
      </c>
      <c r="AG26" s="94" t="s">
        <v>364</v>
      </c>
      <c r="AH26" s="86" t="b">
        <v>0</v>
      </c>
      <c r="AI26" s="86" t="s">
        <v>365</v>
      </c>
      <c r="AJ26" s="86"/>
      <c r="AK26" s="94" t="s">
        <v>364</v>
      </c>
      <c r="AL26" s="86" t="b">
        <v>0</v>
      </c>
      <c r="AM26" s="86">
        <v>4</v>
      </c>
      <c r="AN26" s="94" t="s">
        <v>357</v>
      </c>
      <c r="AO26" s="86" t="s">
        <v>373</v>
      </c>
      <c r="AP26" s="86" t="b">
        <v>0</v>
      </c>
      <c r="AQ26" s="94" t="s">
        <v>357</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222</v>
      </c>
      <c r="B27" s="84" t="s">
        <v>234</v>
      </c>
      <c r="C27" s="53" t="s">
        <v>894</v>
      </c>
      <c r="D27" s="54">
        <v>3</v>
      </c>
      <c r="E27" s="65" t="s">
        <v>132</v>
      </c>
      <c r="F27" s="55">
        <v>32</v>
      </c>
      <c r="G27" s="53"/>
      <c r="H27" s="57"/>
      <c r="I27" s="56"/>
      <c r="J27" s="56"/>
      <c r="K27" s="36" t="s">
        <v>65</v>
      </c>
      <c r="L27" s="83">
        <v>27</v>
      </c>
      <c r="M27" s="83"/>
      <c r="N27" s="63"/>
      <c r="O27" s="86" t="s">
        <v>236</v>
      </c>
      <c r="P27" s="88">
        <v>43781.70832175926</v>
      </c>
      <c r="Q27" s="86" t="s">
        <v>241</v>
      </c>
      <c r="R27" s="86"/>
      <c r="S27" s="86"/>
      <c r="T27" s="86" t="s">
        <v>265</v>
      </c>
      <c r="U27" s="86"/>
      <c r="V27" s="90" t="s">
        <v>283</v>
      </c>
      <c r="W27" s="88">
        <v>43781.70832175926</v>
      </c>
      <c r="X27" s="92">
        <v>43781</v>
      </c>
      <c r="Y27" s="94" t="s">
        <v>302</v>
      </c>
      <c r="Z27" s="90" t="s">
        <v>326</v>
      </c>
      <c r="AA27" s="86"/>
      <c r="AB27" s="86"/>
      <c r="AC27" s="94" t="s">
        <v>350</v>
      </c>
      <c r="AD27" s="86"/>
      <c r="AE27" s="86" t="b">
        <v>0</v>
      </c>
      <c r="AF27" s="86">
        <v>0</v>
      </c>
      <c r="AG27" s="94" t="s">
        <v>364</v>
      </c>
      <c r="AH27" s="86" t="b">
        <v>0</v>
      </c>
      <c r="AI27" s="86" t="s">
        <v>365</v>
      </c>
      <c r="AJ27" s="86"/>
      <c r="AK27" s="94" t="s">
        <v>364</v>
      </c>
      <c r="AL27" s="86" t="b">
        <v>0</v>
      </c>
      <c r="AM27" s="86">
        <v>4</v>
      </c>
      <c r="AN27" s="94" t="s">
        <v>357</v>
      </c>
      <c r="AO27" s="86" t="s">
        <v>373</v>
      </c>
      <c r="AP27" s="86" t="b">
        <v>0</v>
      </c>
      <c r="AQ27" s="94" t="s">
        <v>357</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222</v>
      </c>
      <c r="B28" s="84" t="s">
        <v>227</v>
      </c>
      <c r="C28" s="53" t="s">
        <v>894</v>
      </c>
      <c r="D28" s="54">
        <v>3</v>
      </c>
      <c r="E28" s="65" t="s">
        <v>132</v>
      </c>
      <c r="F28" s="55">
        <v>32</v>
      </c>
      <c r="G28" s="53"/>
      <c r="H28" s="57"/>
      <c r="I28" s="56"/>
      <c r="J28" s="56"/>
      <c r="K28" s="36" t="s">
        <v>65</v>
      </c>
      <c r="L28" s="83">
        <v>28</v>
      </c>
      <c r="M28" s="83"/>
      <c r="N28" s="63"/>
      <c r="O28" s="86" t="s">
        <v>236</v>
      </c>
      <c r="P28" s="88">
        <v>43781.70832175926</v>
      </c>
      <c r="Q28" s="86" t="s">
        <v>241</v>
      </c>
      <c r="R28" s="86"/>
      <c r="S28" s="86"/>
      <c r="T28" s="86" t="s">
        <v>265</v>
      </c>
      <c r="U28" s="86"/>
      <c r="V28" s="90" t="s">
        <v>283</v>
      </c>
      <c r="W28" s="88">
        <v>43781.70832175926</v>
      </c>
      <c r="X28" s="92">
        <v>43781</v>
      </c>
      <c r="Y28" s="94" t="s">
        <v>302</v>
      </c>
      <c r="Z28" s="90" t="s">
        <v>326</v>
      </c>
      <c r="AA28" s="86"/>
      <c r="AB28" s="86"/>
      <c r="AC28" s="94" t="s">
        <v>350</v>
      </c>
      <c r="AD28" s="86"/>
      <c r="AE28" s="86" t="b">
        <v>0</v>
      </c>
      <c r="AF28" s="86">
        <v>0</v>
      </c>
      <c r="AG28" s="94" t="s">
        <v>364</v>
      </c>
      <c r="AH28" s="86" t="b">
        <v>0</v>
      </c>
      <c r="AI28" s="86" t="s">
        <v>365</v>
      </c>
      <c r="AJ28" s="86"/>
      <c r="AK28" s="94" t="s">
        <v>364</v>
      </c>
      <c r="AL28" s="86" t="b">
        <v>0</v>
      </c>
      <c r="AM28" s="86">
        <v>4</v>
      </c>
      <c r="AN28" s="94" t="s">
        <v>357</v>
      </c>
      <c r="AO28" s="86" t="s">
        <v>373</v>
      </c>
      <c r="AP28" s="86" t="b">
        <v>0</v>
      </c>
      <c r="AQ28" s="94" t="s">
        <v>357</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18</v>
      </c>
      <c r="BM28" s="52">
        <v>100</v>
      </c>
      <c r="BN28" s="51">
        <v>18</v>
      </c>
    </row>
    <row r="29" spans="1:66" ht="15">
      <c r="A29" s="84" t="s">
        <v>222</v>
      </c>
      <c r="B29" s="84" t="s">
        <v>229</v>
      </c>
      <c r="C29" s="53" t="s">
        <v>894</v>
      </c>
      <c r="D29" s="54">
        <v>3</v>
      </c>
      <c r="E29" s="65" t="s">
        <v>132</v>
      </c>
      <c r="F29" s="55">
        <v>32</v>
      </c>
      <c r="G29" s="53"/>
      <c r="H29" s="57"/>
      <c r="I29" s="56"/>
      <c r="J29" s="56"/>
      <c r="K29" s="36" t="s">
        <v>65</v>
      </c>
      <c r="L29" s="83">
        <v>29</v>
      </c>
      <c r="M29" s="83"/>
      <c r="N29" s="63"/>
      <c r="O29" s="86" t="s">
        <v>237</v>
      </c>
      <c r="P29" s="88">
        <v>43783.52936342593</v>
      </c>
      <c r="Q29" s="86" t="s">
        <v>243</v>
      </c>
      <c r="R29" s="86"/>
      <c r="S29" s="86"/>
      <c r="T29" s="86" t="s">
        <v>227</v>
      </c>
      <c r="U29" s="86"/>
      <c r="V29" s="90" t="s">
        <v>283</v>
      </c>
      <c r="W29" s="88">
        <v>43783.52936342593</v>
      </c>
      <c r="X29" s="92">
        <v>43783</v>
      </c>
      <c r="Y29" s="94" t="s">
        <v>303</v>
      </c>
      <c r="Z29" s="90" t="s">
        <v>327</v>
      </c>
      <c r="AA29" s="86"/>
      <c r="AB29" s="86"/>
      <c r="AC29" s="94" t="s">
        <v>351</v>
      </c>
      <c r="AD29" s="86"/>
      <c r="AE29" s="86" t="b">
        <v>0</v>
      </c>
      <c r="AF29" s="86">
        <v>0</v>
      </c>
      <c r="AG29" s="94" t="s">
        <v>364</v>
      </c>
      <c r="AH29" s="86" t="b">
        <v>0</v>
      </c>
      <c r="AI29" s="86" t="s">
        <v>366</v>
      </c>
      <c r="AJ29" s="86"/>
      <c r="AK29" s="94" t="s">
        <v>364</v>
      </c>
      <c r="AL29" s="86" t="b">
        <v>0</v>
      </c>
      <c r="AM29" s="86">
        <v>6</v>
      </c>
      <c r="AN29" s="94" t="s">
        <v>358</v>
      </c>
      <c r="AO29" s="86" t="s">
        <v>373</v>
      </c>
      <c r="AP29" s="86" t="b">
        <v>0</v>
      </c>
      <c r="AQ29" s="94" t="s">
        <v>358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222</v>
      </c>
      <c r="B30" s="84" t="s">
        <v>235</v>
      </c>
      <c r="C30" s="53" t="s">
        <v>894</v>
      </c>
      <c r="D30" s="54">
        <v>3</v>
      </c>
      <c r="E30" s="65" t="s">
        <v>132</v>
      </c>
      <c r="F30" s="55">
        <v>32</v>
      </c>
      <c r="G30" s="53"/>
      <c r="H30" s="57"/>
      <c r="I30" s="56"/>
      <c r="J30" s="56"/>
      <c r="K30" s="36" t="s">
        <v>65</v>
      </c>
      <c r="L30" s="83">
        <v>30</v>
      </c>
      <c r="M30" s="83"/>
      <c r="N30" s="63"/>
      <c r="O30" s="86" t="s">
        <v>236</v>
      </c>
      <c r="P30" s="88">
        <v>43783.52936342593</v>
      </c>
      <c r="Q30" s="86" t="s">
        <v>243</v>
      </c>
      <c r="R30" s="86"/>
      <c r="S30" s="86"/>
      <c r="T30" s="86" t="s">
        <v>227</v>
      </c>
      <c r="U30" s="86"/>
      <c r="V30" s="90" t="s">
        <v>283</v>
      </c>
      <c r="W30" s="88">
        <v>43783.52936342593</v>
      </c>
      <c r="X30" s="92">
        <v>43783</v>
      </c>
      <c r="Y30" s="94" t="s">
        <v>303</v>
      </c>
      <c r="Z30" s="90" t="s">
        <v>327</v>
      </c>
      <c r="AA30" s="86"/>
      <c r="AB30" s="86"/>
      <c r="AC30" s="94" t="s">
        <v>351</v>
      </c>
      <c r="AD30" s="86"/>
      <c r="AE30" s="86" t="b">
        <v>0</v>
      </c>
      <c r="AF30" s="86">
        <v>0</v>
      </c>
      <c r="AG30" s="94" t="s">
        <v>364</v>
      </c>
      <c r="AH30" s="86" t="b">
        <v>0</v>
      </c>
      <c r="AI30" s="86" t="s">
        <v>366</v>
      </c>
      <c r="AJ30" s="86"/>
      <c r="AK30" s="94" t="s">
        <v>364</v>
      </c>
      <c r="AL30" s="86" t="b">
        <v>0</v>
      </c>
      <c r="AM30" s="86">
        <v>6</v>
      </c>
      <c r="AN30" s="94" t="s">
        <v>358</v>
      </c>
      <c r="AO30" s="86" t="s">
        <v>373</v>
      </c>
      <c r="AP30" s="86" t="b">
        <v>0</v>
      </c>
      <c r="AQ30" s="94" t="s">
        <v>358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28</v>
      </c>
      <c r="BM30" s="52">
        <v>100</v>
      </c>
      <c r="BN30" s="51">
        <v>28</v>
      </c>
    </row>
    <row r="31" spans="1:66" ht="15">
      <c r="A31" s="84" t="s">
        <v>223</v>
      </c>
      <c r="B31" s="84" t="s">
        <v>229</v>
      </c>
      <c r="C31" s="53" t="s">
        <v>894</v>
      </c>
      <c r="D31" s="54">
        <v>3</v>
      </c>
      <c r="E31" s="65" t="s">
        <v>132</v>
      </c>
      <c r="F31" s="55">
        <v>32</v>
      </c>
      <c r="G31" s="53"/>
      <c r="H31" s="57"/>
      <c r="I31" s="56"/>
      <c r="J31" s="56"/>
      <c r="K31" s="36" t="s">
        <v>65</v>
      </c>
      <c r="L31" s="83">
        <v>31</v>
      </c>
      <c r="M31" s="83"/>
      <c r="N31" s="63"/>
      <c r="O31" s="86" t="s">
        <v>237</v>
      </c>
      <c r="P31" s="88">
        <v>43783.60072916667</v>
      </c>
      <c r="Q31" s="86" t="s">
        <v>243</v>
      </c>
      <c r="R31" s="86"/>
      <c r="S31" s="86"/>
      <c r="T31" s="86" t="s">
        <v>227</v>
      </c>
      <c r="U31" s="86"/>
      <c r="V31" s="90" t="s">
        <v>284</v>
      </c>
      <c r="W31" s="88">
        <v>43783.60072916667</v>
      </c>
      <c r="X31" s="92">
        <v>43783</v>
      </c>
      <c r="Y31" s="94" t="s">
        <v>304</v>
      </c>
      <c r="Z31" s="90" t="s">
        <v>328</v>
      </c>
      <c r="AA31" s="86"/>
      <c r="AB31" s="86"/>
      <c r="AC31" s="94" t="s">
        <v>352</v>
      </c>
      <c r="AD31" s="86"/>
      <c r="AE31" s="86" t="b">
        <v>0</v>
      </c>
      <c r="AF31" s="86">
        <v>0</v>
      </c>
      <c r="AG31" s="94" t="s">
        <v>364</v>
      </c>
      <c r="AH31" s="86" t="b">
        <v>0</v>
      </c>
      <c r="AI31" s="86" t="s">
        <v>366</v>
      </c>
      <c r="AJ31" s="86"/>
      <c r="AK31" s="94" t="s">
        <v>364</v>
      </c>
      <c r="AL31" s="86" t="b">
        <v>0</v>
      </c>
      <c r="AM31" s="86">
        <v>6</v>
      </c>
      <c r="AN31" s="94" t="s">
        <v>358</v>
      </c>
      <c r="AO31" s="86" t="s">
        <v>374</v>
      </c>
      <c r="AP31" s="86" t="b">
        <v>0</v>
      </c>
      <c r="AQ31" s="94" t="s">
        <v>358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223</v>
      </c>
      <c r="B32" s="84" t="s">
        <v>235</v>
      </c>
      <c r="C32" s="53" t="s">
        <v>894</v>
      </c>
      <c r="D32" s="54">
        <v>3</v>
      </c>
      <c r="E32" s="65" t="s">
        <v>132</v>
      </c>
      <c r="F32" s="55">
        <v>32</v>
      </c>
      <c r="G32" s="53"/>
      <c r="H32" s="57"/>
      <c r="I32" s="56"/>
      <c r="J32" s="56"/>
      <c r="K32" s="36" t="s">
        <v>65</v>
      </c>
      <c r="L32" s="83">
        <v>32</v>
      </c>
      <c r="M32" s="83"/>
      <c r="N32" s="63"/>
      <c r="O32" s="86" t="s">
        <v>236</v>
      </c>
      <c r="P32" s="88">
        <v>43783.60072916667</v>
      </c>
      <c r="Q32" s="86" t="s">
        <v>243</v>
      </c>
      <c r="R32" s="86"/>
      <c r="S32" s="86"/>
      <c r="T32" s="86" t="s">
        <v>227</v>
      </c>
      <c r="U32" s="86"/>
      <c r="V32" s="90" t="s">
        <v>284</v>
      </c>
      <c r="W32" s="88">
        <v>43783.60072916667</v>
      </c>
      <c r="X32" s="92">
        <v>43783</v>
      </c>
      <c r="Y32" s="94" t="s">
        <v>304</v>
      </c>
      <c r="Z32" s="90" t="s">
        <v>328</v>
      </c>
      <c r="AA32" s="86"/>
      <c r="AB32" s="86"/>
      <c r="AC32" s="94" t="s">
        <v>352</v>
      </c>
      <c r="AD32" s="86"/>
      <c r="AE32" s="86" t="b">
        <v>0</v>
      </c>
      <c r="AF32" s="86">
        <v>0</v>
      </c>
      <c r="AG32" s="94" t="s">
        <v>364</v>
      </c>
      <c r="AH32" s="86" t="b">
        <v>0</v>
      </c>
      <c r="AI32" s="86" t="s">
        <v>366</v>
      </c>
      <c r="AJ32" s="86"/>
      <c r="AK32" s="94" t="s">
        <v>364</v>
      </c>
      <c r="AL32" s="86" t="b">
        <v>0</v>
      </c>
      <c r="AM32" s="86">
        <v>6</v>
      </c>
      <c r="AN32" s="94" t="s">
        <v>358</v>
      </c>
      <c r="AO32" s="86" t="s">
        <v>374</v>
      </c>
      <c r="AP32" s="86" t="b">
        <v>0</v>
      </c>
      <c r="AQ32" s="94" t="s">
        <v>358</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28</v>
      </c>
      <c r="BM32" s="52">
        <v>100</v>
      </c>
      <c r="BN32" s="51">
        <v>28</v>
      </c>
    </row>
    <row r="33" spans="1:66" ht="15">
      <c r="A33" s="84" t="s">
        <v>224</v>
      </c>
      <c r="B33" s="84" t="s">
        <v>224</v>
      </c>
      <c r="C33" s="53" t="s">
        <v>894</v>
      </c>
      <c r="D33" s="54">
        <v>3</v>
      </c>
      <c r="E33" s="65" t="s">
        <v>132</v>
      </c>
      <c r="F33" s="55">
        <v>32</v>
      </c>
      <c r="G33" s="53"/>
      <c r="H33" s="57"/>
      <c r="I33" s="56"/>
      <c r="J33" s="56"/>
      <c r="K33" s="36" t="s">
        <v>65</v>
      </c>
      <c r="L33" s="83">
        <v>33</v>
      </c>
      <c r="M33" s="83"/>
      <c r="N33" s="63"/>
      <c r="O33" s="86" t="s">
        <v>176</v>
      </c>
      <c r="P33" s="88">
        <v>43785.57067129629</v>
      </c>
      <c r="Q33" s="86" t="s">
        <v>244</v>
      </c>
      <c r="R33" s="90" t="s">
        <v>251</v>
      </c>
      <c r="S33" s="86" t="s">
        <v>257</v>
      </c>
      <c r="T33" s="86" t="s">
        <v>267</v>
      </c>
      <c r="U33" s="86"/>
      <c r="V33" s="90" t="s">
        <v>285</v>
      </c>
      <c r="W33" s="88">
        <v>43785.57067129629</v>
      </c>
      <c r="X33" s="92">
        <v>43785</v>
      </c>
      <c r="Y33" s="94" t="s">
        <v>305</v>
      </c>
      <c r="Z33" s="90" t="s">
        <v>329</v>
      </c>
      <c r="AA33" s="86"/>
      <c r="AB33" s="86"/>
      <c r="AC33" s="94" t="s">
        <v>353</v>
      </c>
      <c r="AD33" s="86"/>
      <c r="AE33" s="86" t="b">
        <v>0</v>
      </c>
      <c r="AF33" s="86">
        <v>1</v>
      </c>
      <c r="AG33" s="94" t="s">
        <v>364</v>
      </c>
      <c r="AH33" s="86" t="b">
        <v>0</v>
      </c>
      <c r="AI33" s="86" t="s">
        <v>365</v>
      </c>
      <c r="AJ33" s="86"/>
      <c r="AK33" s="94" t="s">
        <v>364</v>
      </c>
      <c r="AL33" s="86" t="b">
        <v>0</v>
      </c>
      <c r="AM33" s="86">
        <v>0</v>
      </c>
      <c r="AN33" s="94" t="s">
        <v>364</v>
      </c>
      <c r="AO33" s="86" t="s">
        <v>367</v>
      </c>
      <c r="AP33" s="86" t="b">
        <v>0</v>
      </c>
      <c r="AQ33" s="94" t="s">
        <v>353</v>
      </c>
      <c r="AR33" s="86" t="s">
        <v>176</v>
      </c>
      <c r="AS33" s="86">
        <v>0</v>
      </c>
      <c r="AT33" s="86">
        <v>0</v>
      </c>
      <c r="AU33" s="86"/>
      <c r="AV33" s="86"/>
      <c r="AW33" s="86"/>
      <c r="AX33" s="86"/>
      <c r="AY33" s="86"/>
      <c r="AZ33" s="86"/>
      <c r="BA33" s="86"/>
      <c r="BB33" s="86"/>
      <c r="BC33">
        <v>1</v>
      </c>
      <c r="BD33" s="85" t="str">
        <f>REPLACE(INDEX(GroupVertices[Group],MATCH(Edges[[#This Row],[Vertex 1]],GroupVertices[Vertex],0)),1,1,"")</f>
        <v>4</v>
      </c>
      <c r="BE33" s="85" t="str">
        <f>REPLACE(INDEX(GroupVertices[Group],MATCH(Edges[[#This Row],[Vertex 2]],GroupVertices[Vertex],0)),1,1,"")</f>
        <v>4</v>
      </c>
      <c r="BF33" s="51">
        <v>1</v>
      </c>
      <c r="BG33" s="52">
        <v>9.090909090909092</v>
      </c>
      <c r="BH33" s="51">
        <v>0</v>
      </c>
      <c r="BI33" s="52">
        <v>0</v>
      </c>
      <c r="BJ33" s="51">
        <v>0</v>
      </c>
      <c r="BK33" s="52">
        <v>0</v>
      </c>
      <c r="BL33" s="51">
        <v>10</v>
      </c>
      <c r="BM33" s="52">
        <v>90.9090909090909</v>
      </c>
      <c r="BN33" s="51">
        <v>11</v>
      </c>
    </row>
    <row r="34" spans="1:66" ht="15">
      <c r="A34" s="84" t="s">
        <v>225</v>
      </c>
      <c r="B34" s="84" t="s">
        <v>228</v>
      </c>
      <c r="C34" s="53" t="s">
        <v>894</v>
      </c>
      <c r="D34" s="54">
        <v>3</v>
      </c>
      <c r="E34" s="65" t="s">
        <v>132</v>
      </c>
      <c r="F34" s="55">
        <v>32</v>
      </c>
      <c r="G34" s="53"/>
      <c r="H34" s="57"/>
      <c r="I34" s="56"/>
      <c r="J34" s="56"/>
      <c r="K34" s="36" t="s">
        <v>65</v>
      </c>
      <c r="L34" s="83">
        <v>34</v>
      </c>
      <c r="M34" s="83"/>
      <c r="N34" s="63"/>
      <c r="O34" s="86" t="s">
        <v>237</v>
      </c>
      <c r="P34" s="88">
        <v>43786.41657407407</v>
      </c>
      <c r="Q34" s="86" t="s">
        <v>245</v>
      </c>
      <c r="R34" s="86"/>
      <c r="S34" s="86"/>
      <c r="T34" s="86" t="s">
        <v>268</v>
      </c>
      <c r="U34" s="86"/>
      <c r="V34" s="90" t="s">
        <v>286</v>
      </c>
      <c r="W34" s="88">
        <v>43786.41657407407</v>
      </c>
      <c r="X34" s="92">
        <v>43786</v>
      </c>
      <c r="Y34" s="94" t="s">
        <v>306</v>
      </c>
      <c r="Z34" s="90" t="s">
        <v>330</v>
      </c>
      <c r="AA34" s="86"/>
      <c r="AB34" s="86"/>
      <c r="AC34" s="94" t="s">
        <v>354</v>
      </c>
      <c r="AD34" s="86"/>
      <c r="AE34" s="86" t="b">
        <v>0</v>
      </c>
      <c r="AF34" s="86">
        <v>0</v>
      </c>
      <c r="AG34" s="94" t="s">
        <v>364</v>
      </c>
      <c r="AH34" s="86" t="b">
        <v>0</v>
      </c>
      <c r="AI34" s="86" t="s">
        <v>365</v>
      </c>
      <c r="AJ34" s="86"/>
      <c r="AK34" s="94" t="s">
        <v>364</v>
      </c>
      <c r="AL34" s="86" t="b">
        <v>0</v>
      </c>
      <c r="AM34" s="86">
        <v>1</v>
      </c>
      <c r="AN34" s="94" t="s">
        <v>363</v>
      </c>
      <c r="AO34" s="86" t="s">
        <v>368</v>
      </c>
      <c r="AP34" s="86" t="b">
        <v>0</v>
      </c>
      <c r="AQ34" s="94" t="s">
        <v>363</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225</v>
      </c>
      <c r="B35" s="84" t="s">
        <v>230</v>
      </c>
      <c r="C35" s="53" t="s">
        <v>894</v>
      </c>
      <c r="D35" s="54">
        <v>3</v>
      </c>
      <c r="E35" s="65" t="s">
        <v>132</v>
      </c>
      <c r="F35" s="55">
        <v>32</v>
      </c>
      <c r="G35" s="53"/>
      <c r="H35" s="57"/>
      <c r="I35" s="56"/>
      <c r="J35" s="56"/>
      <c r="K35" s="36" t="s">
        <v>65</v>
      </c>
      <c r="L35" s="83">
        <v>35</v>
      </c>
      <c r="M35" s="83"/>
      <c r="N35" s="63"/>
      <c r="O35" s="86" t="s">
        <v>236</v>
      </c>
      <c r="P35" s="88">
        <v>43786.41657407407</v>
      </c>
      <c r="Q35" s="86" t="s">
        <v>245</v>
      </c>
      <c r="R35" s="86"/>
      <c r="S35" s="86"/>
      <c r="T35" s="86" t="s">
        <v>268</v>
      </c>
      <c r="U35" s="86"/>
      <c r="V35" s="90" t="s">
        <v>286</v>
      </c>
      <c r="W35" s="88">
        <v>43786.41657407407</v>
      </c>
      <c r="X35" s="92">
        <v>43786</v>
      </c>
      <c r="Y35" s="94" t="s">
        <v>306</v>
      </c>
      <c r="Z35" s="90" t="s">
        <v>330</v>
      </c>
      <c r="AA35" s="86"/>
      <c r="AB35" s="86"/>
      <c r="AC35" s="94" t="s">
        <v>354</v>
      </c>
      <c r="AD35" s="86"/>
      <c r="AE35" s="86" t="b">
        <v>0</v>
      </c>
      <c r="AF35" s="86">
        <v>0</v>
      </c>
      <c r="AG35" s="94" t="s">
        <v>364</v>
      </c>
      <c r="AH35" s="86" t="b">
        <v>0</v>
      </c>
      <c r="AI35" s="86" t="s">
        <v>365</v>
      </c>
      <c r="AJ35" s="86"/>
      <c r="AK35" s="94" t="s">
        <v>364</v>
      </c>
      <c r="AL35" s="86" t="b">
        <v>0</v>
      </c>
      <c r="AM35" s="86">
        <v>1</v>
      </c>
      <c r="AN35" s="94" t="s">
        <v>363</v>
      </c>
      <c r="AO35" s="86" t="s">
        <v>368</v>
      </c>
      <c r="AP35" s="86" t="b">
        <v>0</v>
      </c>
      <c r="AQ35" s="94" t="s">
        <v>363</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225</v>
      </c>
      <c r="B36" s="84" t="s">
        <v>234</v>
      </c>
      <c r="C36" s="53" t="s">
        <v>894</v>
      </c>
      <c r="D36" s="54">
        <v>3</v>
      </c>
      <c r="E36" s="65" t="s">
        <v>132</v>
      </c>
      <c r="F36" s="55">
        <v>32</v>
      </c>
      <c r="G36" s="53"/>
      <c r="H36" s="57"/>
      <c r="I36" s="56"/>
      <c r="J36" s="56"/>
      <c r="K36" s="36" t="s">
        <v>65</v>
      </c>
      <c r="L36" s="83">
        <v>36</v>
      </c>
      <c r="M36" s="83"/>
      <c r="N36" s="63"/>
      <c r="O36" s="86" t="s">
        <v>236</v>
      </c>
      <c r="P36" s="88">
        <v>43786.41657407407</v>
      </c>
      <c r="Q36" s="86" t="s">
        <v>245</v>
      </c>
      <c r="R36" s="86"/>
      <c r="S36" s="86"/>
      <c r="T36" s="86" t="s">
        <v>268</v>
      </c>
      <c r="U36" s="86"/>
      <c r="V36" s="90" t="s">
        <v>286</v>
      </c>
      <c r="W36" s="88">
        <v>43786.41657407407</v>
      </c>
      <c r="X36" s="92">
        <v>43786</v>
      </c>
      <c r="Y36" s="94" t="s">
        <v>306</v>
      </c>
      <c r="Z36" s="90" t="s">
        <v>330</v>
      </c>
      <c r="AA36" s="86"/>
      <c r="AB36" s="86"/>
      <c r="AC36" s="94" t="s">
        <v>354</v>
      </c>
      <c r="AD36" s="86"/>
      <c r="AE36" s="86" t="b">
        <v>0</v>
      </c>
      <c r="AF36" s="86">
        <v>0</v>
      </c>
      <c r="AG36" s="94" t="s">
        <v>364</v>
      </c>
      <c r="AH36" s="86" t="b">
        <v>0</v>
      </c>
      <c r="AI36" s="86" t="s">
        <v>365</v>
      </c>
      <c r="AJ36" s="86"/>
      <c r="AK36" s="94" t="s">
        <v>364</v>
      </c>
      <c r="AL36" s="86" t="b">
        <v>0</v>
      </c>
      <c r="AM36" s="86">
        <v>1</v>
      </c>
      <c r="AN36" s="94" t="s">
        <v>363</v>
      </c>
      <c r="AO36" s="86" t="s">
        <v>368</v>
      </c>
      <c r="AP36" s="86" t="b">
        <v>0</v>
      </c>
      <c r="AQ36" s="94" t="s">
        <v>363</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15">
      <c r="A37" s="84" t="s">
        <v>225</v>
      </c>
      <c r="B37" s="84" t="s">
        <v>227</v>
      </c>
      <c r="C37" s="53" t="s">
        <v>894</v>
      </c>
      <c r="D37" s="54">
        <v>3</v>
      </c>
      <c r="E37" s="65" t="s">
        <v>132</v>
      </c>
      <c r="F37" s="55">
        <v>32</v>
      </c>
      <c r="G37" s="53"/>
      <c r="H37" s="57"/>
      <c r="I37" s="56"/>
      <c r="J37" s="56"/>
      <c r="K37" s="36" t="s">
        <v>65</v>
      </c>
      <c r="L37" s="83">
        <v>37</v>
      </c>
      <c r="M37" s="83"/>
      <c r="N37" s="63"/>
      <c r="O37" s="86" t="s">
        <v>236</v>
      </c>
      <c r="P37" s="88">
        <v>43786.41657407407</v>
      </c>
      <c r="Q37" s="86" t="s">
        <v>245</v>
      </c>
      <c r="R37" s="86"/>
      <c r="S37" s="86"/>
      <c r="T37" s="86" t="s">
        <v>268</v>
      </c>
      <c r="U37" s="86"/>
      <c r="V37" s="90" t="s">
        <v>286</v>
      </c>
      <c r="W37" s="88">
        <v>43786.41657407407</v>
      </c>
      <c r="X37" s="92">
        <v>43786</v>
      </c>
      <c r="Y37" s="94" t="s">
        <v>306</v>
      </c>
      <c r="Z37" s="90" t="s">
        <v>330</v>
      </c>
      <c r="AA37" s="86"/>
      <c r="AB37" s="86"/>
      <c r="AC37" s="94" t="s">
        <v>354</v>
      </c>
      <c r="AD37" s="86"/>
      <c r="AE37" s="86" t="b">
        <v>0</v>
      </c>
      <c r="AF37" s="86">
        <v>0</v>
      </c>
      <c r="AG37" s="94" t="s">
        <v>364</v>
      </c>
      <c r="AH37" s="86" t="b">
        <v>0</v>
      </c>
      <c r="AI37" s="86" t="s">
        <v>365</v>
      </c>
      <c r="AJ37" s="86"/>
      <c r="AK37" s="94" t="s">
        <v>364</v>
      </c>
      <c r="AL37" s="86" t="b">
        <v>0</v>
      </c>
      <c r="AM37" s="86">
        <v>1</v>
      </c>
      <c r="AN37" s="94" t="s">
        <v>363</v>
      </c>
      <c r="AO37" s="86" t="s">
        <v>368</v>
      </c>
      <c r="AP37" s="86" t="b">
        <v>0</v>
      </c>
      <c r="AQ37" s="94" t="s">
        <v>363</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225</v>
      </c>
      <c r="B38" s="84" t="s">
        <v>233</v>
      </c>
      <c r="C38" s="53" t="s">
        <v>894</v>
      </c>
      <c r="D38" s="54">
        <v>3</v>
      </c>
      <c r="E38" s="65" t="s">
        <v>132</v>
      </c>
      <c r="F38" s="55">
        <v>32</v>
      </c>
      <c r="G38" s="53"/>
      <c r="H38" s="57"/>
      <c r="I38" s="56"/>
      <c r="J38" s="56"/>
      <c r="K38" s="36" t="s">
        <v>65</v>
      </c>
      <c r="L38" s="83">
        <v>38</v>
      </c>
      <c r="M38" s="83"/>
      <c r="N38" s="63"/>
      <c r="O38" s="86" t="s">
        <v>236</v>
      </c>
      <c r="P38" s="88">
        <v>43786.41657407407</v>
      </c>
      <c r="Q38" s="86" t="s">
        <v>245</v>
      </c>
      <c r="R38" s="86"/>
      <c r="S38" s="86"/>
      <c r="T38" s="86" t="s">
        <v>268</v>
      </c>
      <c r="U38" s="86"/>
      <c r="V38" s="90" t="s">
        <v>286</v>
      </c>
      <c r="W38" s="88">
        <v>43786.41657407407</v>
      </c>
      <c r="X38" s="92">
        <v>43786</v>
      </c>
      <c r="Y38" s="94" t="s">
        <v>306</v>
      </c>
      <c r="Z38" s="90" t="s">
        <v>330</v>
      </c>
      <c r="AA38" s="86"/>
      <c r="AB38" s="86"/>
      <c r="AC38" s="94" t="s">
        <v>354</v>
      </c>
      <c r="AD38" s="86"/>
      <c r="AE38" s="86" t="b">
        <v>0</v>
      </c>
      <c r="AF38" s="86">
        <v>0</v>
      </c>
      <c r="AG38" s="94" t="s">
        <v>364</v>
      </c>
      <c r="AH38" s="86" t="b">
        <v>0</v>
      </c>
      <c r="AI38" s="86" t="s">
        <v>365</v>
      </c>
      <c r="AJ38" s="86"/>
      <c r="AK38" s="94" t="s">
        <v>364</v>
      </c>
      <c r="AL38" s="86" t="b">
        <v>0</v>
      </c>
      <c r="AM38" s="86">
        <v>1</v>
      </c>
      <c r="AN38" s="94" t="s">
        <v>363</v>
      </c>
      <c r="AO38" s="86" t="s">
        <v>368</v>
      </c>
      <c r="AP38" s="86" t="b">
        <v>0</v>
      </c>
      <c r="AQ38" s="94" t="s">
        <v>363</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15">
      <c r="A39" s="84" t="s">
        <v>225</v>
      </c>
      <c r="B39" s="84" t="s">
        <v>229</v>
      </c>
      <c r="C39" s="53" t="s">
        <v>894</v>
      </c>
      <c r="D39" s="54">
        <v>3</v>
      </c>
      <c r="E39" s="65" t="s">
        <v>132</v>
      </c>
      <c r="F39" s="55">
        <v>32</v>
      </c>
      <c r="G39" s="53"/>
      <c r="H39" s="57"/>
      <c r="I39" s="56"/>
      <c r="J39" s="56"/>
      <c r="K39" s="36" t="s">
        <v>65</v>
      </c>
      <c r="L39" s="83">
        <v>39</v>
      </c>
      <c r="M39" s="83"/>
      <c r="N39" s="63"/>
      <c r="O39" s="86" t="s">
        <v>236</v>
      </c>
      <c r="P39" s="88">
        <v>43786.41657407407</v>
      </c>
      <c r="Q39" s="86" t="s">
        <v>245</v>
      </c>
      <c r="R39" s="86"/>
      <c r="S39" s="86"/>
      <c r="T39" s="86" t="s">
        <v>268</v>
      </c>
      <c r="U39" s="86"/>
      <c r="V39" s="90" t="s">
        <v>286</v>
      </c>
      <c r="W39" s="88">
        <v>43786.41657407407</v>
      </c>
      <c r="X39" s="92">
        <v>43786</v>
      </c>
      <c r="Y39" s="94" t="s">
        <v>306</v>
      </c>
      <c r="Z39" s="90" t="s">
        <v>330</v>
      </c>
      <c r="AA39" s="86"/>
      <c r="AB39" s="86"/>
      <c r="AC39" s="94" t="s">
        <v>354</v>
      </c>
      <c r="AD39" s="86"/>
      <c r="AE39" s="86" t="b">
        <v>0</v>
      </c>
      <c r="AF39" s="86">
        <v>0</v>
      </c>
      <c r="AG39" s="94" t="s">
        <v>364</v>
      </c>
      <c r="AH39" s="86" t="b">
        <v>0</v>
      </c>
      <c r="AI39" s="86" t="s">
        <v>365</v>
      </c>
      <c r="AJ39" s="86"/>
      <c r="AK39" s="94" t="s">
        <v>364</v>
      </c>
      <c r="AL39" s="86" t="b">
        <v>0</v>
      </c>
      <c r="AM39" s="86">
        <v>1</v>
      </c>
      <c r="AN39" s="94" t="s">
        <v>363</v>
      </c>
      <c r="AO39" s="86" t="s">
        <v>368</v>
      </c>
      <c r="AP39" s="86" t="b">
        <v>0</v>
      </c>
      <c r="AQ39" s="94" t="s">
        <v>363</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13</v>
      </c>
      <c r="BM39" s="52">
        <v>100</v>
      </c>
      <c r="BN39" s="51">
        <v>13</v>
      </c>
    </row>
    <row r="40" spans="1:66" ht="15">
      <c r="A40" s="84" t="s">
        <v>226</v>
      </c>
      <c r="B40" s="84" t="s">
        <v>228</v>
      </c>
      <c r="C40" s="53" t="s">
        <v>894</v>
      </c>
      <c r="D40" s="54">
        <v>3</v>
      </c>
      <c r="E40" s="65" t="s">
        <v>132</v>
      </c>
      <c r="F40" s="55">
        <v>32</v>
      </c>
      <c r="G40" s="53"/>
      <c r="H40" s="57"/>
      <c r="I40" s="56"/>
      <c r="J40" s="56"/>
      <c r="K40" s="36" t="s">
        <v>66</v>
      </c>
      <c r="L40" s="83">
        <v>40</v>
      </c>
      <c r="M40" s="83"/>
      <c r="N40" s="63"/>
      <c r="O40" s="86" t="s">
        <v>237</v>
      </c>
      <c r="P40" s="88">
        <v>43781.58980324074</v>
      </c>
      <c r="Q40" s="86" t="s">
        <v>241</v>
      </c>
      <c r="R40" s="86"/>
      <c r="S40" s="86"/>
      <c r="T40" s="86" t="s">
        <v>265</v>
      </c>
      <c r="U40" s="86"/>
      <c r="V40" s="90" t="s">
        <v>287</v>
      </c>
      <c r="W40" s="88">
        <v>43781.58980324074</v>
      </c>
      <c r="X40" s="92">
        <v>43781</v>
      </c>
      <c r="Y40" s="94" t="s">
        <v>307</v>
      </c>
      <c r="Z40" s="90" t="s">
        <v>331</v>
      </c>
      <c r="AA40" s="86"/>
      <c r="AB40" s="86"/>
      <c r="AC40" s="94" t="s">
        <v>355</v>
      </c>
      <c r="AD40" s="86"/>
      <c r="AE40" s="86" t="b">
        <v>0</v>
      </c>
      <c r="AF40" s="86">
        <v>0</v>
      </c>
      <c r="AG40" s="94" t="s">
        <v>364</v>
      </c>
      <c r="AH40" s="86" t="b">
        <v>0</v>
      </c>
      <c r="AI40" s="86" t="s">
        <v>365</v>
      </c>
      <c r="AJ40" s="86"/>
      <c r="AK40" s="94" t="s">
        <v>364</v>
      </c>
      <c r="AL40" s="86" t="b">
        <v>0</v>
      </c>
      <c r="AM40" s="86">
        <v>4</v>
      </c>
      <c r="AN40" s="94" t="s">
        <v>357</v>
      </c>
      <c r="AO40" s="86" t="s">
        <v>373</v>
      </c>
      <c r="AP40" s="86" t="b">
        <v>0</v>
      </c>
      <c r="AQ40" s="94" t="s">
        <v>357</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226</v>
      </c>
      <c r="B41" s="84" t="s">
        <v>233</v>
      </c>
      <c r="C41" s="53" t="s">
        <v>894</v>
      </c>
      <c r="D41" s="54">
        <v>3</v>
      </c>
      <c r="E41" s="65" t="s">
        <v>132</v>
      </c>
      <c r="F41" s="55">
        <v>32</v>
      </c>
      <c r="G41" s="53"/>
      <c r="H41" s="57"/>
      <c r="I41" s="56"/>
      <c r="J41" s="56"/>
      <c r="K41" s="36" t="s">
        <v>65</v>
      </c>
      <c r="L41" s="83">
        <v>41</v>
      </c>
      <c r="M41" s="83"/>
      <c r="N41" s="63"/>
      <c r="O41" s="86" t="s">
        <v>236</v>
      </c>
      <c r="P41" s="88">
        <v>43781.58980324074</v>
      </c>
      <c r="Q41" s="86" t="s">
        <v>241</v>
      </c>
      <c r="R41" s="86"/>
      <c r="S41" s="86"/>
      <c r="T41" s="86" t="s">
        <v>265</v>
      </c>
      <c r="U41" s="86"/>
      <c r="V41" s="90" t="s">
        <v>287</v>
      </c>
      <c r="W41" s="88">
        <v>43781.58980324074</v>
      </c>
      <c r="X41" s="92">
        <v>43781</v>
      </c>
      <c r="Y41" s="94" t="s">
        <v>307</v>
      </c>
      <c r="Z41" s="90" t="s">
        <v>331</v>
      </c>
      <c r="AA41" s="86"/>
      <c r="AB41" s="86"/>
      <c r="AC41" s="94" t="s">
        <v>355</v>
      </c>
      <c r="AD41" s="86"/>
      <c r="AE41" s="86" t="b">
        <v>0</v>
      </c>
      <c r="AF41" s="86">
        <v>0</v>
      </c>
      <c r="AG41" s="94" t="s">
        <v>364</v>
      </c>
      <c r="AH41" s="86" t="b">
        <v>0</v>
      </c>
      <c r="AI41" s="86" t="s">
        <v>365</v>
      </c>
      <c r="AJ41" s="86"/>
      <c r="AK41" s="94" t="s">
        <v>364</v>
      </c>
      <c r="AL41" s="86" t="b">
        <v>0</v>
      </c>
      <c r="AM41" s="86">
        <v>4</v>
      </c>
      <c r="AN41" s="94" t="s">
        <v>357</v>
      </c>
      <c r="AO41" s="86" t="s">
        <v>373</v>
      </c>
      <c r="AP41" s="86" t="b">
        <v>0</v>
      </c>
      <c r="AQ41" s="94" t="s">
        <v>357</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226</v>
      </c>
      <c r="B42" s="84" t="s">
        <v>229</v>
      </c>
      <c r="C42" s="53" t="s">
        <v>894</v>
      </c>
      <c r="D42" s="54">
        <v>3</v>
      </c>
      <c r="E42" s="65" t="s">
        <v>132</v>
      </c>
      <c r="F42" s="55">
        <v>32</v>
      </c>
      <c r="G42" s="53"/>
      <c r="H42" s="57"/>
      <c r="I42" s="56"/>
      <c r="J42" s="56"/>
      <c r="K42" s="36" t="s">
        <v>65</v>
      </c>
      <c r="L42" s="83">
        <v>42</v>
      </c>
      <c r="M42" s="83"/>
      <c r="N42" s="63"/>
      <c r="O42" s="86" t="s">
        <v>236</v>
      </c>
      <c r="P42" s="88">
        <v>43781.58980324074</v>
      </c>
      <c r="Q42" s="86" t="s">
        <v>241</v>
      </c>
      <c r="R42" s="86"/>
      <c r="S42" s="86"/>
      <c r="T42" s="86" t="s">
        <v>265</v>
      </c>
      <c r="U42" s="86"/>
      <c r="V42" s="90" t="s">
        <v>287</v>
      </c>
      <c r="W42" s="88">
        <v>43781.58980324074</v>
      </c>
      <c r="X42" s="92">
        <v>43781</v>
      </c>
      <c r="Y42" s="94" t="s">
        <v>307</v>
      </c>
      <c r="Z42" s="90" t="s">
        <v>331</v>
      </c>
      <c r="AA42" s="86"/>
      <c r="AB42" s="86"/>
      <c r="AC42" s="94" t="s">
        <v>355</v>
      </c>
      <c r="AD42" s="86"/>
      <c r="AE42" s="86" t="b">
        <v>0</v>
      </c>
      <c r="AF42" s="86">
        <v>0</v>
      </c>
      <c r="AG42" s="94" t="s">
        <v>364</v>
      </c>
      <c r="AH42" s="86" t="b">
        <v>0</v>
      </c>
      <c r="AI42" s="86" t="s">
        <v>365</v>
      </c>
      <c r="AJ42" s="86"/>
      <c r="AK42" s="94" t="s">
        <v>364</v>
      </c>
      <c r="AL42" s="86" t="b">
        <v>0</v>
      </c>
      <c r="AM42" s="86">
        <v>4</v>
      </c>
      <c r="AN42" s="94" t="s">
        <v>357</v>
      </c>
      <c r="AO42" s="86" t="s">
        <v>373</v>
      </c>
      <c r="AP42" s="86" t="b">
        <v>0</v>
      </c>
      <c r="AQ42" s="94" t="s">
        <v>357</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226</v>
      </c>
      <c r="B43" s="84" t="s">
        <v>230</v>
      </c>
      <c r="C43" s="53" t="s">
        <v>894</v>
      </c>
      <c r="D43" s="54">
        <v>3</v>
      </c>
      <c r="E43" s="65" t="s">
        <v>132</v>
      </c>
      <c r="F43" s="55">
        <v>32</v>
      </c>
      <c r="G43" s="53"/>
      <c r="H43" s="57"/>
      <c r="I43" s="56"/>
      <c r="J43" s="56"/>
      <c r="K43" s="36" t="s">
        <v>65</v>
      </c>
      <c r="L43" s="83">
        <v>43</v>
      </c>
      <c r="M43" s="83"/>
      <c r="N43" s="63"/>
      <c r="O43" s="86" t="s">
        <v>236</v>
      </c>
      <c r="P43" s="88">
        <v>43781.58980324074</v>
      </c>
      <c r="Q43" s="86" t="s">
        <v>241</v>
      </c>
      <c r="R43" s="86"/>
      <c r="S43" s="86"/>
      <c r="T43" s="86" t="s">
        <v>265</v>
      </c>
      <c r="U43" s="86"/>
      <c r="V43" s="90" t="s">
        <v>287</v>
      </c>
      <c r="W43" s="88">
        <v>43781.58980324074</v>
      </c>
      <c r="X43" s="92">
        <v>43781</v>
      </c>
      <c r="Y43" s="94" t="s">
        <v>307</v>
      </c>
      <c r="Z43" s="90" t="s">
        <v>331</v>
      </c>
      <c r="AA43" s="86"/>
      <c r="AB43" s="86"/>
      <c r="AC43" s="94" t="s">
        <v>355</v>
      </c>
      <c r="AD43" s="86"/>
      <c r="AE43" s="86" t="b">
        <v>0</v>
      </c>
      <c r="AF43" s="86">
        <v>0</v>
      </c>
      <c r="AG43" s="94" t="s">
        <v>364</v>
      </c>
      <c r="AH43" s="86" t="b">
        <v>0</v>
      </c>
      <c r="AI43" s="86" t="s">
        <v>365</v>
      </c>
      <c r="AJ43" s="86"/>
      <c r="AK43" s="94" t="s">
        <v>364</v>
      </c>
      <c r="AL43" s="86" t="b">
        <v>0</v>
      </c>
      <c r="AM43" s="86">
        <v>4</v>
      </c>
      <c r="AN43" s="94" t="s">
        <v>357</v>
      </c>
      <c r="AO43" s="86" t="s">
        <v>373</v>
      </c>
      <c r="AP43" s="86" t="b">
        <v>0</v>
      </c>
      <c r="AQ43" s="94" t="s">
        <v>357</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226</v>
      </c>
      <c r="B44" s="84" t="s">
        <v>234</v>
      </c>
      <c r="C44" s="53" t="s">
        <v>894</v>
      </c>
      <c r="D44" s="54">
        <v>3</v>
      </c>
      <c r="E44" s="65" t="s">
        <v>132</v>
      </c>
      <c r="F44" s="55">
        <v>32</v>
      </c>
      <c r="G44" s="53"/>
      <c r="H44" s="57"/>
      <c r="I44" s="56"/>
      <c r="J44" s="56"/>
      <c r="K44" s="36" t="s">
        <v>65</v>
      </c>
      <c r="L44" s="83">
        <v>44</v>
      </c>
      <c r="M44" s="83"/>
      <c r="N44" s="63"/>
      <c r="O44" s="86" t="s">
        <v>236</v>
      </c>
      <c r="P44" s="88">
        <v>43781.58980324074</v>
      </c>
      <c r="Q44" s="86" t="s">
        <v>241</v>
      </c>
      <c r="R44" s="86"/>
      <c r="S44" s="86"/>
      <c r="T44" s="86" t="s">
        <v>265</v>
      </c>
      <c r="U44" s="86"/>
      <c r="V44" s="90" t="s">
        <v>287</v>
      </c>
      <c r="W44" s="88">
        <v>43781.58980324074</v>
      </c>
      <c r="X44" s="92">
        <v>43781</v>
      </c>
      <c r="Y44" s="94" t="s">
        <v>307</v>
      </c>
      <c r="Z44" s="90" t="s">
        <v>331</v>
      </c>
      <c r="AA44" s="86"/>
      <c r="AB44" s="86"/>
      <c r="AC44" s="94" t="s">
        <v>355</v>
      </c>
      <c r="AD44" s="86"/>
      <c r="AE44" s="86" t="b">
        <v>0</v>
      </c>
      <c r="AF44" s="86">
        <v>0</v>
      </c>
      <c r="AG44" s="94" t="s">
        <v>364</v>
      </c>
      <c r="AH44" s="86" t="b">
        <v>0</v>
      </c>
      <c r="AI44" s="86" t="s">
        <v>365</v>
      </c>
      <c r="AJ44" s="86"/>
      <c r="AK44" s="94" t="s">
        <v>364</v>
      </c>
      <c r="AL44" s="86" t="b">
        <v>0</v>
      </c>
      <c r="AM44" s="86">
        <v>4</v>
      </c>
      <c r="AN44" s="94" t="s">
        <v>357</v>
      </c>
      <c r="AO44" s="86" t="s">
        <v>373</v>
      </c>
      <c r="AP44" s="86" t="b">
        <v>0</v>
      </c>
      <c r="AQ44" s="94" t="s">
        <v>357</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226</v>
      </c>
      <c r="B45" s="84" t="s">
        <v>227</v>
      </c>
      <c r="C45" s="53" t="s">
        <v>894</v>
      </c>
      <c r="D45" s="54">
        <v>3</v>
      </c>
      <c r="E45" s="65" t="s">
        <v>132</v>
      </c>
      <c r="F45" s="55">
        <v>32</v>
      </c>
      <c r="G45" s="53"/>
      <c r="H45" s="57"/>
      <c r="I45" s="56"/>
      <c r="J45" s="56"/>
      <c r="K45" s="36" t="s">
        <v>66</v>
      </c>
      <c r="L45" s="83">
        <v>45</v>
      </c>
      <c r="M45" s="83"/>
      <c r="N45" s="63"/>
      <c r="O45" s="86" t="s">
        <v>236</v>
      </c>
      <c r="P45" s="88">
        <v>43781.58980324074</v>
      </c>
      <c r="Q45" s="86" t="s">
        <v>241</v>
      </c>
      <c r="R45" s="86"/>
      <c r="S45" s="86"/>
      <c r="T45" s="86" t="s">
        <v>265</v>
      </c>
      <c r="U45" s="86"/>
      <c r="V45" s="90" t="s">
        <v>287</v>
      </c>
      <c r="W45" s="88">
        <v>43781.58980324074</v>
      </c>
      <c r="X45" s="92">
        <v>43781</v>
      </c>
      <c r="Y45" s="94" t="s">
        <v>307</v>
      </c>
      <c r="Z45" s="90" t="s">
        <v>331</v>
      </c>
      <c r="AA45" s="86"/>
      <c r="AB45" s="86"/>
      <c r="AC45" s="94" t="s">
        <v>355</v>
      </c>
      <c r="AD45" s="86"/>
      <c r="AE45" s="86" t="b">
        <v>0</v>
      </c>
      <c r="AF45" s="86">
        <v>0</v>
      </c>
      <c r="AG45" s="94" t="s">
        <v>364</v>
      </c>
      <c r="AH45" s="86" t="b">
        <v>0</v>
      </c>
      <c r="AI45" s="86" t="s">
        <v>365</v>
      </c>
      <c r="AJ45" s="86"/>
      <c r="AK45" s="94" t="s">
        <v>364</v>
      </c>
      <c r="AL45" s="86" t="b">
        <v>0</v>
      </c>
      <c r="AM45" s="86">
        <v>4</v>
      </c>
      <c r="AN45" s="94" t="s">
        <v>357</v>
      </c>
      <c r="AO45" s="86" t="s">
        <v>373</v>
      </c>
      <c r="AP45" s="86" t="b">
        <v>0</v>
      </c>
      <c r="AQ45" s="94" t="s">
        <v>357</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18</v>
      </c>
      <c r="BM45" s="52">
        <v>100</v>
      </c>
      <c r="BN45" s="51">
        <v>18</v>
      </c>
    </row>
    <row r="46" spans="1:66" ht="15">
      <c r="A46" s="84" t="s">
        <v>227</v>
      </c>
      <c r="B46" s="84" t="s">
        <v>226</v>
      </c>
      <c r="C46" s="53" t="s">
        <v>894</v>
      </c>
      <c r="D46" s="54">
        <v>3</v>
      </c>
      <c r="E46" s="65" t="s">
        <v>132</v>
      </c>
      <c r="F46" s="55">
        <v>32</v>
      </c>
      <c r="G46" s="53"/>
      <c r="H46" s="57"/>
      <c r="I46" s="56"/>
      <c r="J46" s="56"/>
      <c r="K46" s="36" t="s">
        <v>66</v>
      </c>
      <c r="L46" s="83">
        <v>46</v>
      </c>
      <c r="M46" s="83"/>
      <c r="N46" s="63"/>
      <c r="O46" s="86" t="s">
        <v>236</v>
      </c>
      <c r="P46" s="88">
        <v>43781.672685185185</v>
      </c>
      <c r="Q46" s="86" t="s">
        <v>241</v>
      </c>
      <c r="R46" s="86"/>
      <c r="S46" s="86"/>
      <c r="T46" s="86" t="s">
        <v>265</v>
      </c>
      <c r="U46" s="86"/>
      <c r="V46" s="90" t="s">
        <v>288</v>
      </c>
      <c r="W46" s="88">
        <v>43781.672685185185</v>
      </c>
      <c r="X46" s="92">
        <v>43781</v>
      </c>
      <c r="Y46" s="94" t="s">
        <v>308</v>
      </c>
      <c r="Z46" s="90" t="s">
        <v>332</v>
      </c>
      <c r="AA46" s="86"/>
      <c r="AB46" s="86"/>
      <c r="AC46" s="94" t="s">
        <v>356</v>
      </c>
      <c r="AD46" s="86"/>
      <c r="AE46" s="86" t="b">
        <v>0</v>
      </c>
      <c r="AF46" s="86">
        <v>0</v>
      </c>
      <c r="AG46" s="94" t="s">
        <v>364</v>
      </c>
      <c r="AH46" s="86" t="b">
        <v>0</v>
      </c>
      <c r="AI46" s="86" t="s">
        <v>365</v>
      </c>
      <c r="AJ46" s="86"/>
      <c r="AK46" s="94" t="s">
        <v>364</v>
      </c>
      <c r="AL46" s="86" t="b">
        <v>0</v>
      </c>
      <c r="AM46" s="86">
        <v>4</v>
      </c>
      <c r="AN46" s="94" t="s">
        <v>357</v>
      </c>
      <c r="AO46" s="86" t="s">
        <v>374</v>
      </c>
      <c r="AP46" s="86" t="b">
        <v>0</v>
      </c>
      <c r="AQ46" s="94" t="s">
        <v>357</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228</v>
      </c>
      <c r="B47" s="84" t="s">
        <v>226</v>
      </c>
      <c r="C47" s="53" t="s">
        <v>894</v>
      </c>
      <c r="D47" s="54">
        <v>3</v>
      </c>
      <c r="E47" s="65" t="s">
        <v>132</v>
      </c>
      <c r="F47" s="55">
        <v>32</v>
      </c>
      <c r="G47" s="53"/>
      <c r="H47" s="57"/>
      <c r="I47" s="56"/>
      <c r="J47" s="56"/>
      <c r="K47" s="36" t="s">
        <v>66</v>
      </c>
      <c r="L47" s="83">
        <v>47</v>
      </c>
      <c r="M47" s="83"/>
      <c r="N47" s="63"/>
      <c r="O47" s="86" t="s">
        <v>236</v>
      </c>
      <c r="P47" s="88">
        <v>43781.58394675926</v>
      </c>
      <c r="Q47" s="86" t="s">
        <v>241</v>
      </c>
      <c r="R47" s="90" t="s">
        <v>252</v>
      </c>
      <c r="S47" s="86" t="s">
        <v>259</v>
      </c>
      <c r="T47" s="86" t="s">
        <v>269</v>
      </c>
      <c r="U47" s="90" t="s">
        <v>274</v>
      </c>
      <c r="V47" s="90" t="s">
        <v>274</v>
      </c>
      <c r="W47" s="88">
        <v>43781.58394675926</v>
      </c>
      <c r="X47" s="92">
        <v>43781</v>
      </c>
      <c r="Y47" s="94" t="s">
        <v>309</v>
      </c>
      <c r="Z47" s="90" t="s">
        <v>333</v>
      </c>
      <c r="AA47" s="86"/>
      <c r="AB47" s="86"/>
      <c r="AC47" s="94" t="s">
        <v>357</v>
      </c>
      <c r="AD47" s="86"/>
      <c r="AE47" s="86" t="b">
        <v>0</v>
      </c>
      <c r="AF47" s="86">
        <v>10</v>
      </c>
      <c r="AG47" s="94" t="s">
        <v>364</v>
      </c>
      <c r="AH47" s="86" t="b">
        <v>0</v>
      </c>
      <c r="AI47" s="86" t="s">
        <v>365</v>
      </c>
      <c r="AJ47" s="86"/>
      <c r="AK47" s="94" t="s">
        <v>364</v>
      </c>
      <c r="AL47" s="86" t="b">
        <v>0</v>
      </c>
      <c r="AM47" s="86">
        <v>4</v>
      </c>
      <c r="AN47" s="94" t="s">
        <v>364</v>
      </c>
      <c r="AO47" s="86" t="s">
        <v>373</v>
      </c>
      <c r="AP47" s="86" t="b">
        <v>0</v>
      </c>
      <c r="AQ47" s="94" t="s">
        <v>357</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229</v>
      </c>
      <c r="B48" s="84" t="s">
        <v>235</v>
      </c>
      <c r="C48" s="53" t="s">
        <v>894</v>
      </c>
      <c r="D48" s="54">
        <v>3</v>
      </c>
      <c r="E48" s="65" t="s">
        <v>132</v>
      </c>
      <c r="F48" s="55">
        <v>32</v>
      </c>
      <c r="G48" s="53"/>
      <c r="H48" s="57"/>
      <c r="I48" s="56"/>
      <c r="J48" s="56"/>
      <c r="K48" s="36" t="s">
        <v>65</v>
      </c>
      <c r="L48" s="83">
        <v>48</v>
      </c>
      <c r="M48" s="83"/>
      <c r="N48" s="63"/>
      <c r="O48" s="86" t="s">
        <v>236</v>
      </c>
      <c r="P48" s="88">
        <v>43783.51766203704</v>
      </c>
      <c r="Q48" s="86" t="s">
        <v>243</v>
      </c>
      <c r="R48" s="86" t="s">
        <v>253</v>
      </c>
      <c r="S48" s="86" t="s">
        <v>260</v>
      </c>
      <c r="T48" s="86" t="s">
        <v>270</v>
      </c>
      <c r="U48" s="86"/>
      <c r="V48" s="90" t="s">
        <v>289</v>
      </c>
      <c r="W48" s="88">
        <v>43783.51766203704</v>
      </c>
      <c r="X48" s="92">
        <v>43783</v>
      </c>
      <c r="Y48" s="94" t="s">
        <v>310</v>
      </c>
      <c r="Z48" s="90" t="s">
        <v>334</v>
      </c>
      <c r="AA48" s="86"/>
      <c r="AB48" s="86"/>
      <c r="AC48" s="94" t="s">
        <v>358</v>
      </c>
      <c r="AD48" s="86"/>
      <c r="AE48" s="86" t="b">
        <v>0</v>
      </c>
      <c r="AF48" s="86">
        <v>6</v>
      </c>
      <c r="AG48" s="94" t="s">
        <v>364</v>
      </c>
      <c r="AH48" s="86" t="b">
        <v>0</v>
      </c>
      <c r="AI48" s="86" t="s">
        <v>366</v>
      </c>
      <c r="AJ48" s="86"/>
      <c r="AK48" s="94" t="s">
        <v>364</v>
      </c>
      <c r="AL48" s="86" t="b">
        <v>0</v>
      </c>
      <c r="AM48" s="86">
        <v>6</v>
      </c>
      <c r="AN48" s="94" t="s">
        <v>364</v>
      </c>
      <c r="AO48" s="86" t="s">
        <v>368</v>
      </c>
      <c r="AP48" s="86" t="b">
        <v>0</v>
      </c>
      <c r="AQ48" s="94" t="s">
        <v>358</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28</v>
      </c>
      <c r="BM48" s="52">
        <v>100</v>
      </c>
      <c r="BN48" s="51">
        <v>28</v>
      </c>
    </row>
    <row r="49" spans="1:66" ht="15">
      <c r="A49" s="84" t="s">
        <v>227</v>
      </c>
      <c r="B49" s="84" t="s">
        <v>235</v>
      </c>
      <c r="C49" s="53" t="s">
        <v>894</v>
      </c>
      <c r="D49" s="54">
        <v>3</v>
      </c>
      <c r="E49" s="65" t="s">
        <v>132</v>
      </c>
      <c r="F49" s="55">
        <v>32</v>
      </c>
      <c r="G49" s="53"/>
      <c r="H49" s="57"/>
      <c r="I49" s="56"/>
      <c r="J49" s="56"/>
      <c r="K49" s="36" t="s">
        <v>65</v>
      </c>
      <c r="L49" s="83">
        <v>49</v>
      </c>
      <c r="M49" s="83"/>
      <c r="N49" s="63"/>
      <c r="O49" s="86" t="s">
        <v>236</v>
      </c>
      <c r="P49" s="88">
        <v>43783.52636574074</v>
      </c>
      <c r="Q49" s="86" t="s">
        <v>243</v>
      </c>
      <c r="R49" s="86"/>
      <c r="S49" s="86"/>
      <c r="T49" s="86" t="s">
        <v>227</v>
      </c>
      <c r="U49" s="86"/>
      <c r="V49" s="90" t="s">
        <v>288</v>
      </c>
      <c r="W49" s="88">
        <v>43783.52636574074</v>
      </c>
      <c r="X49" s="92">
        <v>43783</v>
      </c>
      <c r="Y49" s="94" t="s">
        <v>311</v>
      </c>
      <c r="Z49" s="90" t="s">
        <v>335</v>
      </c>
      <c r="AA49" s="86"/>
      <c r="AB49" s="86"/>
      <c r="AC49" s="94" t="s">
        <v>359</v>
      </c>
      <c r="AD49" s="86"/>
      <c r="AE49" s="86" t="b">
        <v>0</v>
      </c>
      <c r="AF49" s="86">
        <v>0</v>
      </c>
      <c r="AG49" s="94" t="s">
        <v>364</v>
      </c>
      <c r="AH49" s="86" t="b">
        <v>0</v>
      </c>
      <c r="AI49" s="86" t="s">
        <v>366</v>
      </c>
      <c r="AJ49" s="86"/>
      <c r="AK49" s="94" t="s">
        <v>364</v>
      </c>
      <c r="AL49" s="86" t="b">
        <v>0</v>
      </c>
      <c r="AM49" s="86">
        <v>6</v>
      </c>
      <c r="AN49" s="94" t="s">
        <v>358</v>
      </c>
      <c r="AO49" s="86" t="s">
        <v>374</v>
      </c>
      <c r="AP49" s="86" t="b">
        <v>0</v>
      </c>
      <c r="AQ49" s="94" t="s">
        <v>358</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28</v>
      </c>
      <c r="BM49" s="52">
        <v>100</v>
      </c>
      <c r="BN49" s="51">
        <v>28</v>
      </c>
    </row>
    <row r="50" spans="1:66" ht="15">
      <c r="A50" s="84" t="s">
        <v>230</v>
      </c>
      <c r="B50" s="84" t="s">
        <v>235</v>
      </c>
      <c r="C50" s="53" t="s">
        <v>894</v>
      </c>
      <c r="D50" s="54">
        <v>3</v>
      </c>
      <c r="E50" s="65" t="s">
        <v>132</v>
      </c>
      <c r="F50" s="55">
        <v>32</v>
      </c>
      <c r="G50" s="53"/>
      <c r="H50" s="57"/>
      <c r="I50" s="56"/>
      <c r="J50" s="56"/>
      <c r="K50" s="36" t="s">
        <v>65</v>
      </c>
      <c r="L50" s="83">
        <v>50</v>
      </c>
      <c r="M50" s="83"/>
      <c r="N50" s="63"/>
      <c r="O50" s="86" t="s">
        <v>236</v>
      </c>
      <c r="P50" s="88">
        <v>43783.643229166664</v>
      </c>
      <c r="Q50" s="86" t="s">
        <v>243</v>
      </c>
      <c r="R50" s="86"/>
      <c r="S50" s="86"/>
      <c r="T50" s="86" t="s">
        <v>227</v>
      </c>
      <c r="U50" s="86"/>
      <c r="V50" s="90" t="s">
        <v>290</v>
      </c>
      <c r="W50" s="88">
        <v>43783.643229166664</v>
      </c>
      <c r="X50" s="92">
        <v>43783</v>
      </c>
      <c r="Y50" s="94" t="s">
        <v>312</v>
      </c>
      <c r="Z50" s="90" t="s">
        <v>336</v>
      </c>
      <c r="AA50" s="86"/>
      <c r="AB50" s="86"/>
      <c r="AC50" s="94" t="s">
        <v>360</v>
      </c>
      <c r="AD50" s="86"/>
      <c r="AE50" s="86" t="b">
        <v>0</v>
      </c>
      <c r="AF50" s="86">
        <v>0</v>
      </c>
      <c r="AG50" s="94" t="s">
        <v>364</v>
      </c>
      <c r="AH50" s="86" t="b">
        <v>0</v>
      </c>
      <c r="AI50" s="86" t="s">
        <v>366</v>
      </c>
      <c r="AJ50" s="86"/>
      <c r="AK50" s="94" t="s">
        <v>364</v>
      </c>
      <c r="AL50" s="86" t="b">
        <v>0</v>
      </c>
      <c r="AM50" s="86">
        <v>6</v>
      </c>
      <c r="AN50" s="94" t="s">
        <v>358</v>
      </c>
      <c r="AO50" s="86" t="s">
        <v>374</v>
      </c>
      <c r="AP50" s="86" t="b">
        <v>0</v>
      </c>
      <c r="AQ50" s="94" t="s">
        <v>358</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28</v>
      </c>
      <c r="BM50" s="52">
        <v>100</v>
      </c>
      <c r="BN50" s="51">
        <v>28</v>
      </c>
    </row>
    <row r="51" spans="1:66" ht="30">
      <c r="A51" s="84" t="s">
        <v>228</v>
      </c>
      <c r="B51" s="84" t="s">
        <v>235</v>
      </c>
      <c r="C51" s="53" t="s">
        <v>895</v>
      </c>
      <c r="D51" s="54">
        <v>10</v>
      </c>
      <c r="E51" s="65" t="s">
        <v>136</v>
      </c>
      <c r="F51" s="55">
        <v>19</v>
      </c>
      <c r="G51" s="53"/>
      <c r="H51" s="57"/>
      <c r="I51" s="56"/>
      <c r="J51" s="56"/>
      <c r="K51" s="36" t="s">
        <v>65</v>
      </c>
      <c r="L51" s="83">
        <v>51</v>
      </c>
      <c r="M51" s="83"/>
      <c r="N51" s="63"/>
      <c r="O51" s="86" t="s">
        <v>236</v>
      </c>
      <c r="P51" s="88">
        <v>43785.528703703705</v>
      </c>
      <c r="Q51" s="86" t="s">
        <v>243</v>
      </c>
      <c r="R51" s="86"/>
      <c r="S51" s="86"/>
      <c r="T51" s="86" t="s">
        <v>227</v>
      </c>
      <c r="U51" s="86"/>
      <c r="V51" s="90" t="s">
        <v>291</v>
      </c>
      <c r="W51" s="88">
        <v>43785.528703703705</v>
      </c>
      <c r="X51" s="92">
        <v>43785</v>
      </c>
      <c r="Y51" s="94" t="s">
        <v>313</v>
      </c>
      <c r="Z51" s="90" t="s">
        <v>337</v>
      </c>
      <c r="AA51" s="86"/>
      <c r="AB51" s="86"/>
      <c r="AC51" s="94" t="s">
        <v>361</v>
      </c>
      <c r="AD51" s="86"/>
      <c r="AE51" s="86" t="b">
        <v>0</v>
      </c>
      <c r="AF51" s="86">
        <v>0</v>
      </c>
      <c r="AG51" s="94" t="s">
        <v>364</v>
      </c>
      <c r="AH51" s="86" t="b">
        <v>0</v>
      </c>
      <c r="AI51" s="86" t="s">
        <v>366</v>
      </c>
      <c r="AJ51" s="86"/>
      <c r="AK51" s="94" t="s">
        <v>364</v>
      </c>
      <c r="AL51" s="86" t="b">
        <v>0</v>
      </c>
      <c r="AM51" s="86">
        <v>6</v>
      </c>
      <c r="AN51" s="94" t="s">
        <v>358</v>
      </c>
      <c r="AO51" s="86" t="s">
        <v>373</v>
      </c>
      <c r="AP51" s="86" t="b">
        <v>0</v>
      </c>
      <c r="AQ51" s="94" t="s">
        <v>358</v>
      </c>
      <c r="AR51" s="86" t="s">
        <v>176</v>
      </c>
      <c r="AS51" s="86">
        <v>0</v>
      </c>
      <c r="AT51" s="86">
        <v>0</v>
      </c>
      <c r="AU51" s="86"/>
      <c r="AV51" s="86"/>
      <c r="AW51" s="86"/>
      <c r="AX51" s="86"/>
      <c r="AY51" s="86"/>
      <c r="AZ51" s="86"/>
      <c r="BA51" s="86"/>
      <c r="BB51" s="86"/>
      <c r="BC51">
        <v>2</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28</v>
      </c>
      <c r="BM51" s="52">
        <v>100</v>
      </c>
      <c r="BN51" s="51">
        <v>28</v>
      </c>
    </row>
    <row r="52" spans="1:66" ht="30">
      <c r="A52" s="84" t="s">
        <v>228</v>
      </c>
      <c r="B52" s="84" t="s">
        <v>235</v>
      </c>
      <c r="C52" s="53" t="s">
        <v>895</v>
      </c>
      <c r="D52" s="54">
        <v>10</v>
      </c>
      <c r="E52" s="65" t="s">
        <v>136</v>
      </c>
      <c r="F52" s="55">
        <v>19</v>
      </c>
      <c r="G52" s="53"/>
      <c r="H52" s="57"/>
      <c r="I52" s="56"/>
      <c r="J52" s="56"/>
      <c r="K52" s="36" t="s">
        <v>65</v>
      </c>
      <c r="L52" s="83">
        <v>52</v>
      </c>
      <c r="M52" s="83"/>
      <c r="N52" s="63"/>
      <c r="O52" s="86" t="s">
        <v>236</v>
      </c>
      <c r="P52" s="88">
        <v>43786.43517361111</v>
      </c>
      <c r="Q52" s="86" t="s">
        <v>246</v>
      </c>
      <c r="R52" s="90" t="s">
        <v>254</v>
      </c>
      <c r="S52" s="86" t="s">
        <v>261</v>
      </c>
      <c r="T52" s="86" t="s">
        <v>268</v>
      </c>
      <c r="U52" s="90" t="s">
        <v>275</v>
      </c>
      <c r="V52" s="90" t="s">
        <v>275</v>
      </c>
      <c r="W52" s="88">
        <v>43786.43517361111</v>
      </c>
      <c r="X52" s="92">
        <v>43786</v>
      </c>
      <c r="Y52" s="94" t="s">
        <v>314</v>
      </c>
      <c r="Z52" s="90" t="s">
        <v>338</v>
      </c>
      <c r="AA52" s="86"/>
      <c r="AB52" s="86"/>
      <c r="AC52" s="94" t="s">
        <v>362</v>
      </c>
      <c r="AD52" s="86"/>
      <c r="AE52" s="86" t="b">
        <v>0</v>
      </c>
      <c r="AF52" s="86">
        <v>0</v>
      </c>
      <c r="AG52" s="94" t="s">
        <v>364</v>
      </c>
      <c r="AH52" s="86" t="b">
        <v>0</v>
      </c>
      <c r="AI52" s="86" t="s">
        <v>366</v>
      </c>
      <c r="AJ52" s="86"/>
      <c r="AK52" s="94" t="s">
        <v>364</v>
      </c>
      <c r="AL52" s="86" t="b">
        <v>0</v>
      </c>
      <c r="AM52" s="86">
        <v>0</v>
      </c>
      <c r="AN52" s="94" t="s">
        <v>364</v>
      </c>
      <c r="AO52" s="86" t="s">
        <v>368</v>
      </c>
      <c r="AP52" s="86" t="b">
        <v>0</v>
      </c>
      <c r="AQ52" s="94" t="s">
        <v>362</v>
      </c>
      <c r="AR52" s="86" t="s">
        <v>176</v>
      </c>
      <c r="AS52" s="86">
        <v>0</v>
      </c>
      <c r="AT52" s="86">
        <v>0</v>
      </c>
      <c r="AU52" s="86"/>
      <c r="AV52" s="86"/>
      <c r="AW52" s="86"/>
      <c r="AX52" s="86"/>
      <c r="AY52" s="86"/>
      <c r="AZ52" s="86"/>
      <c r="BA52" s="86"/>
      <c r="BB52" s="86"/>
      <c r="BC52">
        <v>2</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21</v>
      </c>
      <c r="BM52" s="52">
        <v>100</v>
      </c>
      <c r="BN52" s="51">
        <v>21</v>
      </c>
    </row>
    <row r="53" spans="1:66" ht="15">
      <c r="A53" s="84" t="s">
        <v>227</v>
      </c>
      <c r="B53" s="84" t="s">
        <v>230</v>
      </c>
      <c r="C53" s="53" t="s">
        <v>894</v>
      </c>
      <c r="D53" s="54">
        <v>3</v>
      </c>
      <c r="E53" s="65" t="s">
        <v>132</v>
      </c>
      <c r="F53" s="55">
        <v>32</v>
      </c>
      <c r="G53" s="53"/>
      <c r="H53" s="57"/>
      <c r="I53" s="56"/>
      <c r="J53" s="56"/>
      <c r="K53" s="36" t="s">
        <v>65</v>
      </c>
      <c r="L53" s="83">
        <v>53</v>
      </c>
      <c r="M53" s="83"/>
      <c r="N53" s="63"/>
      <c r="O53" s="86" t="s">
        <v>236</v>
      </c>
      <c r="P53" s="88">
        <v>43781.672685185185</v>
      </c>
      <c r="Q53" s="86" t="s">
        <v>241</v>
      </c>
      <c r="R53" s="86"/>
      <c r="S53" s="86"/>
      <c r="T53" s="86" t="s">
        <v>265</v>
      </c>
      <c r="U53" s="86"/>
      <c r="V53" s="90" t="s">
        <v>288</v>
      </c>
      <c r="W53" s="88">
        <v>43781.672685185185</v>
      </c>
      <c r="X53" s="92">
        <v>43781</v>
      </c>
      <c r="Y53" s="94" t="s">
        <v>308</v>
      </c>
      <c r="Z53" s="90" t="s">
        <v>332</v>
      </c>
      <c r="AA53" s="86"/>
      <c r="AB53" s="86"/>
      <c r="AC53" s="94" t="s">
        <v>356</v>
      </c>
      <c r="AD53" s="86"/>
      <c r="AE53" s="86" t="b">
        <v>0</v>
      </c>
      <c r="AF53" s="86">
        <v>0</v>
      </c>
      <c r="AG53" s="94" t="s">
        <v>364</v>
      </c>
      <c r="AH53" s="86" t="b">
        <v>0</v>
      </c>
      <c r="AI53" s="86" t="s">
        <v>365</v>
      </c>
      <c r="AJ53" s="86"/>
      <c r="AK53" s="94" t="s">
        <v>364</v>
      </c>
      <c r="AL53" s="86" t="b">
        <v>0</v>
      </c>
      <c r="AM53" s="86">
        <v>4</v>
      </c>
      <c r="AN53" s="94" t="s">
        <v>357</v>
      </c>
      <c r="AO53" s="86" t="s">
        <v>374</v>
      </c>
      <c r="AP53" s="86" t="b">
        <v>0</v>
      </c>
      <c r="AQ53" s="94" t="s">
        <v>357</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230</v>
      </c>
      <c r="B54" s="84" t="s">
        <v>229</v>
      </c>
      <c r="C54" s="53" t="s">
        <v>894</v>
      </c>
      <c r="D54" s="54">
        <v>3</v>
      </c>
      <c r="E54" s="65" t="s">
        <v>132</v>
      </c>
      <c r="F54" s="55">
        <v>32</v>
      </c>
      <c r="G54" s="53"/>
      <c r="H54" s="57"/>
      <c r="I54" s="56"/>
      <c r="J54" s="56"/>
      <c r="K54" s="36" t="s">
        <v>65</v>
      </c>
      <c r="L54" s="83">
        <v>54</v>
      </c>
      <c r="M54" s="83"/>
      <c r="N54" s="63"/>
      <c r="O54" s="86" t="s">
        <v>237</v>
      </c>
      <c r="P54" s="88">
        <v>43783.643229166664</v>
      </c>
      <c r="Q54" s="86" t="s">
        <v>243</v>
      </c>
      <c r="R54" s="86"/>
      <c r="S54" s="86"/>
      <c r="T54" s="86" t="s">
        <v>227</v>
      </c>
      <c r="U54" s="86"/>
      <c r="V54" s="90" t="s">
        <v>290</v>
      </c>
      <c r="W54" s="88">
        <v>43783.643229166664</v>
      </c>
      <c r="X54" s="92">
        <v>43783</v>
      </c>
      <c r="Y54" s="94" t="s">
        <v>312</v>
      </c>
      <c r="Z54" s="90" t="s">
        <v>336</v>
      </c>
      <c r="AA54" s="86"/>
      <c r="AB54" s="86"/>
      <c r="AC54" s="94" t="s">
        <v>360</v>
      </c>
      <c r="AD54" s="86"/>
      <c r="AE54" s="86" t="b">
        <v>0</v>
      </c>
      <c r="AF54" s="86">
        <v>0</v>
      </c>
      <c r="AG54" s="94" t="s">
        <v>364</v>
      </c>
      <c r="AH54" s="86" t="b">
        <v>0</v>
      </c>
      <c r="AI54" s="86" t="s">
        <v>366</v>
      </c>
      <c r="AJ54" s="86"/>
      <c r="AK54" s="94" t="s">
        <v>364</v>
      </c>
      <c r="AL54" s="86" t="b">
        <v>0</v>
      </c>
      <c r="AM54" s="86">
        <v>6</v>
      </c>
      <c r="AN54" s="94" t="s">
        <v>358</v>
      </c>
      <c r="AO54" s="86" t="s">
        <v>374</v>
      </c>
      <c r="AP54" s="86" t="b">
        <v>0</v>
      </c>
      <c r="AQ54" s="94" t="s">
        <v>358</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30">
      <c r="A55" s="84" t="s">
        <v>228</v>
      </c>
      <c r="B55" s="84" t="s">
        <v>230</v>
      </c>
      <c r="C55" s="53" t="s">
        <v>896</v>
      </c>
      <c r="D55" s="54">
        <v>10</v>
      </c>
      <c r="E55" s="65" t="s">
        <v>136</v>
      </c>
      <c r="F55" s="55">
        <v>6</v>
      </c>
      <c r="G55" s="53"/>
      <c r="H55" s="57"/>
      <c r="I55" s="56"/>
      <c r="J55" s="56"/>
      <c r="K55" s="36" t="s">
        <v>65</v>
      </c>
      <c r="L55" s="83">
        <v>55</v>
      </c>
      <c r="M55" s="83"/>
      <c r="N55" s="63"/>
      <c r="O55" s="86" t="s">
        <v>236</v>
      </c>
      <c r="P55" s="88">
        <v>43781.58394675926</v>
      </c>
      <c r="Q55" s="86" t="s">
        <v>241</v>
      </c>
      <c r="R55" s="90" t="s">
        <v>252</v>
      </c>
      <c r="S55" s="86" t="s">
        <v>259</v>
      </c>
      <c r="T55" s="86" t="s">
        <v>269</v>
      </c>
      <c r="U55" s="90" t="s">
        <v>274</v>
      </c>
      <c r="V55" s="90" t="s">
        <v>274</v>
      </c>
      <c r="W55" s="88">
        <v>43781.58394675926</v>
      </c>
      <c r="X55" s="92">
        <v>43781</v>
      </c>
      <c r="Y55" s="94" t="s">
        <v>309</v>
      </c>
      <c r="Z55" s="90" t="s">
        <v>333</v>
      </c>
      <c r="AA55" s="86"/>
      <c r="AB55" s="86"/>
      <c r="AC55" s="94" t="s">
        <v>357</v>
      </c>
      <c r="AD55" s="86"/>
      <c r="AE55" s="86" t="b">
        <v>0</v>
      </c>
      <c r="AF55" s="86">
        <v>10</v>
      </c>
      <c r="AG55" s="94" t="s">
        <v>364</v>
      </c>
      <c r="AH55" s="86" t="b">
        <v>0</v>
      </c>
      <c r="AI55" s="86" t="s">
        <v>365</v>
      </c>
      <c r="AJ55" s="86"/>
      <c r="AK55" s="94" t="s">
        <v>364</v>
      </c>
      <c r="AL55" s="86" t="b">
        <v>0</v>
      </c>
      <c r="AM55" s="86">
        <v>4</v>
      </c>
      <c r="AN55" s="94" t="s">
        <v>364</v>
      </c>
      <c r="AO55" s="86" t="s">
        <v>373</v>
      </c>
      <c r="AP55" s="86" t="b">
        <v>0</v>
      </c>
      <c r="AQ55" s="94" t="s">
        <v>357</v>
      </c>
      <c r="AR55" s="86" t="s">
        <v>176</v>
      </c>
      <c r="AS55" s="86">
        <v>0</v>
      </c>
      <c r="AT55" s="86">
        <v>0</v>
      </c>
      <c r="AU55" s="86"/>
      <c r="AV55" s="86"/>
      <c r="AW55" s="86"/>
      <c r="AX55" s="86"/>
      <c r="AY55" s="86"/>
      <c r="AZ55" s="86"/>
      <c r="BA55" s="86"/>
      <c r="BB55" s="86"/>
      <c r="BC55">
        <v>3</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30">
      <c r="A56" s="84" t="s">
        <v>228</v>
      </c>
      <c r="B56" s="84" t="s">
        <v>230</v>
      </c>
      <c r="C56" s="53" t="s">
        <v>896</v>
      </c>
      <c r="D56" s="54">
        <v>10</v>
      </c>
      <c r="E56" s="65" t="s">
        <v>136</v>
      </c>
      <c r="F56" s="55">
        <v>6</v>
      </c>
      <c r="G56" s="53"/>
      <c r="H56" s="57"/>
      <c r="I56" s="56"/>
      <c r="J56" s="56"/>
      <c r="K56" s="36" t="s">
        <v>65</v>
      </c>
      <c r="L56" s="83">
        <v>56</v>
      </c>
      <c r="M56" s="83"/>
      <c r="N56" s="63"/>
      <c r="O56" s="86" t="s">
        <v>236</v>
      </c>
      <c r="P56" s="88">
        <v>43785.530543981484</v>
      </c>
      <c r="Q56" s="86" t="s">
        <v>245</v>
      </c>
      <c r="R56" s="86"/>
      <c r="S56" s="86"/>
      <c r="T56" s="86" t="s">
        <v>268</v>
      </c>
      <c r="U56" s="90" t="s">
        <v>276</v>
      </c>
      <c r="V56" s="90" t="s">
        <v>276</v>
      </c>
      <c r="W56" s="88">
        <v>43785.530543981484</v>
      </c>
      <c r="X56" s="92">
        <v>43785</v>
      </c>
      <c r="Y56" s="94" t="s">
        <v>315</v>
      </c>
      <c r="Z56" s="90" t="s">
        <v>339</v>
      </c>
      <c r="AA56" s="86"/>
      <c r="AB56" s="86"/>
      <c r="AC56" s="94" t="s">
        <v>363</v>
      </c>
      <c r="AD56" s="86"/>
      <c r="AE56" s="86" t="b">
        <v>0</v>
      </c>
      <c r="AF56" s="86">
        <v>5</v>
      </c>
      <c r="AG56" s="94" t="s">
        <v>364</v>
      </c>
      <c r="AH56" s="86" t="b">
        <v>0</v>
      </c>
      <c r="AI56" s="86" t="s">
        <v>365</v>
      </c>
      <c r="AJ56" s="86"/>
      <c r="AK56" s="94" t="s">
        <v>364</v>
      </c>
      <c r="AL56" s="86" t="b">
        <v>0</v>
      </c>
      <c r="AM56" s="86">
        <v>1</v>
      </c>
      <c r="AN56" s="94" t="s">
        <v>364</v>
      </c>
      <c r="AO56" s="86" t="s">
        <v>373</v>
      </c>
      <c r="AP56" s="86" t="b">
        <v>0</v>
      </c>
      <c r="AQ56" s="94" t="s">
        <v>363</v>
      </c>
      <c r="AR56" s="86" t="s">
        <v>176</v>
      </c>
      <c r="AS56" s="86">
        <v>0</v>
      </c>
      <c r="AT56" s="86">
        <v>0</v>
      </c>
      <c r="AU56" s="86"/>
      <c r="AV56" s="86"/>
      <c r="AW56" s="86"/>
      <c r="AX56" s="86"/>
      <c r="AY56" s="86"/>
      <c r="AZ56" s="86"/>
      <c r="BA56" s="86"/>
      <c r="BB56" s="86"/>
      <c r="BC56">
        <v>3</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30">
      <c r="A57" s="84" t="s">
        <v>228</v>
      </c>
      <c r="B57" s="84" t="s">
        <v>230</v>
      </c>
      <c r="C57" s="53" t="s">
        <v>896</v>
      </c>
      <c r="D57" s="54">
        <v>10</v>
      </c>
      <c r="E57" s="65" t="s">
        <v>136</v>
      </c>
      <c r="F57" s="55">
        <v>6</v>
      </c>
      <c r="G57" s="53"/>
      <c r="H57" s="57"/>
      <c r="I57" s="56"/>
      <c r="J57" s="56"/>
      <c r="K57" s="36" t="s">
        <v>65</v>
      </c>
      <c r="L57" s="83">
        <v>57</v>
      </c>
      <c r="M57" s="83"/>
      <c r="N57" s="63"/>
      <c r="O57" s="86" t="s">
        <v>236</v>
      </c>
      <c r="P57" s="88">
        <v>43786.43517361111</v>
      </c>
      <c r="Q57" s="86" t="s">
        <v>246</v>
      </c>
      <c r="R57" s="90" t="s">
        <v>254</v>
      </c>
      <c r="S57" s="86" t="s">
        <v>261</v>
      </c>
      <c r="T57" s="86" t="s">
        <v>268</v>
      </c>
      <c r="U57" s="90" t="s">
        <v>275</v>
      </c>
      <c r="V57" s="90" t="s">
        <v>275</v>
      </c>
      <c r="W57" s="88">
        <v>43786.43517361111</v>
      </c>
      <c r="X57" s="92">
        <v>43786</v>
      </c>
      <c r="Y57" s="94" t="s">
        <v>314</v>
      </c>
      <c r="Z57" s="90" t="s">
        <v>338</v>
      </c>
      <c r="AA57" s="86"/>
      <c r="AB57" s="86"/>
      <c r="AC57" s="94" t="s">
        <v>362</v>
      </c>
      <c r="AD57" s="86"/>
      <c r="AE57" s="86" t="b">
        <v>0</v>
      </c>
      <c r="AF57" s="86">
        <v>0</v>
      </c>
      <c r="AG57" s="94" t="s">
        <v>364</v>
      </c>
      <c r="AH57" s="86" t="b">
        <v>0</v>
      </c>
      <c r="AI57" s="86" t="s">
        <v>366</v>
      </c>
      <c r="AJ57" s="86"/>
      <c r="AK57" s="94" t="s">
        <v>364</v>
      </c>
      <c r="AL57" s="86" t="b">
        <v>0</v>
      </c>
      <c r="AM57" s="86">
        <v>0</v>
      </c>
      <c r="AN57" s="94" t="s">
        <v>364</v>
      </c>
      <c r="AO57" s="86" t="s">
        <v>368</v>
      </c>
      <c r="AP57" s="86" t="b">
        <v>0</v>
      </c>
      <c r="AQ57" s="94" t="s">
        <v>362</v>
      </c>
      <c r="AR57" s="86" t="s">
        <v>176</v>
      </c>
      <c r="AS57" s="86">
        <v>0</v>
      </c>
      <c r="AT57" s="86">
        <v>0</v>
      </c>
      <c r="AU57" s="86"/>
      <c r="AV57" s="86"/>
      <c r="AW57" s="86"/>
      <c r="AX57" s="86"/>
      <c r="AY57" s="86"/>
      <c r="AZ57" s="86"/>
      <c r="BA57" s="86"/>
      <c r="BB57" s="86"/>
      <c r="BC57">
        <v>3</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227</v>
      </c>
      <c r="B58" s="84" t="s">
        <v>234</v>
      </c>
      <c r="C58" s="53" t="s">
        <v>894</v>
      </c>
      <c r="D58" s="54">
        <v>3</v>
      </c>
      <c r="E58" s="65" t="s">
        <v>132</v>
      </c>
      <c r="F58" s="55">
        <v>32</v>
      </c>
      <c r="G58" s="53"/>
      <c r="H58" s="57"/>
      <c r="I58" s="56"/>
      <c r="J58" s="56"/>
      <c r="K58" s="36" t="s">
        <v>65</v>
      </c>
      <c r="L58" s="83">
        <v>58</v>
      </c>
      <c r="M58" s="83"/>
      <c r="N58" s="63"/>
      <c r="O58" s="86" t="s">
        <v>236</v>
      </c>
      <c r="P58" s="88">
        <v>43781.672685185185</v>
      </c>
      <c r="Q58" s="86" t="s">
        <v>241</v>
      </c>
      <c r="R58" s="86"/>
      <c r="S58" s="86"/>
      <c r="T58" s="86" t="s">
        <v>265</v>
      </c>
      <c r="U58" s="86"/>
      <c r="V58" s="90" t="s">
        <v>288</v>
      </c>
      <c r="W58" s="88">
        <v>43781.672685185185</v>
      </c>
      <c r="X58" s="92">
        <v>43781</v>
      </c>
      <c r="Y58" s="94" t="s">
        <v>308</v>
      </c>
      <c r="Z58" s="90" t="s">
        <v>332</v>
      </c>
      <c r="AA58" s="86"/>
      <c r="AB58" s="86"/>
      <c r="AC58" s="94" t="s">
        <v>356</v>
      </c>
      <c r="AD58" s="86"/>
      <c r="AE58" s="86" t="b">
        <v>0</v>
      </c>
      <c r="AF58" s="86">
        <v>0</v>
      </c>
      <c r="AG58" s="94" t="s">
        <v>364</v>
      </c>
      <c r="AH58" s="86" t="b">
        <v>0</v>
      </c>
      <c r="AI58" s="86" t="s">
        <v>365</v>
      </c>
      <c r="AJ58" s="86"/>
      <c r="AK58" s="94" t="s">
        <v>364</v>
      </c>
      <c r="AL58" s="86" t="b">
        <v>0</v>
      </c>
      <c r="AM58" s="86">
        <v>4</v>
      </c>
      <c r="AN58" s="94" t="s">
        <v>357</v>
      </c>
      <c r="AO58" s="86" t="s">
        <v>374</v>
      </c>
      <c r="AP58" s="86" t="b">
        <v>0</v>
      </c>
      <c r="AQ58" s="94" t="s">
        <v>357</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30">
      <c r="A59" s="84" t="s">
        <v>228</v>
      </c>
      <c r="B59" s="84" t="s">
        <v>234</v>
      </c>
      <c r="C59" s="53" t="s">
        <v>896</v>
      </c>
      <c r="D59" s="54">
        <v>10</v>
      </c>
      <c r="E59" s="65" t="s">
        <v>136</v>
      </c>
      <c r="F59" s="55">
        <v>6</v>
      </c>
      <c r="G59" s="53"/>
      <c r="H59" s="57"/>
      <c r="I59" s="56"/>
      <c r="J59" s="56"/>
      <c r="K59" s="36" t="s">
        <v>65</v>
      </c>
      <c r="L59" s="83">
        <v>59</v>
      </c>
      <c r="M59" s="83"/>
      <c r="N59" s="63"/>
      <c r="O59" s="86" t="s">
        <v>236</v>
      </c>
      <c r="P59" s="88">
        <v>43781.58394675926</v>
      </c>
      <c r="Q59" s="86" t="s">
        <v>241</v>
      </c>
      <c r="R59" s="90" t="s">
        <v>252</v>
      </c>
      <c r="S59" s="86" t="s">
        <v>259</v>
      </c>
      <c r="T59" s="86" t="s">
        <v>269</v>
      </c>
      <c r="U59" s="90" t="s">
        <v>274</v>
      </c>
      <c r="V59" s="90" t="s">
        <v>274</v>
      </c>
      <c r="W59" s="88">
        <v>43781.58394675926</v>
      </c>
      <c r="X59" s="92">
        <v>43781</v>
      </c>
      <c r="Y59" s="94" t="s">
        <v>309</v>
      </c>
      <c r="Z59" s="90" t="s">
        <v>333</v>
      </c>
      <c r="AA59" s="86"/>
      <c r="AB59" s="86"/>
      <c r="AC59" s="94" t="s">
        <v>357</v>
      </c>
      <c r="AD59" s="86"/>
      <c r="AE59" s="86" t="b">
        <v>0</v>
      </c>
      <c r="AF59" s="86">
        <v>10</v>
      </c>
      <c r="AG59" s="94" t="s">
        <v>364</v>
      </c>
      <c r="AH59" s="86" t="b">
        <v>0</v>
      </c>
      <c r="AI59" s="86" t="s">
        <v>365</v>
      </c>
      <c r="AJ59" s="86"/>
      <c r="AK59" s="94" t="s">
        <v>364</v>
      </c>
      <c r="AL59" s="86" t="b">
        <v>0</v>
      </c>
      <c r="AM59" s="86">
        <v>4</v>
      </c>
      <c r="AN59" s="94" t="s">
        <v>364</v>
      </c>
      <c r="AO59" s="86" t="s">
        <v>373</v>
      </c>
      <c r="AP59" s="86" t="b">
        <v>0</v>
      </c>
      <c r="AQ59" s="94" t="s">
        <v>357</v>
      </c>
      <c r="AR59" s="86" t="s">
        <v>176</v>
      </c>
      <c r="AS59" s="86">
        <v>0</v>
      </c>
      <c r="AT59" s="86">
        <v>0</v>
      </c>
      <c r="AU59" s="86"/>
      <c r="AV59" s="86"/>
      <c r="AW59" s="86"/>
      <c r="AX59" s="86"/>
      <c r="AY59" s="86"/>
      <c r="AZ59" s="86"/>
      <c r="BA59" s="86"/>
      <c r="BB59" s="86"/>
      <c r="BC59">
        <v>3</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30">
      <c r="A60" s="84" t="s">
        <v>228</v>
      </c>
      <c r="B60" s="84" t="s">
        <v>234</v>
      </c>
      <c r="C60" s="53" t="s">
        <v>896</v>
      </c>
      <c r="D60" s="54">
        <v>10</v>
      </c>
      <c r="E60" s="65" t="s">
        <v>136</v>
      </c>
      <c r="F60" s="55">
        <v>6</v>
      </c>
      <c r="G60" s="53"/>
      <c r="H60" s="57"/>
      <c r="I60" s="56"/>
      <c r="J60" s="56"/>
      <c r="K60" s="36" t="s">
        <v>65</v>
      </c>
      <c r="L60" s="83">
        <v>60</v>
      </c>
      <c r="M60" s="83"/>
      <c r="N60" s="63"/>
      <c r="O60" s="86" t="s">
        <v>236</v>
      </c>
      <c r="P60" s="88">
        <v>43785.530543981484</v>
      </c>
      <c r="Q60" s="86" t="s">
        <v>245</v>
      </c>
      <c r="R60" s="86"/>
      <c r="S60" s="86"/>
      <c r="T60" s="86" t="s">
        <v>268</v>
      </c>
      <c r="U60" s="90" t="s">
        <v>276</v>
      </c>
      <c r="V60" s="90" t="s">
        <v>276</v>
      </c>
      <c r="W60" s="88">
        <v>43785.530543981484</v>
      </c>
      <c r="X60" s="92">
        <v>43785</v>
      </c>
      <c r="Y60" s="94" t="s">
        <v>315</v>
      </c>
      <c r="Z60" s="90" t="s">
        <v>339</v>
      </c>
      <c r="AA60" s="86"/>
      <c r="AB60" s="86"/>
      <c r="AC60" s="94" t="s">
        <v>363</v>
      </c>
      <c r="AD60" s="86"/>
      <c r="AE60" s="86" t="b">
        <v>0</v>
      </c>
      <c r="AF60" s="86">
        <v>5</v>
      </c>
      <c r="AG60" s="94" t="s">
        <v>364</v>
      </c>
      <c r="AH60" s="86" t="b">
        <v>0</v>
      </c>
      <c r="AI60" s="86" t="s">
        <v>365</v>
      </c>
      <c r="AJ60" s="86"/>
      <c r="AK60" s="94" t="s">
        <v>364</v>
      </c>
      <c r="AL60" s="86" t="b">
        <v>0</v>
      </c>
      <c r="AM60" s="86">
        <v>1</v>
      </c>
      <c r="AN60" s="94" t="s">
        <v>364</v>
      </c>
      <c r="AO60" s="86" t="s">
        <v>373</v>
      </c>
      <c r="AP60" s="86" t="b">
        <v>0</v>
      </c>
      <c r="AQ60" s="94" t="s">
        <v>363</v>
      </c>
      <c r="AR60" s="86" t="s">
        <v>176</v>
      </c>
      <c r="AS60" s="86">
        <v>0</v>
      </c>
      <c r="AT60" s="86">
        <v>0</v>
      </c>
      <c r="AU60" s="86"/>
      <c r="AV60" s="86"/>
      <c r="AW60" s="86"/>
      <c r="AX60" s="86"/>
      <c r="AY60" s="86"/>
      <c r="AZ60" s="86"/>
      <c r="BA60" s="86"/>
      <c r="BB60" s="86"/>
      <c r="BC60">
        <v>3</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30">
      <c r="A61" s="84" t="s">
        <v>228</v>
      </c>
      <c r="B61" s="84" t="s">
        <v>234</v>
      </c>
      <c r="C61" s="53" t="s">
        <v>896</v>
      </c>
      <c r="D61" s="54">
        <v>10</v>
      </c>
      <c r="E61" s="65" t="s">
        <v>136</v>
      </c>
      <c r="F61" s="55">
        <v>6</v>
      </c>
      <c r="G61" s="53"/>
      <c r="H61" s="57"/>
      <c r="I61" s="56"/>
      <c r="J61" s="56"/>
      <c r="K61" s="36" t="s">
        <v>65</v>
      </c>
      <c r="L61" s="83">
        <v>61</v>
      </c>
      <c r="M61" s="83"/>
      <c r="N61" s="63"/>
      <c r="O61" s="86" t="s">
        <v>236</v>
      </c>
      <c r="P61" s="88">
        <v>43786.43517361111</v>
      </c>
      <c r="Q61" s="86" t="s">
        <v>246</v>
      </c>
      <c r="R61" s="90" t="s">
        <v>254</v>
      </c>
      <c r="S61" s="86" t="s">
        <v>261</v>
      </c>
      <c r="T61" s="86" t="s">
        <v>268</v>
      </c>
      <c r="U61" s="90" t="s">
        <v>275</v>
      </c>
      <c r="V61" s="90" t="s">
        <v>275</v>
      </c>
      <c r="W61" s="88">
        <v>43786.43517361111</v>
      </c>
      <c r="X61" s="92">
        <v>43786</v>
      </c>
      <c r="Y61" s="94" t="s">
        <v>314</v>
      </c>
      <c r="Z61" s="90" t="s">
        <v>338</v>
      </c>
      <c r="AA61" s="86"/>
      <c r="AB61" s="86"/>
      <c r="AC61" s="94" t="s">
        <v>362</v>
      </c>
      <c r="AD61" s="86"/>
      <c r="AE61" s="86" t="b">
        <v>0</v>
      </c>
      <c r="AF61" s="86">
        <v>0</v>
      </c>
      <c r="AG61" s="94" t="s">
        <v>364</v>
      </c>
      <c r="AH61" s="86" t="b">
        <v>0</v>
      </c>
      <c r="AI61" s="86" t="s">
        <v>366</v>
      </c>
      <c r="AJ61" s="86"/>
      <c r="AK61" s="94" t="s">
        <v>364</v>
      </c>
      <c r="AL61" s="86" t="b">
        <v>0</v>
      </c>
      <c r="AM61" s="86">
        <v>0</v>
      </c>
      <c r="AN61" s="94" t="s">
        <v>364</v>
      </c>
      <c r="AO61" s="86" t="s">
        <v>368</v>
      </c>
      <c r="AP61" s="86" t="b">
        <v>0</v>
      </c>
      <c r="AQ61" s="94" t="s">
        <v>362</v>
      </c>
      <c r="AR61" s="86" t="s">
        <v>176</v>
      </c>
      <c r="AS61" s="86">
        <v>0</v>
      </c>
      <c r="AT61" s="86">
        <v>0</v>
      </c>
      <c r="AU61" s="86"/>
      <c r="AV61" s="86"/>
      <c r="AW61" s="86"/>
      <c r="AX61" s="86"/>
      <c r="AY61" s="86"/>
      <c r="AZ61" s="86"/>
      <c r="BA61" s="86"/>
      <c r="BB61" s="86"/>
      <c r="BC61">
        <v>3</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15">
      <c r="A62" s="84" t="s">
        <v>227</v>
      </c>
      <c r="B62" s="84" t="s">
        <v>228</v>
      </c>
      <c r="C62" s="53" t="s">
        <v>894</v>
      </c>
      <c r="D62" s="54">
        <v>3</v>
      </c>
      <c r="E62" s="65" t="s">
        <v>132</v>
      </c>
      <c r="F62" s="55">
        <v>32</v>
      </c>
      <c r="G62" s="53"/>
      <c r="H62" s="57"/>
      <c r="I62" s="56"/>
      <c r="J62" s="56"/>
      <c r="K62" s="36" t="s">
        <v>66</v>
      </c>
      <c r="L62" s="83">
        <v>62</v>
      </c>
      <c r="M62" s="83"/>
      <c r="N62" s="63"/>
      <c r="O62" s="86" t="s">
        <v>237</v>
      </c>
      <c r="P62" s="88">
        <v>43781.672685185185</v>
      </c>
      <c r="Q62" s="86" t="s">
        <v>241</v>
      </c>
      <c r="R62" s="86"/>
      <c r="S62" s="86"/>
      <c r="T62" s="86" t="s">
        <v>265</v>
      </c>
      <c r="U62" s="86"/>
      <c r="V62" s="90" t="s">
        <v>288</v>
      </c>
      <c r="W62" s="88">
        <v>43781.672685185185</v>
      </c>
      <c r="X62" s="92">
        <v>43781</v>
      </c>
      <c r="Y62" s="94" t="s">
        <v>308</v>
      </c>
      <c r="Z62" s="90" t="s">
        <v>332</v>
      </c>
      <c r="AA62" s="86"/>
      <c r="AB62" s="86"/>
      <c r="AC62" s="94" t="s">
        <v>356</v>
      </c>
      <c r="AD62" s="86"/>
      <c r="AE62" s="86" t="b">
        <v>0</v>
      </c>
      <c r="AF62" s="86">
        <v>0</v>
      </c>
      <c r="AG62" s="94" t="s">
        <v>364</v>
      </c>
      <c r="AH62" s="86" t="b">
        <v>0</v>
      </c>
      <c r="AI62" s="86" t="s">
        <v>365</v>
      </c>
      <c r="AJ62" s="86"/>
      <c r="AK62" s="94" t="s">
        <v>364</v>
      </c>
      <c r="AL62" s="86" t="b">
        <v>0</v>
      </c>
      <c r="AM62" s="86">
        <v>4</v>
      </c>
      <c r="AN62" s="94" t="s">
        <v>357</v>
      </c>
      <c r="AO62" s="86" t="s">
        <v>374</v>
      </c>
      <c r="AP62" s="86" t="b">
        <v>0</v>
      </c>
      <c r="AQ62" s="94" t="s">
        <v>357</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15">
      <c r="A63" s="84" t="s">
        <v>227</v>
      </c>
      <c r="B63" s="84" t="s">
        <v>233</v>
      </c>
      <c r="C63" s="53" t="s">
        <v>894</v>
      </c>
      <c r="D63" s="54">
        <v>3</v>
      </c>
      <c r="E63" s="65" t="s">
        <v>132</v>
      </c>
      <c r="F63" s="55">
        <v>32</v>
      </c>
      <c r="G63" s="53"/>
      <c r="H63" s="57"/>
      <c r="I63" s="56"/>
      <c r="J63" s="56"/>
      <c r="K63" s="36" t="s">
        <v>65</v>
      </c>
      <c r="L63" s="83">
        <v>63</v>
      </c>
      <c r="M63" s="83"/>
      <c r="N63" s="63"/>
      <c r="O63" s="86" t="s">
        <v>236</v>
      </c>
      <c r="P63" s="88">
        <v>43781.672685185185</v>
      </c>
      <c r="Q63" s="86" t="s">
        <v>241</v>
      </c>
      <c r="R63" s="86"/>
      <c r="S63" s="86"/>
      <c r="T63" s="86" t="s">
        <v>265</v>
      </c>
      <c r="U63" s="86"/>
      <c r="V63" s="90" t="s">
        <v>288</v>
      </c>
      <c r="W63" s="88">
        <v>43781.672685185185</v>
      </c>
      <c r="X63" s="92">
        <v>43781</v>
      </c>
      <c r="Y63" s="94" t="s">
        <v>308</v>
      </c>
      <c r="Z63" s="90" t="s">
        <v>332</v>
      </c>
      <c r="AA63" s="86"/>
      <c r="AB63" s="86"/>
      <c r="AC63" s="94" t="s">
        <v>356</v>
      </c>
      <c r="AD63" s="86"/>
      <c r="AE63" s="86" t="b">
        <v>0</v>
      </c>
      <c r="AF63" s="86">
        <v>0</v>
      </c>
      <c r="AG63" s="94" t="s">
        <v>364</v>
      </c>
      <c r="AH63" s="86" t="b">
        <v>0</v>
      </c>
      <c r="AI63" s="86" t="s">
        <v>365</v>
      </c>
      <c r="AJ63" s="86"/>
      <c r="AK63" s="94" t="s">
        <v>364</v>
      </c>
      <c r="AL63" s="86" t="b">
        <v>0</v>
      </c>
      <c r="AM63" s="86">
        <v>4</v>
      </c>
      <c r="AN63" s="94" t="s">
        <v>357</v>
      </c>
      <c r="AO63" s="86" t="s">
        <v>374</v>
      </c>
      <c r="AP63" s="86" t="b">
        <v>0</v>
      </c>
      <c r="AQ63" s="94" t="s">
        <v>357</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15">
      <c r="A64" s="84" t="s">
        <v>227</v>
      </c>
      <c r="B64" s="84" t="s">
        <v>229</v>
      </c>
      <c r="C64" s="53" t="s">
        <v>894</v>
      </c>
      <c r="D64" s="54">
        <v>3</v>
      </c>
      <c r="E64" s="65" t="s">
        <v>132</v>
      </c>
      <c r="F64" s="55">
        <v>32</v>
      </c>
      <c r="G64" s="53"/>
      <c r="H64" s="57"/>
      <c r="I64" s="56"/>
      <c r="J64" s="56"/>
      <c r="K64" s="36" t="s">
        <v>65</v>
      </c>
      <c r="L64" s="83">
        <v>64</v>
      </c>
      <c r="M64" s="83"/>
      <c r="N64" s="63"/>
      <c r="O64" s="86" t="s">
        <v>236</v>
      </c>
      <c r="P64" s="88">
        <v>43781.672685185185</v>
      </c>
      <c r="Q64" s="86" t="s">
        <v>241</v>
      </c>
      <c r="R64" s="86"/>
      <c r="S64" s="86"/>
      <c r="T64" s="86" t="s">
        <v>265</v>
      </c>
      <c r="U64" s="86"/>
      <c r="V64" s="90" t="s">
        <v>288</v>
      </c>
      <c r="W64" s="88">
        <v>43781.672685185185</v>
      </c>
      <c r="X64" s="92">
        <v>43781</v>
      </c>
      <c r="Y64" s="94" t="s">
        <v>308</v>
      </c>
      <c r="Z64" s="90" t="s">
        <v>332</v>
      </c>
      <c r="AA64" s="86"/>
      <c r="AB64" s="86"/>
      <c r="AC64" s="94" t="s">
        <v>356</v>
      </c>
      <c r="AD64" s="86"/>
      <c r="AE64" s="86" t="b">
        <v>0</v>
      </c>
      <c r="AF64" s="86">
        <v>0</v>
      </c>
      <c r="AG64" s="94" t="s">
        <v>364</v>
      </c>
      <c r="AH64" s="86" t="b">
        <v>0</v>
      </c>
      <c r="AI64" s="86" t="s">
        <v>365</v>
      </c>
      <c r="AJ64" s="86"/>
      <c r="AK64" s="94" t="s">
        <v>364</v>
      </c>
      <c r="AL64" s="86" t="b">
        <v>0</v>
      </c>
      <c r="AM64" s="86">
        <v>4</v>
      </c>
      <c r="AN64" s="94" t="s">
        <v>357</v>
      </c>
      <c r="AO64" s="86" t="s">
        <v>374</v>
      </c>
      <c r="AP64" s="86" t="b">
        <v>0</v>
      </c>
      <c r="AQ64" s="94" t="s">
        <v>357</v>
      </c>
      <c r="AR64" s="86" t="s">
        <v>176</v>
      </c>
      <c r="AS64" s="86">
        <v>0</v>
      </c>
      <c r="AT64" s="86">
        <v>0</v>
      </c>
      <c r="AU64" s="86"/>
      <c r="AV64" s="86"/>
      <c r="AW64" s="86"/>
      <c r="AX64" s="86"/>
      <c r="AY64" s="86"/>
      <c r="AZ64" s="86"/>
      <c r="BA64" s="86"/>
      <c r="BB64" s="86"/>
      <c r="BC64">
        <v>1</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18</v>
      </c>
      <c r="BM64" s="52">
        <v>100</v>
      </c>
      <c r="BN64" s="51">
        <v>18</v>
      </c>
    </row>
    <row r="65" spans="1:66" ht="15">
      <c r="A65" s="84" t="s">
        <v>227</v>
      </c>
      <c r="B65" s="84" t="s">
        <v>229</v>
      </c>
      <c r="C65" s="53" t="s">
        <v>894</v>
      </c>
      <c r="D65" s="54">
        <v>3</v>
      </c>
      <c r="E65" s="65" t="s">
        <v>132</v>
      </c>
      <c r="F65" s="55">
        <v>32</v>
      </c>
      <c r="G65" s="53"/>
      <c r="H65" s="57"/>
      <c r="I65" s="56"/>
      <c r="J65" s="56"/>
      <c r="K65" s="36" t="s">
        <v>65</v>
      </c>
      <c r="L65" s="83">
        <v>65</v>
      </c>
      <c r="M65" s="83"/>
      <c r="N65" s="63"/>
      <c r="O65" s="86" t="s">
        <v>237</v>
      </c>
      <c r="P65" s="88">
        <v>43783.52636574074</v>
      </c>
      <c r="Q65" s="86" t="s">
        <v>243</v>
      </c>
      <c r="R65" s="86"/>
      <c r="S65" s="86"/>
      <c r="T65" s="86" t="s">
        <v>227</v>
      </c>
      <c r="U65" s="86"/>
      <c r="V65" s="90" t="s">
        <v>288</v>
      </c>
      <c r="W65" s="88">
        <v>43783.52636574074</v>
      </c>
      <c r="X65" s="92">
        <v>43783</v>
      </c>
      <c r="Y65" s="94" t="s">
        <v>311</v>
      </c>
      <c r="Z65" s="90" t="s">
        <v>335</v>
      </c>
      <c r="AA65" s="86"/>
      <c r="AB65" s="86"/>
      <c r="AC65" s="94" t="s">
        <v>359</v>
      </c>
      <c r="AD65" s="86"/>
      <c r="AE65" s="86" t="b">
        <v>0</v>
      </c>
      <c r="AF65" s="86">
        <v>0</v>
      </c>
      <c r="AG65" s="94" t="s">
        <v>364</v>
      </c>
      <c r="AH65" s="86" t="b">
        <v>0</v>
      </c>
      <c r="AI65" s="86" t="s">
        <v>366</v>
      </c>
      <c r="AJ65" s="86"/>
      <c r="AK65" s="94" t="s">
        <v>364</v>
      </c>
      <c r="AL65" s="86" t="b">
        <v>0</v>
      </c>
      <c r="AM65" s="86">
        <v>6</v>
      </c>
      <c r="AN65" s="94" t="s">
        <v>358</v>
      </c>
      <c r="AO65" s="86" t="s">
        <v>374</v>
      </c>
      <c r="AP65" s="86" t="b">
        <v>0</v>
      </c>
      <c r="AQ65" s="94" t="s">
        <v>358</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30">
      <c r="A66" s="84" t="s">
        <v>228</v>
      </c>
      <c r="B66" s="84" t="s">
        <v>227</v>
      </c>
      <c r="C66" s="53" t="s">
        <v>896</v>
      </c>
      <c r="D66" s="54">
        <v>10</v>
      </c>
      <c r="E66" s="65" t="s">
        <v>136</v>
      </c>
      <c r="F66" s="55">
        <v>6</v>
      </c>
      <c r="G66" s="53"/>
      <c r="H66" s="57"/>
      <c r="I66" s="56"/>
      <c r="J66" s="56"/>
      <c r="K66" s="36" t="s">
        <v>66</v>
      </c>
      <c r="L66" s="83">
        <v>66</v>
      </c>
      <c r="M66" s="83"/>
      <c r="N66" s="63"/>
      <c r="O66" s="86" t="s">
        <v>236</v>
      </c>
      <c r="P66" s="88">
        <v>43781.58394675926</v>
      </c>
      <c r="Q66" s="86" t="s">
        <v>241</v>
      </c>
      <c r="R66" s="90" t="s">
        <v>252</v>
      </c>
      <c r="S66" s="86" t="s">
        <v>259</v>
      </c>
      <c r="T66" s="86" t="s">
        <v>269</v>
      </c>
      <c r="U66" s="90" t="s">
        <v>274</v>
      </c>
      <c r="V66" s="90" t="s">
        <v>274</v>
      </c>
      <c r="W66" s="88">
        <v>43781.58394675926</v>
      </c>
      <c r="X66" s="92">
        <v>43781</v>
      </c>
      <c r="Y66" s="94" t="s">
        <v>309</v>
      </c>
      <c r="Z66" s="90" t="s">
        <v>333</v>
      </c>
      <c r="AA66" s="86"/>
      <c r="AB66" s="86"/>
      <c r="AC66" s="94" t="s">
        <v>357</v>
      </c>
      <c r="AD66" s="86"/>
      <c r="AE66" s="86" t="b">
        <v>0</v>
      </c>
      <c r="AF66" s="86">
        <v>10</v>
      </c>
      <c r="AG66" s="94" t="s">
        <v>364</v>
      </c>
      <c r="AH66" s="86" t="b">
        <v>0</v>
      </c>
      <c r="AI66" s="86" t="s">
        <v>365</v>
      </c>
      <c r="AJ66" s="86"/>
      <c r="AK66" s="94" t="s">
        <v>364</v>
      </c>
      <c r="AL66" s="86" t="b">
        <v>0</v>
      </c>
      <c r="AM66" s="86">
        <v>4</v>
      </c>
      <c r="AN66" s="94" t="s">
        <v>364</v>
      </c>
      <c r="AO66" s="86" t="s">
        <v>373</v>
      </c>
      <c r="AP66" s="86" t="b">
        <v>0</v>
      </c>
      <c r="AQ66" s="94" t="s">
        <v>357</v>
      </c>
      <c r="AR66" s="86" t="s">
        <v>176</v>
      </c>
      <c r="AS66" s="86">
        <v>0</v>
      </c>
      <c r="AT66" s="86">
        <v>0</v>
      </c>
      <c r="AU66" s="86"/>
      <c r="AV66" s="86"/>
      <c r="AW66" s="86"/>
      <c r="AX66" s="86"/>
      <c r="AY66" s="86"/>
      <c r="AZ66" s="86"/>
      <c r="BA66" s="86"/>
      <c r="BB66" s="86"/>
      <c r="BC66">
        <v>3</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18</v>
      </c>
      <c r="BM66" s="52">
        <v>100</v>
      </c>
      <c r="BN66" s="51">
        <v>18</v>
      </c>
    </row>
    <row r="67" spans="1:66" ht="30">
      <c r="A67" s="84" t="s">
        <v>228</v>
      </c>
      <c r="B67" s="84" t="s">
        <v>227</v>
      </c>
      <c r="C67" s="53" t="s">
        <v>896</v>
      </c>
      <c r="D67" s="54">
        <v>10</v>
      </c>
      <c r="E67" s="65" t="s">
        <v>136</v>
      </c>
      <c r="F67" s="55">
        <v>6</v>
      </c>
      <c r="G67" s="53"/>
      <c r="H67" s="57"/>
      <c r="I67" s="56"/>
      <c r="J67" s="56"/>
      <c r="K67" s="36" t="s">
        <v>66</v>
      </c>
      <c r="L67" s="83">
        <v>67</v>
      </c>
      <c r="M67" s="83"/>
      <c r="N67" s="63"/>
      <c r="O67" s="86" t="s">
        <v>236</v>
      </c>
      <c r="P67" s="88">
        <v>43785.530543981484</v>
      </c>
      <c r="Q67" s="86" t="s">
        <v>245</v>
      </c>
      <c r="R67" s="86"/>
      <c r="S67" s="86"/>
      <c r="T67" s="86" t="s">
        <v>268</v>
      </c>
      <c r="U67" s="90" t="s">
        <v>276</v>
      </c>
      <c r="V67" s="90" t="s">
        <v>276</v>
      </c>
      <c r="W67" s="88">
        <v>43785.530543981484</v>
      </c>
      <c r="X67" s="92">
        <v>43785</v>
      </c>
      <c r="Y67" s="94" t="s">
        <v>315</v>
      </c>
      <c r="Z67" s="90" t="s">
        <v>339</v>
      </c>
      <c r="AA67" s="86"/>
      <c r="AB67" s="86"/>
      <c r="AC67" s="94" t="s">
        <v>363</v>
      </c>
      <c r="AD67" s="86"/>
      <c r="AE67" s="86" t="b">
        <v>0</v>
      </c>
      <c r="AF67" s="86">
        <v>5</v>
      </c>
      <c r="AG67" s="94" t="s">
        <v>364</v>
      </c>
      <c r="AH67" s="86" t="b">
        <v>0</v>
      </c>
      <c r="AI67" s="86" t="s">
        <v>365</v>
      </c>
      <c r="AJ67" s="86"/>
      <c r="AK67" s="94" t="s">
        <v>364</v>
      </c>
      <c r="AL67" s="86" t="b">
        <v>0</v>
      </c>
      <c r="AM67" s="86">
        <v>1</v>
      </c>
      <c r="AN67" s="94" t="s">
        <v>364</v>
      </c>
      <c r="AO67" s="86" t="s">
        <v>373</v>
      </c>
      <c r="AP67" s="86" t="b">
        <v>0</v>
      </c>
      <c r="AQ67" s="94" t="s">
        <v>363</v>
      </c>
      <c r="AR67" s="86" t="s">
        <v>176</v>
      </c>
      <c r="AS67" s="86">
        <v>0</v>
      </c>
      <c r="AT67" s="86">
        <v>0</v>
      </c>
      <c r="AU67" s="86"/>
      <c r="AV67" s="86"/>
      <c r="AW67" s="86"/>
      <c r="AX67" s="86"/>
      <c r="AY67" s="86"/>
      <c r="AZ67" s="86"/>
      <c r="BA67" s="86"/>
      <c r="BB67" s="86"/>
      <c r="BC67">
        <v>3</v>
      </c>
      <c r="BD67" s="85" t="str">
        <f>REPLACE(INDEX(GroupVertices[Group],MATCH(Edges[[#This Row],[Vertex 1]],GroupVertices[Vertex],0)),1,1,"")</f>
        <v>1</v>
      </c>
      <c r="BE67" s="85" t="str">
        <f>REPLACE(INDEX(GroupVertices[Group],MATCH(Edges[[#This Row],[Vertex 2]],GroupVertices[Vertex],0)),1,1,"")</f>
        <v>1</v>
      </c>
      <c r="BF67" s="51">
        <v>0</v>
      </c>
      <c r="BG67" s="52">
        <v>0</v>
      </c>
      <c r="BH67" s="51">
        <v>0</v>
      </c>
      <c r="BI67" s="52">
        <v>0</v>
      </c>
      <c r="BJ67" s="51">
        <v>0</v>
      </c>
      <c r="BK67" s="52">
        <v>0</v>
      </c>
      <c r="BL67" s="51">
        <v>13</v>
      </c>
      <c r="BM67" s="52">
        <v>100</v>
      </c>
      <c r="BN67" s="51">
        <v>13</v>
      </c>
    </row>
    <row r="68" spans="1:66" ht="30">
      <c r="A68" s="84" t="s">
        <v>228</v>
      </c>
      <c r="B68" s="84" t="s">
        <v>227</v>
      </c>
      <c r="C68" s="53" t="s">
        <v>896</v>
      </c>
      <c r="D68" s="54">
        <v>10</v>
      </c>
      <c r="E68" s="65" t="s">
        <v>136</v>
      </c>
      <c r="F68" s="55">
        <v>6</v>
      </c>
      <c r="G68" s="53"/>
      <c r="H68" s="57"/>
      <c r="I68" s="56"/>
      <c r="J68" s="56"/>
      <c r="K68" s="36" t="s">
        <v>66</v>
      </c>
      <c r="L68" s="83">
        <v>68</v>
      </c>
      <c r="M68" s="83"/>
      <c r="N68" s="63"/>
      <c r="O68" s="86" t="s">
        <v>236</v>
      </c>
      <c r="P68" s="88">
        <v>43786.43517361111</v>
      </c>
      <c r="Q68" s="86" t="s">
        <v>246</v>
      </c>
      <c r="R68" s="90" t="s">
        <v>254</v>
      </c>
      <c r="S68" s="86" t="s">
        <v>261</v>
      </c>
      <c r="T68" s="86" t="s">
        <v>268</v>
      </c>
      <c r="U68" s="90" t="s">
        <v>275</v>
      </c>
      <c r="V68" s="90" t="s">
        <v>275</v>
      </c>
      <c r="W68" s="88">
        <v>43786.43517361111</v>
      </c>
      <c r="X68" s="92">
        <v>43786</v>
      </c>
      <c r="Y68" s="94" t="s">
        <v>314</v>
      </c>
      <c r="Z68" s="90" t="s">
        <v>338</v>
      </c>
      <c r="AA68" s="86"/>
      <c r="AB68" s="86"/>
      <c r="AC68" s="94" t="s">
        <v>362</v>
      </c>
      <c r="AD68" s="86"/>
      <c r="AE68" s="86" t="b">
        <v>0</v>
      </c>
      <c r="AF68" s="86">
        <v>0</v>
      </c>
      <c r="AG68" s="94" t="s">
        <v>364</v>
      </c>
      <c r="AH68" s="86" t="b">
        <v>0</v>
      </c>
      <c r="AI68" s="86" t="s">
        <v>366</v>
      </c>
      <c r="AJ68" s="86"/>
      <c r="AK68" s="94" t="s">
        <v>364</v>
      </c>
      <c r="AL68" s="86" t="b">
        <v>0</v>
      </c>
      <c r="AM68" s="86">
        <v>0</v>
      </c>
      <c r="AN68" s="94" t="s">
        <v>364</v>
      </c>
      <c r="AO68" s="86" t="s">
        <v>368</v>
      </c>
      <c r="AP68" s="86" t="b">
        <v>0</v>
      </c>
      <c r="AQ68" s="94" t="s">
        <v>362</v>
      </c>
      <c r="AR68" s="86" t="s">
        <v>176</v>
      </c>
      <c r="AS68" s="86">
        <v>0</v>
      </c>
      <c r="AT68" s="86">
        <v>0</v>
      </c>
      <c r="AU68" s="86"/>
      <c r="AV68" s="86"/>
      <c r="AW68" s="86"/>
      <c r="AX68" s="86"/>
      <c r="AY68" s="86"/>
      <c r="AZ68" s="86"/>
      <c r="BA68" s="86"/>
      <c r="BB68" s="86"/>
      <c r="BC68">
        <v>3</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30">
      <c r="A69" s="84" t="s">
        <v>228</v>
      </c>
      <c r="B69" s="84" t="s">
        <v>233</v>
      </c>
      <c r="C69" s="53" t="s">
        <v>896</v>
      </c>
      <c r="D69" s="54">
        <v>10</v>
      </c>
      <c r="E69" s="65" t="s">
        <v>136</v>
      </c>
      <c r="F69" s="55">
        <v>6</v>
      </c>
      <c r="G69" s="53"/>
      <c r="H69" s="57"/>
      <c r="I69" s="56"/>
      <c r="J69" s="56"/>
      <c r="K69" s="36" t="s">
        <v>65</v>
      </c>
      <c r="L69" s="83">
        <v>69</v>
      </c>
      <c r="M69" s="83"/>
      <c r="N69" s="63"/>
      <c r="O69" s="86" t="s">
        <v>236</v>
      </c>
      <c r="P69" s="88">
        <v>43781.58394675926</v>
      </c>
      <c r="Q69" s="86" t="s">
        <v>241</v>
      </c>
      <c r="R69" s="90" t="s">
        <v>252</v>
      </c>
      <c r="S69" s="86" t="s">
        <v>259</v>
      </c>
      <c r="T69" s="86" t="s">
        <v>269</v>
      </c>
      <c r="U69" s="90" t="s">
        <v>274</v>
      </c>
      <c r="V69" s="90" t="s">
        <v>274</v>
      </c>
      <c r="W69" s="88">
        <v>43781.58394675926</v>
      </c>
      <c r="X69" s="92">
        <v>43781</v>
      </c>
      <c r="Y69" s="94" t="s">
        <v>309</v>
      </c>
      <c r="Z69" s="90" t="s">
        <v>333</v>
      </c>
      <c r="AA69" s="86"/>
      <c r="AB69" s="86"/>
      <c r="AC69" s="94" t="s">
        <v>357</v>
      </c>
      <c r="AD69" s="86"/>
      <c r="AE69" s="86" t="b">
        <v>0</v>
      </c>
      <c r="AF69" s="86">
        <v>10</v>
      </c>
      <c r="AG69" s="94" t="s">
        <v>364</v>
      </c>
      <c r="AH69" s="86" t="b">
        <v>0</v>
      </c>
      <c r="AI69" s="86" t="s">
        <v>365</v>
      </c>
      <c r="AJ69" s="86"/>
      <c r="AK69" s="94" t="s">
        <v>364</v>
      </c>
      <c r="AL69" s="86" t="b">
        <v>0</v>
      </c>
      <c r="AM69" s="86">
        <v>4</v>
      </c>
      <c r="AN69" s="94" t="s">
        <v>364</v>
      </c>
      <c r="AO69" s="86" t="s">
        <v>373</v>
      </c>
      <c r="AP69" s="86" t="b">
        <v>0</v>
      </c>
      <c r="AQ69" s="94" t="s">
        <v>357</v>
      </c>
      <c r="AR69" s="86" t="s">
        <v>176</v>
      </c>
      <c r="AS69" s="86">
        <v>0</v>
      </c>
      <c r="AT69" s="86">
        <v>0</v>
      </c>
      <c r="AU69" s="86"/>
      <c r="AV69" s="86"/>
      <c r="AW69" s="86"/>
      <c r="AX69" s="86"/>
      <c r="AY69" s="86"/>
      <c r="AZ69" s="86"/>
      <c r="BA69" s="86"/>
      <c r="BB69" s="86"/>
      <c r="BC69">
        <v>3</v>
      </c>
      <c r="BD69" s="85" t="str">
        <f>REPLACE(INDEX(GroupVertices[Group],MATCH(Edges[[#This Row],[Vertex 1]],GroupVertices[Vertex],0)),1,1,"")</f>
        <v>1</v>
      </c>
      <c r="BE69" s="85" t="str">
        <f>REPLACE(INDEX(GroupVertices[Group],MATCH(Edges[[#This Row],[Vertex 2]],GroupVertices[Vertex],0)),1,1,"")</f>
        <v>1</v>
      </c>
      <c r="BF69" s="51"/>
      <c r="BG69" s="52"/>
      <c r="BH69" s="51"/>
      <c r="BI69" s="52"/>
      <c r="BJ69" s="51"/>
      <c r="BK69" s="52"/>
      <c r="BL69" s="51"/>
      <c r="BM69" s="52"/>
      <c r="BN69" s="51"/>
    </row>
    <row r="70" spans="1:66" ht="30">
      <c r="A70" s="84" t="s">
        <v>228</v>
      </c>
      <c r="B70" s="84" t="s">
        <v>233</v>
      </c>
      <c r="C70" s="53" t="s">
        <v>896</v>
      </c>
      <c r="D70" s="54">
        <v>10</v>
      </c>
      <c r="E70" s="65" t="s">
        <v>136</v>
      </c>
      <c r="F70" s="55">
        <v>6</v>
      </c>
      <c r="G70" s="53"/>
      <c r="H70" s="57"/>
      <c r="I70" s="56"/>
      <c r="J70" s="56"/>
      <c r="K70" s="36" t="s">
        <v>65</v>
      </c>
      <c r="L70" s="83">
        <v>70</v>
      </c>
      <c r="M70" s="83"/>
      <c r="N70" s="63"/>
      <c r="O70" s="86" t="s">
        <v>236</v>
      </c>
      <c r="P70" s="88">
        <v>43785.530543981484</v>
      </c>
      <c r="Q70" s="86" t="s">
        <v>245</v>
      </c>
      <c r="R70" s="86"/>
      <c r="S70" s="86"/>
      <c r="T70" s="86" t="s">
        <v>268</v>
      </c>
      <c r="U70" s="90" t="s">
        <v>276</v>
      </c>
      <c r="V70" s="90" t="s">
        <v>276</v>
      </c>
      <c r="W70" s="88">
        <v>43785.530543981484</v>
      </c>
      <c r="X70" s="92">
        <v>43785</v>
      </c>
      <c r="Y70" s="94" t="s">
        <v>315</v>
      </c>
      <c r="Z70" s="90" t="s">
        <v>339</v>
      </c>
      <c r="AA70" s="86"/>
      <c r="AB70" s="86"/>
      <c r="AC70" s="94" t="s">
        <v>363</v>
      </c>
      <c r="AD70" s="86"/>
      <c r="AE70" s="86" t="b">
        <v>0</v>
      </c>
      <c r="AF70" s="86">
        <v>5</v>
      </c>
      <c r="AG70" s="94" t="s">
        <v>364</v>
      </c>
      <c r="AH70" s="86" t="b">
        <v>0</v>
      </c>
      <c r="AI70" s="86" t="s">
        <v>365</v>
      </c>
      <c r="AJ70" s="86"/>
      <c r="AK70" s="94" t="s">
        <v>364</v>
      </c>
      <c r="AL70" s="86" t="b">
        <v>0</v>
      </c>
      <c r="AM70" s="86">
        <v>1</v>
      </c>
      <c r="AN70" s="94" t="s">
        <v>364</v>
      </c>
      <c r="AO70" s="86" t="s">
        <v>373</v>
      </c>
      <c r="AP70" s="86" t="b">
        <v>0</v>
      </c>
      <c r="AQ70" s="94" t="s">
        <v>363</v>
      </c>
      <c r="AR70" s="86" t="s">
        <v>176</v>
      </c>
      <c r="AS70" s="86">
        <v>0</v>
      </c>
      <c r="AT70" s="86">
        <v>0</v>
      </c>
      <c r="AU70" s="86"/>
      <c r="AV70" s="86"/>
      <c r="AW70" s="86"/>
      <c r="AX70" s="86"/>
      <c r="AY70" s="86"/>
      <c r="AZ70" s="86"/>
      <c r="BA70" s="86"/>
      <c r="BB70" s="86"/>
      <c r="BC70">
        <v>3</v>
      </c>
      <c r="BD70" s="85" t="str">
        <f>REPLACE(INDEX(GroupVertices[Group],MATCH(Edges[[#This Row],[Vertex 1]],GroupVertices[Vertex],0)),1,1,"")</f>
        <v>1</v>
      </c>
      <c r="BE70" s="85" t="str">
        <f>REPLACE(INDEX(GroupVertices[Group],MATCH(Edges[[#This Row],[Vertex 2]],GroupVertices[Vertex],0)),1,1,"")</f>
        <v>1</v>
      </c>
      <c r="BF70" s="51"/>
      <c r="BG70" s="52"/>
      <c r="BH70" s="51"/>
      <c r="BI70" s="52"/>
      <c r="BJ70" s="51"/>
      <c r="BK70" s="52"/>
      <c r="BL70" s="51"/>
      <c r="BM70" s="52"/>
      <c r="BN70" s="51"/>
    </row>
    <row r="71" spans="1:66" ht="30">
      <c r="A71" s="84" t="s">
        <v>228</v>
      </c>
      <c r="B71" s="84" t="s">
        <v>233</v>
      </c>
      <c r="C71" s="53" t="s">
        <v>896</v>
      </c>
      <c r="D71" s="54">
        <v>10</v>
      </c>
      <c r="E71" s="65" t="s">
        <v>136</v>
      </c>
      <c r="F71" s="55">
        <v>6</v>
      </c>
      <c r="G71" s="53"/>
      <c r="H71" s="57"/>
      <c r="I71" s="56"/>
      <c r="J71" s="56"/>
      <c r="K71" s="36" t="s">
        <v>65</v>
      </c>
      <c r="L71" s="83">
        <v>71</v>
      </c>
      <c r="M71" s="83"/>
      <c r="N71" s="63"/>
      <c r="O71" s="86" t="s">
        <v>236</v>
      </c>
      <c r="P71" s="88">
        <v>43786.43517361111</v>
      </c>
      <c r="Q71" s="86" t="s">
        <v>246</v>
      </c>
      <c r="R71" s="90" t="s">
        <v>254</v>
      </c>
      <c r="S71" s="86" t="s">
        <v>261</v>
      </c>
      <c r="T71" s="86" t="s">
        <v>268</v>
      </c>
      <c r="U71" s="90" t="s">
        <v>275</v>
      </c>
      <c r="V71" s="90" t="s">
        <v>275</v>
      </c>
      <c r="W71" s="88">
        <v>43786.43517361111</v>
      </c>
      <c r="X71" s="92">
        <v>43786</v>
      </c>
      <c r="Y71" s="94" t="s">
        <v>314</v>
      </c>
      <c r="Z71" s="90" t="s">
        <v>338</v>
      </c>
      <c r="AA71" s="86"/>
      <c r="AB71" s="86"/>
      <c r="AC71" s="94" t="s">
        <v>362</v>
      </c>
      <c r="AD71" s="86"/>
      <c r="AE71" s="86" t="b">
        <v>0</v>
      </c>
      <c r="AF71" s="86">
        <v>0</v>
      </c>
      <c r="AG71" s="94" t="s">
        <v>364</v>
      </c>
      <c r="AH71" s="86" t="b">
        <v>0</v>
      </c>
      <c r="AI71" s="86" t="s">
        <v>366</v>
      </c>
      <c r="AJ71" s="86"/>
      <c r="AK71" s="94" t="s">
        <v>364</v>
      </c>
      <c r="AL71" s="86" t="b">
        <v>0</v>
      </c>
      <c r="AM71" s="86">
        <v>0</v>
      </c>
      <c r="AN71" s="94" t="s">
        <v>364</v>
      </c>
      <c r="AO71" s="86" t="s">
        <v>368</v>
      </c>
      <c r="AP71" s="86" t="b">
        <v>0</v>
      </c>
      <c r="AQ71" s="94" t="s">
        <v>362</v>
      </c>
      <c r="AR71" s="86" t="s">
        <v>176</v>
      </c>
      <c r="AS71" s="86">
        <v>0</v>
      </c>
      <c r="AT71" s="86">
        <v>0</v>
      </c>
      <c r="AU71" s="86"/>
      <c r="AV71" s="86"/>
      <c r="AW71" s="86"/>
      <c r="AX71" s="86"/>
      <c r="AY71" s="86"/>
      <c r="AZ71" s="86"/>
      <c r="BA71" s="86"/>
      <c r="BB71" s="86"/>
      <c r="BC71">
        <v>3</v>
      </c>
      <c r="BD71" s="85" t="str">
        <f>REPLACE(INDEX(GroupVertices[Group],MATCH(Edges[[#This Row],[Vertex 1]],GroupVertices[Vertex],0)),1,1,"")</f>
        <v>1</v>
      </c>
      <c r="BE71" s="85" t="str">
        <f>REPLACE(INDEX(GroupVertices[Group],MATCH(Edges[[#This Row],[Vertex 2]],GroupVertices[Vertex],0)),1,1,"")</f>
        <v>1</v>
      </c>
      <c r="BF71" s="51"/>
      <c r="BG71" s="52"/>
      <c r="BH71" s="51"/>
      <c r="BI71" s="52"/>
      <c r="BJ71" s="51"/>
      <c r="BK71" s="52"/>
      <c r="BL71" s="51"/>
      <c r="BM71" s="52"/>
      <c r="BN71" s="51"/>
    </row>
    <row r="72" spans="1:66" ht="30">
      <c r="A72" s="84" t="s">
        <v>228</v>
      </c>
      <c r="B72" s="84" t="s">
        <v>229</v>
      </c>
      <c r="C72" s="53" t="s">
        <v>896</v>
      </c>
      <c r="D72" s="54">
        <v>10</v>
      </c>
      <c r="E72" s="65" t="s">
        <v>136</v>
      </c>
      <c r="F72" s="55">
        <v>6</v>
      </c>
      <c r="G72" s="53"/>
      <c r="H72" s="57"/>
      <c r="I72" s="56"/>
      <c r="J72" s="56"/>
      <c r="K72" s="36" t="s">
        <v>65</v>
      </c>
      <c r="L72" s="83">
        <v>72</v>
      </c>
      <c r="M72" s="83"/>
      <c r="N72" s="63"/>
      <c r="O72" s="86" t="s">
        <v>236</v>
      </c>
      <c r="P72" s="88">
        <v>43781.58394675926</v>
      </c>
      <c r="Q72" s="86" t="s">
        <v>241</v>
      </c>
      <c r="R72" s="90" t="s">
        <v>252</v>
      </c>
      <c r="S72" s="86" t="s">
        <v>259</v>
      </c>
      <c r="T72" s="86" t="s">
        <v>269</v>
      </c>
      <c r="U72" s="90" t="s">
        <v>274</v>
      </c>
      <c r="V72" s="90" t="s">
        <v>274</v>
      </c>
      <c r="W72" s="88">
        <v>43781.58394675926</v>
      </c>
      <c r="X72" s="92">
        <v>43781</v>
      </c>
      <c r="Y72" s="94" t="s">
        <v>309</v>
      </c>
      <c r="Z72" s="90" t="s">
        <v>333</v>
      </c>
      <c r="AA72" s="86"/>
      <c r="AB72" s="86"/>
      <c r="AC72" s="94" t="s">
        <v>357</v>
      </c>
      <c r="AD72" s="86"/>
      <c r="AE72" s="86" t="b">
        <v>0</v>
      </c>
      <c r="AF72" s="86">
        <v>10</v>
      </c>
      <c r="AG72" s="94" t="s">
        <v>364</v>
      </c>
      <c r="AH72" s="86" t="b">
        <v>0</v>
      </c>
      <c r="AI72" s="86" t="s">
        <v>365</v>
      </c>
      <c r="AJ72" s="86"/>
      <c r="AK72" s="94" t="s">
        <v>364</v>
      </c>
      <c r="AL72" s="86" t="b">
        <v>0</v>
      </c>
      <c r="AM72" s="86">
        <v>4</v>
      </c>
      <c r="AN72" s="94" t="s">
        <v>364</v>
      </c>
      <c r="AO72" s="86" t="s">
        <v>373</v>
      </c>
      <c r="AP72" s="86" t="b">
        <v>0</v>
      </c>
      <c r="AQ72" s="94" t="s">
        <v>357</v>
      </c>
      <c r="AR72" s="86" t="s">
        <v>176</v>
      </c>
      <c r="AS72" s="86">
        <v>0</v>
      </c>
      <c r="AT72" s="86">
        <v>0</v>
      </c>
      <c r="AU72" s="86"/>
      <c r="AV72" s="86"/>
      <c r="AW72" s="86"/>
      <c r="AX72" s="86"/>
      <c r="AY72" s="86"/>
      <c r="AZ72" s="86"/>
      <c r="BA72" s="86"/>
      <c r="BB72" s="86"/>
      <c r="BC72">
        <v>3</v>
      </c>
      <c r="BD72" s="85" t="str">
        <f>REPLACE(INDEX(GroupVertices[Group],MATCH(Edges[[#This Row],[Vertex 1]],GroupVertices[Vertex],0)),1,1,"")</f>
        <v>1</v>
      </c>
      <c r="BE72" s="85" t="str">
        <f>REPLACE(INDEX(GroupVertices[Group],MATCH(Edges[[#This Row],[Vertex 2]],GroupVertices[Vertex],0)),1,1,"")</f>
        <v>1</v>
      </c>
      <c r="BF72" s="51"/>
      <c r="BG72" s="52"/>
      <c r="BH72" s="51"/>
      <c r="BI72" s="52"/>
      <c r="BJ72" s="51"/>
      <c r="BK72" s="52"/>
      <c r="BL72" s="51"/>
      <c r="BM72" s="52"/>
      <c r="BN72" s="51"/>
    </row>
    <row r="73" spans="1:66" ht="15">
      <c r="A73" s="84" t="s">
        <v>228</v>
      </c>
      <c r="B73" s="84" t="s">
        <v>229</v>
      </c>
      <c r="C73" s="53" t="s">
        <v>894</v>
      </c>
      <c r="D73" s="54">
        <v>3</v>
      </c>
      <c r="E73" s="65" t="s">
        <v>132</v>
      </c>
      <c r="F73" s="55">
        <v>32</v>
      </c>
      <c r="G73" s="53"/>
      <c r="H73" s="57"/>
      <c r="I73" s="56"/>
      <c r="J73" s="56"/>
      <c r="K73" s="36" t="s">
        <v>65</v>
      </c>
      <c r="L73" s="83">
        <v>73</v>
      </c>
      <c r="M73" s="83"/>
      <c r="N73" s="63"/>
      <c r="O73" s="86" t="s">
        <v>237</v>
      </c>
      <c r="P73" s="88">
        <v>43785.528703703705</v>
      </c>
      <c r="Q73" s="86" t="s">
        <v>243</v>
      </c>
      <c r="R73" s="86"/>
      <c r="S73" s="86"/>
      <c r="T73" s="86" t="s">
        <v>227</v>
      </c>
      <c r="U73" s="86"/>
      <c r="V73" s="90" t="s">
        <v>291</v>
      </c>
      <c r="W73" s="88">
        <v>43785.528703703705</v>
      </c>
      <c r="X73" s="92">
        <v>43785</v>
      </c>
      <c r="Y73" s="94" t="s">
        <v>313</v>
      </c>
      <c r="Z73" s="90" t="s">
        <v>337</v>
      </c>
      <c r="AA73" s="86"/>
      <c r="AB73" s="86"/>
      <c r="AC73" s="94" t="s">
        <v>361</v>
      </c>
      <c r="AD73" s="86"/>
      <c r="AE73" s="86" t="b">
        <v>0</v>
      </c>
      <c r="AF73" s="86">
        <v>0</v>
      </c>
      <c r="AG73" s="94" t="s">
        <v>364</v>
      </c>
      <c r="AH73" s="86" t="b">
        <v>0</v>
      </c>
      <c r="AI73" s="86" t="s">
        <v>366</v>
      </c>
      <c r="AJ73" s="86"/>
      <c r="AK73" s="94" t="s">
        <v>364</v>
      </c>
      <c r="AL73" s="86" t="b">
        <v>0</v>
      </c>
      <c r="AM73" s="86">
        <v>6</v>
      </c>
      <c r="AN73" s="94" t="s">
        <v>358</v>
      </c>
      <c r="AO73" s="86" t="s">
        <v>373</v>
      </c>
      <c r="AP73" s="86" t="b">
        <v>0</v>
      </c>
      <c r="AQ73" s="94" t="s">
        <v>358</v>
      </c>
      <c r="AR73" s="86" t="s">
        <v>176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c r="BF73" s="51"/>
      <c r="BG73" s="52"/>
      <c r="BH73" s="51"/>
      <c r="BI73" s="52"/>
      <c r="BJ73" s="51"/>
      <c r="BK73" s="52"/>
      <c r="BL73" s="51"/>
      <c r="BM73" s="52"/>
      <c r="BN73" s="51"/>
    </row>
    <row r="74" spans="1:66" ht="30">
      <c r="A74" s="84" t="s">
        <v>228</v>
      </c>
      <c r="B74" s="84" t="s">
        <v>229</v>
      </c>
      <c r="C74" s="53" t="s">
        <v>896</v>
      </c>
      <c r="D74" s="54">
        <v>10</v>
      </c>
      <c r="E74" s="65" t="s">
        <v>136</v>
      </c>
      <c r="F74" s="55">
        <v>6</v>
      </c>
      <c r="G74" s="53"/>
      <c r="H74" s="57"/>
      <c r="I74" s="56"/>
      <c r="J74" s="56"/>
      <c r="K74" s="36" t="s">
        <v>65</v>
      </c>
      <c r="L74" s="83">
        <v>74</v>
      </c>
      <c r="M74" s="83"/>
      <c r="N74" s="63"/>
      <c r="O74" s="86" t="s">
        <v>236</v>
      </c>
      <c r="P74" s="88">
        <v>43785.530543981484</v>
      </c>
      <c r="Q74" s="86" t="s">
        <v>245</v>
      </c>
      <c r="R74" s="86"/>
      <c r="S74" s="86"/>
      <c r="T74" s="86" t="s">
        <v>268</v>
      </c>
      <c r="U74" s="90" t="s">
        <v>276</v>
      </c>
      <c r="V74" s="90" t="s">
        <v>276</v>
      </c>
      <c r="W74" s="88">
        <v>43785.530543981484</v>
      </c>
      <c r="X74" s="92">
        <v>43785</v>
      </c>
      <c r="Y74" s="94" t="s">
        <v>315</v>
      </c>
      <c r="Z74" s="90" t="s">
        <v>339</v>
      </c>
      <c r="AA74" s="86"/>
      <c r="AB74" s="86"/>
      <c r="AC74" s="94" t="s">
        <v>363</v>
      </c>
      <c r="AD74" s="86"/>
      <c r="AE74" s="86" t="b">
        <v>0</v>
      </c>
      <c r="AF74" s="86">
        <v>5</v>
      </c>
      <c r="AG74" s="94" t="s">
        <v>364</v>
      </c>
      <c r="AH74" s="86" t="b">
        <v>0</v>
      </c>
      <c r="AI74" s="86" t="s">
        <v>365</v>
      </c>
      <c r="AJ74" s="86"/>
      <c r="AK74" s="94" t="s">
        <v>364</v>
      </c>
      <c r="AL74" s="86" t="b">
        <v>0</v>
      </c>
      <c r="AM74" s="86">
        <v>1</v>
      </c>
      <c r="AN74" s="94" t="s">
        <v>364</v>
      </c>
      <c r="AO74" s="86" t="s">
        <v>373</v>
      </c>
      <c r="AP74" s="86" t="b">
        <v>0</v>
      </c>
      <c r="AQ74" s="94" t="s">
        <v>363</v>
      </c>
      <c r="AR74" s="86" t="s">
        <v>176</v>
      </c>
      <c r="AS74" s="86">
        <v>0</v>
      </c>
      <c r="AT74" s="86">
        <v>0</v>
      </c>
      <c r="AU74" s="86"/>
      <c r="AV74" s="86"/>
      <c r="AW74" s="86"/>
      <c r="AX74" s="86"/>
      <c r="AY74" s="86"/>
      <c r="AZ74" s="86"/>
      <c r="BA74" s="86"/>
      <c r="BB74" s="86"/>
      <c r="BC74">
        <v>3</v>
      </c>
      <c r="BD74" s="85" t="str">
        <f>REPLACE(INDEX(GroupVertices[Group],MATCH(Edges[[#This Row],[Vertex 1]],GroupVertices[Vertex],0)),1,1,"")</f>
        <v>1</v>
      </c>
      <c r="BE74" s="85" t="str">
        <f>REPLACE(INDEX(GroupVertices[Group],MATCH(Edges[[#This Row],[Vertex 2]],GroupVertices[Vertex],0)),1,1,"")</f>
        <v>1</v>
      </c>
      <c r="BF74" s="51"/>
      <c r="BG74" s="52"/>
      <c r="BH74" s="51"/>
      <c r="BI74" s="52"/>
      <c r="BJ74" s="51"/>
      <c r="BK74" s="52"/>
      <c r="BL74" s="51"/>
      <c r="BM74" s="52"/>
      <c r="BN74" s="51"/>
    </row>
    <row r="75" spans="1:66" ht="30">
      <c r="A75" s="84" t="s">
        <v>228</v>
      </c>
      <c r="B75" s="84" t="s">
        <v>229</v>
      </c>
      <c r="C75" s="53" t="s">
        <v>896</v>
      </c>
      <c r="D75" s="54">
        <v>10</v>
      </c>
      <c r="E75" s="65" t="s">
        <v>136</v>
      </c>
      <c r="F75" s="55">
        <v>6</v>
      </c>
      <c r="G75" s="53"/>
      <c r="H75" s="57"/>
      <c r="I75" s="56"/>
      <c r="J75" s="56"/>
      <c r="K75" s="36" t="s">
        <v>65</v>
      </c>
      <c r="L75" s="83">
        <v>75</v>
      </c>
      <c r="M75" s="83"/>
      <c r="N75" s="63"/>
      <c r="O75" s="86" t="s">
        <v>236</v>
      </c>
      <c r="P75" s="88">
        <v>43786.43517361111</v>
      </c>
      <c r="Q75" s="86" t="s">
        <v>246</v>
      </c>
      <c r="R75" s="90" t="s">
        <v>254</v>
      </c>
      <c r="S75" s="86" t="s">
        <v>261</v>
      </c>
      <c r="T75" s="86" t="s">
        <v>268</v>
      </c>
      <c r="U75" s="90" t="s">
        <v>275</v>
      </c>
      <c r="V75" s="90" t="s">
        <v>275</v>
      </c>
      <c r="W75" s="88">
        <v>43786.43517361111</v>
      </c>
      <c r="X75" s="92">
        <v>43786</v>
      </c>
      <c r="Y75" s="94" t="s">
        <v>314</v>
      </c>
      <c r="Z75" s="90" t="s">
        <v>338</v>
      </c>
      <c r="AA75" s="86"/>
      <c r="AB75" s="86"/>
      <c r="AC75" s="94" t="s">
        <v>362</v>
      </c>
      <c r="AD75" s="86"/>
      <c r="AE75" s="86" t="b">
        <v>0</v>
      </c>
      <c r="AF75" s="86">
        <v>0</v>
      </c>
      <c r="AG75" s="94" t="s">
        <v>364</v>
      </c>
      <c r="AH75" s="86" t="b">
        <v>0</v>
      </c>
      <c r="AI75" s="86" t="s">
        <v>366</v>
      </c>
      <c r="AJ75" s="86"/>
      <c r="AK75" s="94" t="s">
        <v>364</v>
      </c>
      <c r="AL75" s="86" t="b">
        <v>0</v>
      </c>
      <c r="AM75" s="86">
        <v>0</v>
      </c>
      <c r="AN75" s="94" t="s">
        <v>364</v>
      </c>
      <c r="AO75" s="86" t="s">
        <v>368</v>
      </c>
      <c r="AP75" s="86" t="b">
        <v>0</v>
      </c>
      <c r="AQ75" s="94" t="s">
        <v>362</v>
      </c>
      <c r="AR75" s="86" t="s">
        <v>176</v>
      </c>
      <c r="AS75" s="86">
        <v>0</v>
      </c>
      <c r="AT75" s="86">
        <v>0</v>
      </c>
      <c r="AU75" s="86"/>
      <c r="AV75" s="86"/>
      <c r="AW75" s="86"/>
      <c r="AX75" s="86"/>
      <c r="AY75" s="86"/>
      <c r="AZ75" s="86"/>
      <c r="BA75" s="86"/>
      <c r="BB75" s="86"/>
      <c r="BC75">
        <v>3</v>
      </c>
      <c r="BD75" s="85" t="str">
        <f>REPLACE(INDEX(GroupVertices[Group],MATCH(Edges[[#This Row],[Vertex 1]],GroupVertices[Vertex],0)),1,1,"")</f>
        <v>1</v>
      </c>
      <c r="BE75" s="85" t="str">
        <f>REPLACE(INDEX(GroupVertices[Group],MATCH(Edges[[#This Row],[Vertex 2]],GroupVertices[Vertex],0)),1,1,"")</f>
        <v>1</v>
      </c>
      <c r="BF75" s="51"/>
      <c r="BG75" s="52"/>
      <c r="BH75" s="51"/>
      <c r="BI75" s="52"/>
      <c r="BJ75" s="51"/>
      <c r="BK75" s="52"/>
      <c r="BL75" s="51"/>
      <c r="BM75" s="52"/>
      <c r="BN75"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ErrorMessage="1" sqref="N2:N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Color" prompt="To select an optional edge color, right-click and select Select Color on the right-click menu." sqref="C3:C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Opacity" prompt="Enter an optional edge opacity between 0 (transparent) and 100 (opaque)." errorTitle="Invalid Edge Opacity" error="The optional edge opacity must be a whole number between 0 and 10." sqref="F3:F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showErrorMessage="1" promptTitle="Vertex 1 Name" prompt="Enter the name of the edge's first vertex." sqref="A3:A75"/>
    <dataValidation allowBlank="1" showInputMessage="1" showErrorMessage="1" promptTitle="Vertex 2 Name" prompt="Enter the name of the edge's second vertex." sqref="B3:B75"/>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
  </dataValidations>
  <hyperlinks>
    <hyperlink ref="R3" r:id="rId1" display="https://blog.odoscope.com/en/odoscope-berlin-marketing-analytics-summit"/>
    <hyperlink ref="R8" r:id="rId2" display="https://digitalgrowthunleashed.de/"/>
    <hyperlink ref="R17" r:id="rId3" display="https://marketinganalyticssummit.de/anmelden/"/>
    <hyperlink ref="R19" r:id="rId4" display="https://www.haerting.de/de/neuigkeit/web-analytics-was-kann-man-machen-was-darf-man-machen"/>
    <hyperlink ref="R33" r:id="rId5" display="https://marketinganalyticssummit.de/"/>
    <hyperlink ref="R47" r:id="rId6" display="https://www.eventbrite.fr/e/billets-its-time-think-link-with-nodexl-77801764171"/>
    <hyperlink ref="R52" r:id="rId7" display="https://www.hiig.de/events/lunch-talk-marc-smith/"/>
    <hyperlink ref="R55" r:id="rId8" display="https://www.eventbrite.fr/e/billets-its-time-think-link-with-nodexl-77801764171"/>
    <hyperlink ref="R57" r:id="rId9" display="https://www.hiig.de/events/lunch-talk-marc-smith/"/>
    <hyperlink ref="R59" r:id="rId10" display="https://www.eventbrite.fr/e/billets-its-time-think-link-with-nodexl-77801764171"/>
    <hyperlink ref="R61" r:id="rId11" display="https://www.hiig.de/events/lunch-talk-marc-smith/"/>
    <hyperlink ref="R66" r:id="rId12" display="https://www.eventbrite.fr/e/billets-its-time-think-link-with-nodexl-77801764171"/>
    <hyperlink ref="R68" r:id="rId13" display="https://www.hiig.de/events/lunch-talk-marc-smith/"/>
    <hyperlink ref="R69" r:id="rId14" display="https://www.eventbrite.fr/e/billets-its-time-think-link-with-nodexl-77801764171"/>
    <hyperlink ref="R71" r:id="rId15" display="https://www.hiig.de/events/lunch-talk-marc-smith/"/>
    <hyperlink ref="R72" r:id="rId16" display="https://www.eventbrite.fr/e/billets-its-time-think-link-with-nodexl-77801764171"/>
    <hyperlink ref="R75" r:id="rId17" display="https://www.hiig.de/events/lunch-talk-marc-smith/"/>
    <hyperlink ref="U3" r:id="rId18" display="https://pbs.twimg.com/media/EIgjlzQWwAQBpAG.png"/>
    <hyperlink ref="U17" r:id="rId19" display="https://pbs.twimg.com/media/EJIAdULXkAErzKl.jpg"/>
    <hyperlink ref="U19" r:id="rId20" display="https://pbs.twimg.com/media/EJVQz2KXYAEXPHt.png"/>
    <hyperlink ref="U47" r:id="rId21" display="https://pbs.twimg.com/tweet_video_thumb/EJLXcNzWoAE_tr4.jpg"/>
    <hyperlink ref="U52" r:id="rId22" display="https://pbs.twimg.com/tweet_video_thumb/EJkWTfPXkAEzCOx.jpg"/>
    <hyperlink ref="U55" r:id="rId23" display="https://pbs.twimg.com/tweet_video_thumb/EJLXcNzWoAE_tr4.jpg"/>
    <hyperlink ref="U56" r:id="rId24" display="https://pbs.twimg.com/tweet_video_thumb/EJfsMJBWsAAa7_w.jpg"/>
    <hyperlink ref="U57" r:id="rId25" display="https://pbs.twimg.com/tweet_video_thumb/EJkWTfPXkAEzCOx.jpg"/>
    <hyperlink ref="U59" r:id="rId26" display="https://pbs.twimg.com/tweet_video_thumb/EJLXcNzWoAE_tr4.jpg"/>
    <hyperlink ref="U60" r:id="rId27" display="https://pbs.twimg.com/tweet_video_thumb/EJfsMJBWsAAa7_w.jpg"/>
    <hyperlink ref="U61" r:id="rId28" display="https://pbs.twimg.com/tweet_video_thumb/EJkWTfPXkAEzCOx.jpg"/>
    <hyperlink ref="U66" r:id="rId29" display="https://pbs.twimg.com/tweet_video_thumb/EJLXcNzWoAE_tr4.jpg"/>
    <hyperlink ref="U67" r:id="rId30" display="https://pbs.twimg.com/tweet_video_thumb/EJfsMJBWsAAa7_w.jpg"/>
    <hyperlink ref="U68" r:id="rId31" display="https://pbs.twimg.com/tweet_video_thumb/EJkWTfPXkAEzCOx.jpg"/>
    <hyperlink ref="U69" r:id="rId32" display="https://pbs.twimg.com/tweet_video_thumb/EJLXcNzWoAE_tr4.jpg"/>
    <hyperlink ref="U70" r:id="rId33" display="https://pbs.twimg.com/tweet_video_thumb/EJfsMJBWsAAa7_w.jpg"/>
    <hyperlink ref="U71" r:id="rId34" display="https://pbs.twimg.com/tweet_video_thumb/EJkWTfPXkAEzCOx.jpg"/>
    <hyperlink ref="U72" r:id="rId35" display="https://pbs.twimg.com/tweet_video_thumb/EJLXcNzWoAE_tr4.jpg"/>
    <hyperlink ref="U74" r:id="rId36" display="https://pbs.twimg.com/tweet_video_thumb/EJfsMJBWsAAa7_w.jpg"/>
    <hyperlink ref="U75" r:id="rId37" display="https://pbs.twimg.com/tweet_video_thumb/EJkWTfPXkAEzCOx.jpg"/>
    <hyperlink ref="V3" r:id="rId38" display="https://pbs.twimg.com/media/EIgjlzQWwAQBpAG.png"/>
    <hyperlink ref="V4" r:id="rId39" display="http://pbs.twimg.com/profile_images/1187337398591602688/MBWziGOv_normal.jpg"/>
    <hyperlink ref="V5" r:id="rId40" display="http://pbs.twimg.com/profile_images/1187337398591602688/MBWziGOv_normal.jpg"/>
    <hyperlink ref="V6" r:id="rId41" display="http://pbs.twimg.com/profile_images/1143495608310874112/N0aNBJxl_normal.jpg"/>
    <hyperlink ref="V7" r:id="rId42" display="http://pbs.twimg.com/profile_images/1143495608310874112/N0aNBJxl_normal.jpg"/>
    <hyperlink ref="V8" r:id="rId43" display="http://pbs.twimg.com/profile_images/1006482283061284864/JPuGHHQ3_normal.jpg"/>
    <hyperlink ref="V9" r:id="rId44" display="http://pbs.twimg.com/profile_images/430046644684341248/-WZKVmST_normal.jpeg"/>
    <hyperlink ref="V10" r:id="rId45" display="http://pbs.twimg.com/profile_images/430046644684341248/-WZKVmST_normal.jpeg"/>
    <hyperlink ref="V11" r:id="rId46" display="http://pbs.twimg.com/profile_images/430046644684341248/-WZKVmST_normal.jpeg"/>
    <hyperlink ref="V12" r:id="rId47" display="http://pbs.twimg.com/profile_images/430046644684341248/-WZKVmST_normal.jpeg"/>
    <hyperlink ref="V13" r:id="rId48" display="http://pbs.twimg.com/profile_images/430046644684341248/-WZKVmST_normal.jpeg"/>
    <hyperlink ref="V14" r:id="rId49" display="http://pbs.twimg.com/profile_images/430046644684341248/-WZKVmST_normal.jpeg"/>
    <hyperlink ref="V15" r:id="rId50" display="http://pbs.twimg.com/profile_images/430046644684341248/-WZKVmST_normal.jpeg"/>
    <hyperlink ref="V16" r:id="rId51" display="http://pbs.twimg.com/profile_images/724657772617424896/kpttlFqk_normal.jpg"/>
    <hyperlink ref="V17" r:id="rId52" display="https://pbs.twimg.com/media/EJIAdULXkAErzKl.jpg"/>
    <hyperlink ref="V18" r:id="rId53" display="http://pbs.twimg.com/profile_images/942386644036046850/880gSagn_normal.jpg"/>
    <hyperlink ref="V19" r:id="rId54" display="https://pbs.twimg.com/media/EJVQz2KXYAEXPHt.png"/>
    <hyperlink ref="V20" r:id="rId55" display="http://pbs.twimg.com/profile_images/942386644036046850/880gSagn_normal.jpg"/>
    <hyperlink ref="V21" r:id="rId56" display="http://pbs.twimg.com/profile_images/942386644036046850/880gSagn_normal.jpg"/>
    <hyperlink ref="V22" r:id="rId57" display="http://pbs.twimg.com/profile_images/558650482902573058/h9CkaT2R_normal.jpeg"/>
    <hyperlink ref="V23" r:id="rId58" display="http://pbs.twimg.com/profile_images/558650482902573058/h9CkaT2R_normal.jpeg"/>
    <hyperlink ref="V24" r:id="rId59" display="http://pbs.twimg.com/profile_images/558650482902573058/h9CkaT2R_normal.jpeg"/>
    <hyperlink ref="V25" r:id="rId60" display="http://pbs.twimg.com/profile_images/558650482902573058/h9CkaT2R_normal.jpeg"/>
    <hyperlink ref="V26" r:id="rId61" display="http://pbs.twimg.com/profile_images/558650482902573058/h9CkaT2R_normal.jpeg"/>
    <hyperlink ref="V27" r:id="rId62" display="http://pbs.twimg.com/profile_images/558650482902573058/h9CkaT2R_normal.jpeg"/>
    <hyperlink ref="V28" r:id="rId63" display="http://pbs.twimg.com/profile_images/558650482902573058/h9CkaT2R_normal.jpeg"/>
    <hyperlink ref="V29" r:id="rId64" display="http://pbs.twimg.com/profile_images/558650482902573058/h9CkaT2R_normal.jpeg"/>
    <hyperlink ref="V30" r:id="rId65" display="http://pbs.twimg.com/profile_images/558650482902573058/h9CkaT2R_normal.jpeg"/>
    <hyperlink ref="V31" r:id="rId66" display="http://pbs.twimg.com/profile_images/1058449535112867841/JP-rVYlW_normal.jpg"/>
    <hyperlink ref="V32" r:id="rId67" display="http://pbs.twimg.com/profile_images/1058449535112867841/JP-rVYlW_normal.jpg"/>
    <hyperlink ref="V33" r:id="rId68" display="http://pbs.twimg.com/profile_images/706283719649177600/9RWC6Frg_normal.jpg"/>
    <hyperlink ref="V34" r:id="rId69" display="http://pbs.twimg.com/profile_images/1170717480047845376/lHUkep8R_normal.jpg"/>
    <hyperlink ref="V35" r:id="rId70" display="http://pbs.twimg.com/profile_images/1170717480047845376/lHUkep8R_normal.jpg"/>
    <hyperlink ref="V36" r:id="rId71" display="http://pbs.twimg.com/profile_images/1170717480047845376/lHUkep8R_normal.jpg"/>
    <hyperlink ref="V37" r:id="rId72" display="http://pbs.twimg.com/profile_images/1170717480047845376/lHUkep8R_normal.jpg"/>
    <hyperlink ref="V38" r:id="rId73" display="http://pbs.twimg.com/profile_images/1170717480047845376/lHUkep8R_normal.jpg"/>
    <hyperlink ref="V39" r:id="rId74" display="http://pbs.twimg.com/profile_images/1170717480047845376/lHUkep8R_normal.jpg"/>
    <hyperlink ref="V40" r:id="rId75" display="http://pbs.twimg.com/profile_images/1186671633492250625/E_ubXTus_normal.jpg"/>
    <hyperlink ref="V41" r:id="rId76" display="http://pbs.twimg.com/profile_images/1186671633492250625/E_ubXTus_normal.jpg"/>
    <hyperlink ref="V42" r:id="rId77" display="http://pbs.twimg.com/profile_images/1186671633492250625/E_ubXTus_normal.jpg"/>
    <hyperlink ref="V43" r:id="rId78" display="http://pbs.twimg.com/profile_images/1186671633492250625/E_ubXTus_normal.jpg"/>
    <hyperlink ref="V44" r:id="rId79" display="http://pbs.twimg.com/profile_images/1186671633492250625/E_ubXTus_normal.jpg"/>
    <hyperlink ref="V45" r:id="rId80" display="http://pbs.twimg.com/profile_images/1186671633492250625/E_ubXTus_normal.jpg"/>
    <hyperlink ref="V46" r:id="rId81" display="http://pbs.twimg.com/profile_images/849132774661308416/pa2Uplq1_normal.jpg"/>
    <hyperlink ref="V47" r:id="rId82" display="https://pbs.twimg.com/tweet_video_thumb/EJLXcNzWoAE_tr4.jpg"/>
    <hyperlink ref="V48" r:id="rId83" display="http://pbs.twimg.com/profile_images/690218859895373824/JEdDRzpE_normal.jpg"/>
    <hyperlink ref="V49" r:id="rId84" display="http://pbs.twimg.com/profile_images/849132774661308416/pa2Uplq1_normal.jpg"/>
    <hyperlink ref="V50" r:id="rId85" display="http://pbs.twimg.com/profile_images/849133030237061120/6hUrNP0a_normal.jpg"/>
    <hyperlink ref="V51" r:id="rId86" display="http://pbs.twimg.com/profile_images/1184702192336490499/xiuYhert_normal.jpg"/>
    <hyperlink ref="V52" r:id="rId87" display="https://pbs.twimg.com/tweet_video_thumb/EJkWTfPXkAEzCOx.jpg"/>
    <hyperlink ref="V53" r:id="rId88" display="http://pbs.twimg.com/profile_images/849132774661308416/pa2Uplq1_normal.jpg"/>
    <hyperlink ref="V54" r:id="rId89" display="http://pbs.twimg.com/profile_images/849133030237061120/6hUrNP0a_normal.jpg"/>
    <hyperlink ref="V55" r:id="rId90" display="https://pbs.twimg.com/tweet_video_thumb/EJLXcNzWoAE_tr4.jpg"/>
    <hyperlink ref="V56" r:id="rId91" display="https://pbs.twimg.com/tweet_video_thumb/EJfsMJBWsAAa7_w.jpg"/>
    <hyperlink ref="V57" r:id="rId92" display="https://pbs.twimg.com/tweet_video_thumb/EJkWTfPXkAEzCOx.jpg"/>
    <hyperlink ref="V58" r:id="rId93" display="http://pbs.twimg.com/profile_images/849132774661308416/pa2Uplq1_normal.jpg"/>
    <hyperlink ref="V59" r:id="rId94" display="https://pbs.twimg.com/tweet_video_thumb/EJLXcNzWoAE_tr4.jpg"/>
    <hyperlink ref="V60" r:id="rId95" display="https://pbs.twimg.com/tweet_video_thumb/EJfsMJBWsAAa7_w.jpg"/>
    <hyperlink ref="V61" r:id="rId96" display="https://pbs.twimg.com/tweet_video_thumb/EJkWTfPXkAEzCOx.jpg"/>
    <hyperlink ref="V62" r:id="rId97" display="http://pbs.twimg.com/profile_images/849132774661308416/pa2Uplq1_normal.jpg"/>
    <hyperlink ref="V63" r:id="rId98" display="http://pbs.twimg.com/profile_images/849132774661308416/pa2Uplq1_normal.jpg"/>
    <hyperlink ref="V64" r:id="rId99" display="http://pbs.twimg.com/profile_images/849132774661308416/pa2Uplq1_normal.jpg"/>
    <hyperlink ref="V65" r:id="rId100" display="http://pbs.twimg.com/profile_images/849132774661308416/pa2Uplq1_normal.jpg"/>
    <hyperlink ref="V66" r:id="rId101" display="https://pbs.twimg.com/tweet_video_thumb/EJLXcNzWoAE_tr4.jpg"/>
    <hyperlink ref="V67" r:id="rId102" display="https://pbs.twimg.com/tweet_video_thumb/EJfsMJBWsAAa7_w.jpg"/>
    <hyperlink ref="V68" r:id="rId103" display="https://pbs.twimg.com/tweet_video_thumb/EJkWTfPXkAEzCOx.jpg"/>
    <hyperlink ref="V69" r:id="rId104" display="https://pbs.twimg.com/tweet_video_thumb/EJLXcNzWoAE_tr4.jpg"/>
    <hyperlink ref="V70" r:id="rId105" display="https://pbs.twimg.com/tweet_video_thumb/EJfsMJBWsAAa7_w.jpg"/>
    <hyperlink ref="V71" r:id="rId106" display="https://pbs.twimg.com/tweet_video_thumb/EJkWTfPXkAEzCOx.jpg"/>
    <hyperlink ref="V72" r:id="rId107" display="https://pbs.twimg.com/tweet_video_thumb/EJLXcNzWoAE_tr4.jpg"/>
    <hyperlink ref="V73" r:id="rId108" display="http://pbs.twimg.com/profile_images/1184702192336490499/xiuYhert_normal.jpg"/>
    <hyperlink ref="V74" r:id="rId109" display="https://pbs.twimg.com/tweet_video_thumb/EJfsMJBWsAAa7_w.jpg"/>
    <hyperlink ref="V75" r:id="rId110" display="https://pbs.twimg.com/tweet_video_thumb/EJkWTfPXkAEzCOx.jpg"/>
    <hyperlink ref="Z3" r:id="rId111" display="https://twitter.com/odoscope/status/1191241236650307584"/>
    <hyperlink ref="Z4" r:id="rId112" display="https://twitter.com/rhuenermann/status/1193778415603789825"/>
    <hyperlink ref="Z5" r:id="rId113" display="https://twitter.com/rhuenermann/status/1193778415603789825"/>
    <hyperlink ref="Z6" r:id="rId114" display="https://twitter.com/larsthiess/status/1194176557335695360"/>
    <hyperlink ref="Z7" r:id="rId115" display="https://twitter.com/larsthiess/status/1194176557335695360"/>
    <hyperlink ref="Z8" r:id="rId116" display="https://twitter.com/sitetuners/status/1194306366392979459"/>
    <hyperlink ref="Z9" r:id="rId117" display="https://twitter.com/mjoehlerich/status/1194610144945958918"/>
    <hyperlink ref="Z10" r:id="rId118" display="https://twitter.com/mjoehlerich/status/1194610144945958918"/>
    <hyperlink ref="Z11" r:id="rId119" display="https://twitter.com/mjoehlerich/status/1194610144945958918"/>
    <hyperlink ref="Z12" r:id="rId120" display="https://twitter.com/mjoehlerich/status/1194610144945958918"/>
    <hyperlink ref="Z13" r:id="rId121" display="https://twitter.com/mjoehlerich/status/1194610144945958918"/>
    <hyperlink ref="Z14" r:id="rId122" display="https://twitter.com/mjoehlerich/status/1194610144945958918"/>
    <hyperlink ref="Z15" r:id="rId123" display="https://twitter.com/mjoehlerich/status/1194610144945958918"/>
    <hyperlink ref="Z16" r:id="rId124" display="https://twitter.com/csc_recht/status/1194950321753264128"/>
    <hyperlink ref="Z17" r:id="rId125" display="https://twitter.com/mschirmbacher/status/1194173485196566528"/>
    <hyperlink ref="Z18" r:id="rId126" display="https://twitter.com/nhaerting/status/1194176348614516736"/>
    <hyperlink ref="Z19" r:id="rId127" display="https://twitter.com/mschirmbacher/status/1194950187468427265"/>
    <hyperlink ref="Z20" r:id="rId128" display="https://twitter.com/nhaerting/status/1194176348614516736"/>
    <hyperlink ref="Z21" r:id="rId129" display="https://twitter.com/nhaerting/status/1194954984661618688"/>
    <hyperlink ref="Z22" r:id="rId130" display="https://twitter.com/metoscm/status/1194298807200210946"/>
    <hyperlink ref="Z23" r:id="rId131" display="https://twitter.com/metoscm/status/1194298807200210946"/>
    <hyperlink ref="Z24" r:id="rId132" display="https://twitter.com/metoscm/status/1194298807200210946"/>
    <hyperlink ref="Z25" r:id="rId133" display="https://twitter.com/metoscm/status/1194298807200210946"/>
    <hyperlink ref="Z26" r:id="rId134" display="https://twitter.com/metoscm/status/1194298807200210946"/>
    <hyperlink ref="Z27" r:id="rId135" display="https://twitter.com/metoscm/status/1194298807200210946"/>
    <hyperlink ref="Z28" r:id="rId136" display="https://twitter.com/metoscm/status/1194298807200210946"/>
    <hyperlink ref="Z29" r:id="rId137" display="https://twitter.com/metoscm/status/1194958730917502979"/>
    <hyperlink ref="Z30" r:id="rId138" display="https://twitter.com/metoscm/status/1194958730917502979"/>
    <hyperlink ref="Z31" r:id="rId139" display="https://twitter.com/connectedaction/status/1194984594854023168"/>
    <hyperlink ref="Z32" r:id="rId140" display="https://twitter.com/connectedaction/status/1194984594854023168"/>
    <hyperlink ref="Z33" r:id="rId141" display="https://twitter.com/jimsterne/status/1195698476455256066"/>
    <hyperlink ref="Z34" r:id="rId142" display="https://twitter.com/fmfrancoise/status/1196005021768470528"/>
    <hyperlink ref="Z35" r:id="rId143" display="https://twitter.com/fmfrancoise/status/1196005021768470528"/>
    <hyperlink ref="Z36" r:id="rId144" display="https://twitter.com/fmfrancoise/status/1196005021768470528"/>
    <hyperlink ref="Z37" r:id="rId145" display="https://twitter.com/fmfrancoise/status/1196005021768470528"/>
    <hyperlink ref="Z38" r:id="rId146" display="https://twitter.com/fmfrancoise/status/1196005021768470528"/>
    <hyperlink ref="Z39" r:id="rId147" display="https://twitter.com/fmfrancoise/status/1196005021768470528"/>
    <hyperlink ref="Z40" r:id="rId148" display="https://twitter.com/mbruge/status/1194255860438118402"/>
    <hyperlink ref="Z41" r:id="rId149" display="https://twitter.com/mbruge/status/1194255860438118402"/>
    <hyperlink ref="Z42" r:id="rId150" display="https://twitter.com/mbruge/status/1194255860438118402"/>
    <hyperlink ref="Z43" r:id="rId151" display="https://twitter.com/mbruge/status/1194255860438118402"/>
    <hyperlink ref="Z44" r:id="rId152" display="https://twitter.com/mbruge/status/1194255860438118402"/>
    <hyperlink ref="Z45" r:id="rId153" display="https://twitter.com/mbruge/status/1194255860438118402"/>
    <hyperlink ref="Z46" r:id="rId154" display="https://twitter.com/nodexl/status/1194285894112567297"/>
    <hyperlink ref="Z47" r:id="rId155" display="https://twitter.com/vivianfrancos/status/1194253736299974656"/>
    <hyperlink ref="Z48" r:id="rId156" display="https://twitter.com/digitalspacelab/status/1194954492502069248"/>
    <hyperlink ref="Z49" r:id="rId157" display="https://twitter.com/nodexl/status/1194957647151345665"/>
    <hyperlink ref="Z50" r:id="rId158" display="https://twitter.com/smr_foundation/status/1194999996418052097"/>
    <hyperlink ref="Z51" r:id="rId159" display="https://twitter.com/vivianfrancos/status/1195683266990395392"/>
    <hyperlink ref="Z52" r:id="rId160" display="https://twitter.com/vivianfrancos/status/1196011763201916929"/>
    <hyperlink ref="Z53" r:id="rId161" display="https://twitter.com/nodexl/status/1194285894112567297"/>
    <hyperlink ref="Z54" r:id="rId162" display="https://twitter.com/smr_foundation/status/1194999996418052097"/>
    <hyperlink ref="Z55" r:id="rId163" display="https://twitter.com/vivianfrancos/status/1194253736299974656"/>
    <hyperlink ref="Z56" r:id="rId164" display="https://twitter.com/vivianfrancos/status/1195683935294033920"/>
    <hyperlink ref="Z57" r:id="rId165" display="https://twitter.com/vivianfrancos/status/1196011763201916929"/>
    <hyperlink ref="Z58" r:id="rId166" display="https://twitter.com/nodexl/status/1194285894112567297"/>
    <hyperlink ref="Z59" r:id="rId167" display="https://twitter.com/vivianfrancos/status/1194253736299974656"/>
    <hyperlink ref="Z60" r:id="rId168" display="https://twitter.com/vivianfrancos/status/1195683935294033920"/>
    <hyperlink ref="Z61" r:id="rId169" display="https://twitter.com/vivianfrancos/status/1196011763201916929"/>
    <hyperlink ref="Z62" r:id="rId170" display="https://twitter.com/nodexl/status/1194285894112567297"/>
    <hyperlink ref="Z63" r:id="rId171" display="https://twitter.com/nodexl/status/1194285894112567297"/>
    <hyperlink ref="Z64" r:id="rId172" display="https://twitter.com/nodexl/status/1194285894112567297"/>
    <hyperlink ref="Z65" r:id="rId173" display="https://twitter.com/nodexl/status/1194957647151345665"/>
    <hyperlink ref="Z66" r:id="rId174" display="https://twitter.com/vivianfrancos/status/1194253736299974656"/>
    <hyperlink ref="Z67" r:id="rId175" display="https://twitter.com/vivianfrancos/status/1195683935294033920"/>
    <hyperlink ref="Z68" r:id="rId176" display="https://twitter.com/vivianfrancos/status/1196011763201916929"/>
    <hyperlink ref="Z69" r:id="rId177" display="https://twitter.com/vivianfrancos/status/1194253736299974656"/>
    <hyperlink ref="Z70" r:id="rId178" display="https://twitter.com/vivianfrancos/status/1195683935294033920"/>
    <hyperlink ref="Z71" r:id="rId179" display="https://twitter.com/vivianfrancos/status/1196011763201916929"/>
    <hyperlink ref="Z72" r:id="rId180" display="https://twitter.com/vivianfrancos/status/1194253736299974656"/>
    <hyperlink ref="Z73" r:id="rId181" display="https://twitter.com/vivianfrancos/status/1195683266990395392"/>
    <hyperlink ref="Z74" r:id="rId182" display="https://twitter.com/vivianfrancos/status/1195683935294033920"/>
    <hyperlink ref="Z75" r:id="rId183" display="https://twitter.com/vivianfrancos/status/1196011763201916929"/>
  </hyperlinks>
  <printOptions/>
  <pageMargins left="0.7" right="0.7" top="0.75" bottom="0.75" header="0.3" footer="0.3"/>
  <pageSetup horizontalDpi="600" verticalDpi="600" orientation="portrait" r:id="rId187"/>
  <legacyDrawing r:id="rId185"/>
  <tableParts>
    <tablePart r:id="rId1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841</v>
      </c>
      <c r="B1" s="13" t="s">
        <v>842</v>
      </c>
      <c r="C1" s="13" t="s">
        <v>835</v>
      </c>
      <c r="D1" s="13" t="s">
        <v>836</v>
      </c>
      <c r="E1" s="13" t="s">
        <v>843</v>
      </c>
      <c r="F1" s="13" t="s">
        <v>144</v>
      </c>
      <c r="G1" s="13" t="s">
        <v>844</v>
      </c>
      <c r="H1" s="13" t="s">
        <v>845</v>
      </c>
      <c r="I1" s="13" t="s">
        <v>846</v>
      </c>
      <c r="J1" s="13" t="s">
        <v>847</v>
      </c>
      <c r="K1" s="13" t="s">
        <v>848</v>
      </c>
      <c r="L1" s="13" t="s">
        <v>849</v>
      </c>
    </row>
    <row r="2" spans="1:12" ht="15">
      <c r="A2" s="93" t="s">
        <v>657</v>
      </c>
      <c r="B2" s="93" t="s">
        <v>659</v>
      </c>
      <c r="C2" s="93">
        <v>9</v>
      </c>
      <c r="D2" s="133">
        <v>0.008352328083770217</v>
      </c>
      <c r="E2" s="133">
        <v>0.9572480195790501</v>
      </c>
      <c r="F2" s="93" t="s">
        <v>837</v>
      </c>
      <c r="G2" s="93" t="b">
        <v>0</v>
      </c>
      <c r="H2" s="93" t="b">
        <v>0</v>
      </c>
      <c r="I2" s="93" t="b">
        <v>0</v>
      </c>
      <c r="J2" s="93" t="b">
        <v>0</v>
      </c>
      <c r="K2" s="93" t="b">
        <v>0</v>
      </c>
      <c r="L2" s="93" t="b">
        <v>0</v>
      </c>
    </row>
    <row r="3" spans="1:12" ht="15">
      <c r="A3" s="93" t="s">
        <v>659</v>
      </c>
      <c r="B3" s="93" t="s">
        <v>660</v>
      </c>
      <c r="C3" s="93">
        <v>9</v>
      </c>
      <c r="D3" s="133">
        <v>0.008352328083770217</v>
      </c>
      <c r="E3" s="133">
        <v>1.2125205246823563</v>
      </c>
      <c r="F3" s="93" t="s">
        <v>837</v>
      </c>
      <c r="G3" s="93" t="b">
        <v>0</v>
      </c>
      <c r="H3" s="93" t="b">
        <v>0</v>
      </c>
      <c r="I3" s="93" t="b">
        <v>0</v>
      </c>
      <c r="J3" s="93" t="b">
        <v>0</v>
      </c>
      <c r="K3" s="93" t="b">
        <v>0</v>
      </c>
      <c r="L3" s="93" t="b">
        <v>0</v>
      </c>
    </row>
    <row r="4" spans="1:12" ht="15">
      <c r="A4" s="93" t="s">
        <v>658</v>
      </c>
      <c r="B4" s="93" t="s">
        <v>634</v>
      </c>
      <c r="C4" s="93">
        <v>8</v>
      </c>
      <c r="D4" s="133">
        <v>0.008315838862216339</v>
      </c>
      <c r="E4" s="133">
        <v>1.0101003269043258</v>
      </c>
      <c r="F4" s="93" t="s">
        <v>837</v>
      </c>
      <c r="G4" s="93" t="b">
        <v>0</v>
      </c>
      <c r="H4" s="93" t="b">
        <v>0</v>
      </c>
      <c r="I4" s="93" t="b">
        <v>0</v>
      </c>
      <c r="J4" s="93" t="b">
        <v>0</v>
      </c>
      <c r="K4" s="93" t="b">
        <v>0</v>
      </c>
      <c r="L4" s="93" t="b">
        <v>0</v>
      </c>
    </row>
    <row r="5" spans="1:12" ht="15">
      <c r="A5" s="93" t="s">
        <v>634</v>
      </c>
      <c r="B5" s="93" t="s">
        <v>657</v>
      </c>
      <c r="C5" s="93">
        <v>8</v>
      </c>
      <c r="D5" s="133">
        <v>0.008315838862216339</v>
      </c>
      <c r="E5" s="133">
        <v>0.8797665584093196</v>
      </c>
      <c r="F5" s="93" t="s">
        <v>837</v>
      </c>
      <c r="G5" s="93" t="b">
        <v>0</v>
      </c>
      <c r="H5" s="93" t="b">
        <v>0</v>
      </c>
      <c r="I5" s="93" t="b">
        <v>0</v>
      </c>
      <c r="J5" s="93" t="b">
        <v>0</v>
      </c>
      <c r="K5" s="93" t="b">
        <v>0</v>
      </c>
      <c r="L5" s="93" t="b">
        <v>0</v>
      </c>
    </row>
    <row r="6" spans="1:12" ht="15">
      <c r="A6" s="93" t="s">
        <v>660</v>
      </c>
      <c r="B6" s="93" t="s">
        <v>229</v>
      </c>
      <c r="C6" s="93">
        <v>8</v>
      </c>
      <c r="D6" s="133">
        <v>0.008315838862216339</v>
      </c>
      <c r="E6" s="133">
        <v>1.462397997898956</v>
      </c>
      <c r="F6" s="93" t="s">
        <v>837</v>
      </c>
      <c r="G6" s="93" t="b">
        <v>0</v>
      </c>
      <c r="H6" s="93" t="b">
        <v>0</v>
      </c>
      <c r="I6" s="93" t="b">
        <v>0</v>
      </c>
      <c r="J6" s="93" t="b">
        <v>0</v>
      </c>
      <c r="K6" s="93" t="b">
        <v>0</v>
      </c>
      <c r="L6" s="93" t="b">
        <v>0</v>
      </c>
    </row>
    <row r="7" spans="1:12" ht="15">
      <c r="A7" s="93" t="s">
        <v>229</v>
      </c>
      <c r="B7" s="93" t="s">
        <v>233</v>
      </c>
      <c r="C7" s="93">
        <v>8</v>
      </c>
      <c r="D7" s="133">
        <v>0.008315838862216339</v>
      </c>
      <c r="E7" s="133">
        <v>1.735399269962694</v>
      </c>
      <c r="F7" s="93" t="s">
        <v>837</v>
      </c>
      <c r="G7" s="93" t="b">
        <v>0</v>
      </c>
      <c r="H7" s="93" t="b">
        <v>0</v>
      </c>
      <c r="I7" s="93" t="b">
        <v>0</v>
      </c>
      <c r="J7" s="93" t="b">
        <v>0</v>
      </c>
      <c r="K7" s="93" t="b">
        <v>0</v>
      </c>
      <c r="L7" s="93" t="b">
        <v>0</v>
      </c>
    </row>
    <row r="8" spans="1:12" ht="15">
      <c r="A8" s="93" t="s">
        <v>664</v>
      </c>
      <c r="B8" s="93" t="s">
        <v>227</v>
      </c>
      <c r="C8" s="93">
        <v>8</v>
      </c>
      <c r="D8" s="133">
        <v>0.008315838862216339</v>
      </c>
      <c r="E8" s="133">
        <v>1.735399269962694</v>
      </c>
      <c r="F8" s="93" t="s">
        <v>837</v>
      </c>
      <c r="G8" s="93" t="b">
        <v>0</v>
      </c>
      <c r="H8" s="93" t="b">
        <v>0</v>
      </c>
      <c r="I8" s="93" t="b">
        <v>0</v>
      </c>
      <c r="J8" s="93" t="b">
        <v>0</v>
      </c>
      <c r="K8" s="93" t="b">
        <v>0</v>
      </c>
      <c r="L8" s="93" t="b">
        <v>0</v>
      </c>
    </row>
    <row r="9" spans="1:12" ht="15">
      <c r="A9" s="93" t="s">
        <v>227</v>
      </c>
      <c r="B9" s="93" t="s">
        <v>234</v>
      </c>
      <c r="C9" s="93">
        <v>8</v>
      </c>
      <c r="D9" s="133">
        <v>0.008315838862216339</v>
      </c>
      <c r="E9" s="133">
        <v>1.735399269962694</v>
      </c>
      <c r="F9" s="93" t="s">
        <v>837</v>
      </c>
      <c r="G9" s="93" t="b">
        <v>0</v>
      </c>
      <c r="H9" s="93" t="b">
        <v>0</v>
      </c>
      <c r="I9" s="93" t="b">
        <v>0</v>
      </c>
      <c r="J9" s="93" t="b">
        <v>0</v>
      </c>
      <c r="K9" s="93" t="b">
        <v>0</v>
      </c>
      <c r="L9" s="93" t="b">
        <v>0</v>
      </c>
    </row>
    <row r="10" spans="1:12" ht="15">
      <c r="A10" s="93" t="s">
        <v>234</v>
      </c>
      <c r="B10" s="93" t="s">
        <v>230</v>
      </c>
      <c r="C10" s="93">
        <v>8</v>
      </c>
      <c r="D10" s="133">
        <v>0.008315838862216339</v>
      </c>
      <c r="E10" s="133">
        <v>1.735399269962694</v>
      </c>
      <c r="F10" s="93" t="s">
        <v>837</v>
      </c>
      <c r="G10" s="93" t="b">
        <v>0</v>
      </c>
      <c r="H10" s="93" t="b">
        <v>0</v>
      </c>
      <c r="I10" s="93" t="b">
        <v>0</v>
      </c>
      <c r="J10" s="93" t="b">
        <v>0</v>
      </c>
      <c r="K10" s="93" t="b">
        <v>0</v>
      </c>
      <c r="L10" s="93" t="b">
        <v>0</v>
      </c>
    </row>
    <row r="11" spans="1:12" ht="15">
      <c r="A11" s="93" t="s">
        <v>662</v>
      </c>
      <c r="B11" s="93" t="s">
        <v>774</v>
      </c>
      <c r="C11" s="93">
        <v>7</v>
      </c>
      <c r="D11" s="133">
        <v>0.008160767781876785</v>
      </c>
      <c r="E11" s="133">
        <v>1.4923612212763993</v>
      </c>
      <c r="F11" s="93" t="s">
        <v>837</v>
      </c>
      <c r="G11" s="93" t="b">
        <v>0</v>
      </c>
      <c r="H11" s="93" t="b">
        <v>0</v>
      </c>
      <c r="I11" s="93" t="b">
        <v>0</v>
      </c>
      <c r="J11" s="93" t="b">
        <v>0</v>
      </c>
      <c r="K11" s="93" t="b">
        <v>0</v>
      </c>
      <c r="L11" s="93" t="b">
        <v>0</v>
      </c>
    </row>
    <row r="12" spans="1:12" ht="15">
      <c r="A12" s="93" t="s">
        <v>774</v>
      </c>
      <c r="B12" s="93" t="s">
        <v>664</v>
      </c>
      <c r="C12" s="93">
        <v>7</v>
      </c>
      <c r="D12" s="133">
        <v>0.008160767781876785</v>
      </c>
      <c r="E12" s="133">
        <v>1.7353992699626937</v>
      </c>
      <c r="F12" s="93" t="s">
        <v>837</v>
      </c>
      <c r="G12" s="93" t="b">
        <v>0</v>
      </c>
      <c r="H12" s="93" t="b">
        <v>0</v>
      </c>
      <c r="I12" s="93" t="b">
        <v>0</v>
      </c>
      <c r="J12" s="93" t="b">
        <v>0</v>
      </c>
      <c r="K12" s="93" t="b">
        <v>0</v>
      </c>
      <c r="L12" s="93" t="b">
        <v>0</v>
      </c>
    </row>
    <row r="13" spans="1:12" ht="15">
      <c r="A13" s="93" t="s">
        <v>659</v>
      </c>
      <c r="B13" s="93" t="s">
        <v>657</v>
      </c>
      <c r="C13" s="93">
        <v>7</v>
      </c>
      <c r="D13" s="133">
        <v>0.008160767781876785</v>
      </c>
      <c r="E13" s="133">
        <v>0.8481035501539821</v>
      </c>
      <c r="F13" s="93" t="s">
        <v>837</v>
      </c>
      <c r="G13" s="93" t="b">
        <v>0</v>
      </c>
      <c r="H13" s="93" t="b">
        <v>0</v>
      </c>
      <c r="I13" s="93" t="b">
        <v>0</v>
      </c>
      <c r="J13" s="93" t="b">
        <v>0</v>
      </c>
      <c r="K13" s="93" t="b">
        <v>0</v>
      </c>
      <c r="L13" s="93" t="b">
        <v>0</v>
      </c>
    </row>
    <row r="14" spans="1:12" ht="15">
      <c r="A14" s="93" t="s">
        <v>657</v>
      </c>
      <c r="B14" s="93" t="s">
        <v>663</v>
      </c>
      <c r="C14" s="93">
        <v>7</v>
      </c>
      <c r="D14" s="133">
        <v>0.008160767781876785</v>
      </c>
      <c r="E14" s="133">
        <v>0.9730422867622821</v>
      </c>
      <c r="F14" s="93" t="s">
        <v>837</v>
      </c>
      <c r="G14" s="93" t="b">
        <v>0</v>
      </c>
      <c r="H14" s="93" t="b">
        <v>0</v>
      </c>
      <c r="I14" s="93" t="b">
        <v>0</v>
      </c>
      <c r="J14" s="93" t="b">
        <v>0</v>
      </c>
      <c r="K14" s="93" t="b">
        <v>0</v>
      </c>
      <c r="L14" s="93" t="b">
        <v>0</v>
      </c>
    </row>
    <row r="15" spans="1:12" ht="15">
      <c r="A15" s="93" t="s">
        <v>663</v>
      </c>
      <c r="B15" s="93" t="s">
        <v>775</v>
      </c>
      <c r="C15" s="93">
        <v>7</v>
      </c>
      <c r="D15" s="133">
        <v>0.008160767781876785</v>
      </c>
      <c r="E15" s="133">
        <v>1.5593080109070125</v>
      </c>
      <c r="F15" s="93" t="s">
        <v>837</v>
      </c>
      <c r="G15" s="93" t="b">
        <v>0</v>
      </c>
      <c r="H15" s="93" t="b">
        <v>0</v>
      </c>
      <c r="I15" s="93" t="b">
        <v>0</v>
      </c>
      <c r="J15" s="93" t="b">
        <v>0</v>
      </c>
      <c r="K15" s="93" t="b">
        <v>0</v>
      </c>
      <c r="L15" s="93" t="b">
        <v>0</v>
      </c>
    </row>
    <row r="16" spans="1:12" ht="15">
      <c r="A16" s="93" t="s">
        <v>775</v>
      </c>
      <c r="B16" s="93" t="s">
        <v>235</v>
      </c>
      <c r="C16" s="93">
        <v>7</v>
      </c>
      <c r="D16" s="133">
        <v>0.008160767781876785</v>
      </c>
      <c r="E16" s="133">
        <v>1.7933912169403805</v>
      </c>
      <c r="F16" s="93" t="s">
        <v>837</v>
      </c>
      <c r="G16" s="93" t="b">
        <v>0</v>
      </c>
      <c r="H16" s="93" t="b">
        <v>0</v>
      </c>
      <c r="I16" s="93" t="b">
        <v>0</v>
      </c>
      <c r="J16" s="93" t="b">
        <v>0</v>
      </c>
      <c r="K16" s="93" t="b">
        <v>0</v>
      </c>
      <c r="L16" s="93" t="b">
        <v>0</v>
      </c>
    </row>
    <row r="17" spans="1:12" ht="15">
      <c r="A17" s="93" t="s">
        <v>777</v>
      </c>
      <c r="B17" s="93" t="s">
        <v>634</v>
      </c>
      <c r="C17" s="93">
        <v>6</v>
      </c>
      <c r="D17" s="133">
        <v>0.007870065246117155</v>
      </c>
      <c r="E17" s="133">
        <v>1.4080403355763633</v>
      </c>
      <c r="F17" s="93" t="s">
        <v>837</v>
      </c>
      <c r="G17" s="93" t="b">
        <v>0</v>
      </c>
      <c r="H17" s="93" t="b">
        <v>0</v>
      </c>
      <c r="I17" s="93" t="b">
        <v>0</v>
      </c>
      <c r="J17" s="93" t="b">
        <v>0</v>
      </c>
      <c r="K17" s="93" t="b">
        <v>0</v>
      </c>
      <c r="L17" s="93" t="b">
        <v>0</v>
      </c>
    </row>
    <row r="18" spans="1:12" ht="15">
      <c r="A18" s="93" t="s">
        <v>634</v>
      </c>
      <c r="B18" s="93" t="s">
        <v>778</v>
      </c>
      <c r="C18" s="93">
        <v>6</v>
      </c>
      <c r="D18" s="133">
        <v>0.007870065246117155</v>
      </c>
      <c r="E18" s="133">
        <v>1.4080403355763633</v>
      </c>
      <c r="F18" s="93" t="s">
        <v>837</v>
      </c>
      <c r="G18" s="93" t="b">
        <v>0</v>
      </c>
      <c r="H18" s="93" t="b">
        <v>0</v>
      </c>
      <c r="I18" s="93" t="b">
        <v>0</v>
      </c>
      <c r="J18" s="93" t="b">
        <v>0</v>
      </c>
      <c r="K18" s="93" t="b">
        <v>0</v>
      </c>
      <c r="L18" s="93" t="b">
        <v>0</v>
      </c>
    </row>
    <row r="19" spans="1:12" ht="15">
      <c r="A19" s="93" t="s">
        <v>778</v>
      </c>
      <c r="B19" s="93" t="s">
        <v>779</v>
      </c>
      <c r="C19" s="93">
        <v>6</v>
      </c>
      <c r="D19" s="133">
        <v>0.007870065246117155</v>
      </c>
      <c r="E19" s="133">
        <v>1.8603380065709938</v>
      </c>
      <c r="F19" s="93" t="s">
        <v>837</v>
      </c>
      <c r="G19" s="93" t="b">
        <v>0</v>
      </c>
      <c r="H19" s="93" t="b">
        <v>0</v>
      </c>
      <c r="I19" s="93" t="b">
        <v>0</v>
      </c>
      <c r="J19" s="93" t="b">
        <v>0</v>
      </c>
      <c r="K19" s="93" t="b">
        <v>0</v>
      </c>
      <c r="L19" s="93" t="b">
        <v>0</v>
      </c>
    </row>
    <row r="20" spans="1:12" ht="15">
      <c r="A20" s="93" t="s">
        <v>779</v>
      </c>
      <c r="B20" s="93" t="s">
        <v>780</v>
      </c>
      <c r="C20" s="93">
        <v>6</v>
      </c>
      <c r="D20" s="133">
        <v>0.007870065246117155</v>
      </c>
      <c r="E20" s="133">
        <v>1.8603380065709938</v>
      </c>
      <c r="F20" s="93" t="s">
        <v>837</v>
      </c>
      <c r="G20" s="93" t="b">
        <v>0</v>
      </c>
      <c r="H20" s="93" t="b">
        <v>0</v>
      </c>
      <c r="I20" s="93" t="b">
        <v>0</v>
      </c>
      <c r="J20" s="93" t="b">
        <v>0</v>
      </c>
      <c r="K20" s="93" t="b">
        <v>0</v>
      </c>
      <c r="L20" s="93" t="b">
        <v>0</v>
      </c>
    </row>
    <row r="21" spans="1:12" ht="15">
      <c r="A21" s="93" t="s">
        <v>780</v>
      </c>
      <c r="B21" s="93" t="s">
        <v>662</v>
      </c>
      <c r="C21" s="93">
        <v>6</v>
      </c>
      <c r="D21" s="133">
        <v>0.007870065246117155</v>
      </c>
      <c r="E21" s="133">
        <v>1.6842467475153124</v>
      </c>
      <c r="F21" s="93" t="s">
        <v>837</v>
      </c>
      <c r="G21" s="93" t="b">
        <v>0</v>
      </c>
      <c r="H21" s="93" t="b">
        <v>0</v>
      </c>
      <c r="I21" s="93" t="b">
        <v>0</v>
      </c>
      <c r="J21" s="93" t="b">
        <v>0</v>
      </c>
      <c r="K21" s="93" t="b">
        <v>0</v>
      </c>
      <c r="L21" s="93" t="b">
        <v>0</v>
      </c>
    </row>
    <row r="22" spans="1:12" ht="15">
      <c r="A22" s="93" t="s">
        <v>662</v>
      </c>
      <c r="B22" s="93" t="s">
        <v>773</v>
      </c>
      <c r="C22" s="93">
        <v>6</v>
      </c>
      <c r="D22" s="133">
        <v>0.007870065246117155</v>
      </c>
      <c r="E22" s="133">
        <v>1.3162699622207181</v>
      </c>
      <c r="F22" s="93" t="s">
        <v>837</v>
      </c>
      <c r="G22" s="93" t="b">
        <v>0</v>
      </c>
      <c r="H22" s="93" t="b">
        <v>0</v>
      </c>
      <c r="I22" s="93" t="b">
        <v>0</v>
      </c>
      <c r="J22" s="93" t="b">
        <v>0</v>
      </c>
      <c r="K22" s="93" t="b">
        <v>0</v>
      </c>
      <c r="L22" s="93" t="b">
        <v>0</v>
      </c>
    </row>
    <row r="23" spans="1:12" ht="15">
      <c r="A23" s="93" t="s">
        <v>773</v>
      </c>
      <c r="B23" s="93" t="s">
        <v>659</v>
      </c>
      <c r="C23" s="93">
        <v>6</v>
      </c>
      <c r="D23" s="133">
        <v>0.007870065246117155</v>
      </c>
      <c r="E23" s="133">
        <v>1.2582780152430313</v>
      </c>
      <c r="F23" s="93" t="s">
        <v>837</v>
      </c>
      <c r="G23" s="93" t="b">
        <v>0</v>
      </c>
      <c r="H23" s="93" t="b">
        <v>0</v>
      </c>
      <c r="I23" s="93" t="b">
        <v>0</v>
      </c>
      <c r="J23" s="93" t="b">
        <v>0</v>
      </c>
      <c r="K23" s="93" t="b">
        <v>0</v>
      </c>
      <c r="L23" s="93" t="b">
        <v>0</v>
      </c>
    </row>
    <row r="24" spans="1:12" ht="15">
      <c r="A24" s="93" t="s">
        <v>235</v>
      </c>
      <c r="B24" s="93" t="s">
        <v>781</v>
      </c>
      <c r="C24" s="93">
        <v>6</v>
      </c>
      <c r="D24" s="133">
        <v>0.007870065246117155</v>
      </c>
      <c r="E24" s="133">
        <v>1.8603380065709938</v>
      </c>
      <c r="F24" s="93" t="s">
        <v>837</v>
      </c>
      <c r="G24" s="93" t="b">
        <v>0</v>
      </c>
      <c r="H24" s="93" t="b">
        <v>0</v>
      </c>
      <c r="I24" s="93" t="b">
        <v>0</v>
      </c>
      <c r="J24" s="93" t="b">
        <v>0</v>
      </c>
      <c r="K24" s="93" t="b">
        <v>0</v>
      </c>
      <c r="L24" s="93" t="b">
        <v>0</v>
      </c>
    </row>
    <row r="25" spans="1:12" ht="15">
      <c r="A25" s="93" t="s">
        <v>781</v>
      </c>
      <c r="B25" s="93" t="s">
        <v>660</v>
      </c>
      <c r="C25" s="93">
        <v>6</v>
      </c>
      <c r="D25" s="133">
        <v>0.007870065246117155</v>
      </c>
      <c r="E25" s="133">
        <v>1.462397997898956</v>
      </c>
      <c r="F25" s="93" t="s">
        <v>837</v>
      </c>
      <c r="G25" s="93" t="b">
        <v>0</v>
      </c>
      <c r="H25" s="93" t="b">
        <v>0</v>
      </c>
      <c r="I25" s="93" t="b">
        <v>0</v>
      </c>
      <c r="J25" s="93" t="b">
        <v>0</v>
      </c>
      <c r="K25" s="93" t="b">
        <v>0</v>
      </c>
      <c r="L25" s="93" t="b">
        <v>0</v>
      </c>
    </row>
    <row r="26" spans="1:12" ht="15">
      <c r="A26" s="93" t="s">
        <v>660</v>
      </c>
      <c r="B26" s="93" t="s">
        <v>657</v>
      </c>
      <c r="C26" s="93">
        <v>6</v>
      </c>
      <c r="D26" s="133">
        <v>0.007870065246117155</v>
      </c>
      <c r="E26" s="133">
        <v>0.8091854841236125</v>
      </c>
      <c r="F26" s="93" t="s">
        <v>837</v>
      </c>
      <c r="G26" s="93" t="b">
        <v>0</v>
      </c>
      <c r="H26" s="93" t="b">
        <v>0</v>
      </c>
      <c r="I26" s="93" t="b">
        <v>0</v>
      </c>
      <c r="J26" s="93" t="b">
        <v>0</v>
      </c>
      <c r="K26" s="93" t="b">
        <v>0</v>
      </c>
      <c r="L26" s="93" t="b">
        <v>0</v>
      </c>
    </row>
    <row r="27" spans="1:12" ht="15">
      <c r="A27" s="93" t="s">
        <v>657</v>
      </c>
      <c r="B27" s="93" t="s">
        <v>782</v>
      </c>
      <c r="C27" s="93">
        <v>6</v>
      </c>
      <c r="D27" s="133">
        <v>0.007870065246117155</v>
      </c>
      <c r="E27" s="133">
        <v>1.20712549279565</v>
      </c>
      <c r="F27" s="93" t="s">
        <v>837</v>
      </c>
      <c r="G27" s="93" t="b">
        <v>0</v>
      </c>
      <c r="H27" s="93" t="b">
        <v>0</v>
      </c>
      <c r="I27" s="93" t="b">
        <v>0</v>
      </c>
      <c r="J27" s="93" t="b">
        <v>0</v>
      </c>
      <c r="K27" s="93" t="b">
        <v>0</v>
      </c>
      <c r="L27" s="93" t="b">
        <v>0</v>
      </c>
    </row>
    <row r="28" spans="1:12" ht="15">
      <c r="A28" s="93" t="s">
        <v>782</v>
      </c>
      <c r="B28" s="93" t="s">
        <v>783</v>
      </c>
      <c r="C28" s="93">
        <v>6</v>
      </c>
      <c r="D28" s="133">
        <v>0.007870065246117155</v>
      </c>
      <c r="E28" s="133">
        <v>1.8603380065709938</v>
      </c>
      <c r="F28" s="93" t="s">
        <v>837</v>
      </c>
      <c r="G28" s="93" t="b">
        <v>0</v>
      </c>
      <c r="H28" s="93" t="b">
        <v>0</v>
      </c>
      <c r="I28" s="93" t="b">
        <v>0</v>
      </c>
      <c r="J28" s="93" t="b">
        <v>0</v>
      </c>
      <c r="K28" s="93" t="b">
        <v>0</v>
      </c>
      <c r="L28" s="93" t="b">
        <v>0</v>
      </c>
    </row>
    <row r="29" spans="1:12" ht="15">
      <c r="A29" s="93" t="s">
        <v>783</v>
      </c>
      <c r="B29" s="93" t="s">
        <v>658</v>
      </c>
      <c r="C29" s="93">
        <v>6</v>
      </c>
      <c r="D29" s="133">
        <v>0.007870065246117155</v>
      </c>
      <c r="E29" s="133">
        <v>1.3162699622207181</v>
      </c>
      <c r="F29" s="93" t="s">
        <v>837</v>
      </c>
      <c r="G29" s="93" t="b">
        <v>0</v>
      </c>
      <c r="H29" s="93" t="b">
        <v>0</v>
      </c>
      <c r="I29" s="93" t="b">
        <v>0</v>
      </c>
      <c r="J29" s="93" t="b">
        <v>0</v>
      </c>
      <c r="K29" s="93" t="b">
        <v>0</v>
      </c>
      <c r="L29" s="93" t="b">
        <v>0</v>
      </c>
    </row>
    <row r="30" spans="1:12" ht="15">
      <c r="A30" s="93" t="s">
        <v>658</v>
      </c>
      <c r="B30" s="93" t="s">
        <v>776</v>
      </c>
      <c r="C30" s="93">
        <v>6</v>
      </c>
      <c r="D30" s="133">
        <v>0.007870065246117155</v>
      </c>
      <c r="E30" s="133">
        <v>1.2705124716600429</v>
      </c>
      <c r="F30" s="93" t="s">
        <v>837</v>
      </c>
      <c r="G30" s="93" t="b">
        <v>0</v>
      </c>
      <c r="H30" s="93" t="b">
        <v>0</v>
      </c>
      <c r="I30" s="93" t="b">
        <v>0</v>
      </c>
      <c r="J30" s="93" t="b">
        <v>0</v>
      </c>
      <c r="K30" s="93" t="b">
        <v>0</v>
      </c>
      <c r="L30" s="93" t="b">
        <v>0</v>
      </c>
    </row>
    <row r="31" spans="1:12" ht="15">
      <c r="A31" s="93" t="s">
        <v>230</v>
      </c>
      <c r="B31" s="93" t="s">
        <v>784</v>
      </c>
      <c r="C31" s="93">
        <v>5</v>
      </c>
      <c r="D31" s="133">
        <v>0.007420928511716636</v>
      </c>
      <c r="E31" s="133">
        <v>1.8603380065709938</v>
      </c>
      <c r="F31" s="93" t="s">
        <v>837</v>
      </c>
      <c r="G31" s="93" t="b">
        <v>0</v>
      </c>
      <c r="H31" s="93" t="b">
        <v>0</v>
      </c>
      <c r="I31" s="93" t="b">
        <v>0</v>
      </c>
      <c r="J31" s="93" t="b">
        <v>0</v>
      </c>
      <c r="K31" s="93" t="b">
        <v>0</v>
      </c>
      <c r="L31" s="93" t="b">
        <v>0</v>
      </c>
    </row>
    <row r="32" spans="1:12" ht="15">
      <c r="A32" s="93" t="s">
        <v>784</v>
      </c>
      <c r="B32" s="93" t="s">
        <v>785</v>
      </c>
      <c r="C32" s="93">
        <v>5</v>
      </c>
      <c r="D32" s="133">
        <v>0.007420928511716636</v>
      </c>
      <c r="E32" s="133">
        <v>1.9395192526186185</v>
      </c>
      <c r="F32" s="93" t="s">
        <v>837</v>
      </c>
      <c r="G32" s="93" t="b">
        <v>0</v>
      </c>
      <c r="H32" s="93" t="b">
        <v>0</v>
      </c>
      <c r="I32" s="93" t="b">
        <v>0</v>
      </c>
      <c r="J32" s="93" t="b">
        <v>0</v>
      </c>
      <c r="K32" s="93" t="b">
        <v>0</v>
      </c>
      <c r="L32" s="93" t="b">
        <v>0</v>
      </c>
    </row>
    <row r="33" spans="1:12" ht="15">
      <c r="A33" s="93" t="s">
        <v>785</v>
      </c>
      <c r="B33" s="93" t="s">
        <v>663</v>
      </c>
      <c r="C33" s="93">
        <v>5</v>
      </c>
      <c r="D33" s="133">
        <v>0.007420928511716636</v>
      </c>
      <c r="E33" s="133">
        <v>1.5593080109070125</v>
      </c>
      <c r="F33" s="93" t="s">
        <v>837</v>
      </c>
      <c r="G33" s="93" t="b">
        <v>0</v>
      </c>
      <c r="H33" s="93" t="b">
        <v>0</v>
      </c>
      <c r="I33" s="93" t="b">
        <v>0</v>
      </c>
      <c r="J33" s="93" t="b">
        <v>0</v>
      </c>
      <c r="K33" s="93" t="b">
        <v>0</v>
      </c>
      <c r="L33" s="93" t="b">
        <v>0</v>
      </c>
    </row>
    <row r="34" spans="1:12" ht="15">
      <c r="A34" s="93" t="s">
        <v>663</v>
      </c>
      <c r="B34" s="93" t="s">
        <v>657</v>
      </c>
      <c r="C34" s="93">
        <v>5</v>
      </c>
      <c r="D34" s="133">
        <v>0.007420928511716636</v>
      </c>
      <c r="E34" s="133">
        <v>0.826914251084044</v>
      </c>
      <c r="F34" s="93" t="s">
        <v>837</v>
      </c>
      <c r="G34" s="93" t="b">
        <v>0</v>
      </c>
      <c r="H34" s="93" t="b">
        <v>0</v>
      </c>
      <c r="I34" s="93" t="b">
        <v>0</v>
      </c>
      <c r="J34" s="93" t="b">
        <v>0</v>
      </c>
      <c r="K34" s="93" t="b">
        <v>0</v>
      </c>
      <c r="L34" s="93" t="b">
        <v>0</v>
      </c>
    </row>
    <row r="35" spans="1:12" ht="15">
      <c r="A35" s="93" t="s">
        <v>657</v>
      </c>
      <c r="B35" s="93" t="s">
        <v>226</v>
      </c>
      <c r="C35" s="93">
        <v>5</v>
      </c>
      <c r="D35" s="133">
        <v>0.007420928511716636</v>
      </c>
      <c r="E35" s="133">
        <v>1.20712549279565</v>
      </c>
      <c r="F35" s="93" t="s">
        <v>837</v>
      </c>
      <c r="G35" s="93" t="b">
        <v>0</v>
      </c>
      <c r="H35" s="93" t="b">
        <v>0</v>
      </c>
      <c r="I35" s="93" t="b">
        <v>0</v>
      </c>
      <c r="J35" s="93" t="b">
        <v>0</v>
      </c>
      <c r="K35" s="93" t="b">
        <v>0</v>
      </c>
      <c r="L35" s="93" t="b">
        <v>0</v>
      </c>
    </row>
    <row r="36" spans="1:12" ht="15">
      <c r="A36" s="93" t="s">
        <v>226</v>
      </c>
      <c r="B36" s="93" t="s">
        <v>658</v>
      </c>
      <c r="C36" s="93">
        <v>5</v>
      </c>
      <c r="D36" s="133">
        <v>0.007420928511716636</v>
      </c>
      <c r="E36" s="133">
        <v>1.316269962220718</v>
      </c>
      <c r="F36" s="93" t="s">
        <v>837</v>
      </c>
      <c r="G36" s="93" t="b">
        <v>0</v>
      </c>
      <c r="H36" s="93" t="b">
        <v>0</v>
      </c>
      <c r="I36" s="93" t="b">
        <v>0</v>
      </c>
      <c r="J36" s="93" t="b">
        <v>0</v>
      </c>
      <c r="K36" s="93" t="b">
        <v>0</v>
      </c>
      <c r="L36" s="93" t="b">
        <v>0</v>
      </c>
    </row>
    <row r="37" spans="1:12" ht="15">
      <c r="A37" s="93" t="s">
        <v>233</v>
      </c>
      <c r="B37" s="93" t="s">
        <v>662</v>
      </c>
      <c r="C37" s="93">
        <v>3</v>
      </c>
      <c r="D37" s="133">
        <v>0.005902548934587867</v>
      </c>
      <c r="E37" s="133">
        <v>1.6842467475153124</v>
      </c>
      <c r="F37" s="93" t="s">
        <v>837</v>
      </c>
      <c r="G37" s="93" t="b">
        <v>0</v>
      </c>
      <c r="H37" s="93" t="b">
        <v>0</v>
      </c>
      <c r="I37" s="93" t="b">
        <v>0</v>
      </c>
      <c r="J37" s="93" t="b">
        <v>0</v>
      </c>
      <c r="K37" s="93" t="b">
        <v>0</v>
      </c>
      <c r="L37" s="93" t="b">
        <v>0</v>
      </c>
    </row>
    <row r="38" spans="1:12" ht="15">
      <c r="A38" s="93" t="s">
        <v>666</v>
      </c>
      <c r="B38" s="93" t="s">
        <v>667</v>
      </c>
      <c r="C38" s="93">
        <v>3</v>
      </c>
      <c r="D38" s="133">
        <v>0.005902548934587867</v>
      </c>
      <c r="E38" s="133">
        <v>2.161368002234975</v>
      </c>
      <c r="F38" s="93" t="s">
        <v>837</v>
      </c>
      <c r="G38" s="93" t="b">
        <v>0</v>
      </c>
      <c r="H38" s="93" t="b">
        <v>0</v>
      </c>
      <c r="I38" s="93" t="b">
        <v>0</v>
      </c>
      <c r="J38" s="93" t="b">
        <v>0</v>
      </c>
      <c r="K38" s="93" t="b">
        <v>0</v>
      </c>
      <c r="L38" s="93" t="b">
        <v>0</v>
      </c>
    </row>
    <row r="39" spans="1:12" ht="15">
      <c r="A39" s="93" t="s">
        <v>667</v>
      </c>
      <c r="B39" s="93" t="s">
        <v>668</v>
      </c>
      <c r="C39" s="93">
        <v>3</v>
      </c>
      <c r="D39" s="133">
        <v>0.005902548934587867</v>
      </c>
      <c r="E39" s="133">
        <v>2.161368002234975</v>
      </c>
      <c r="F39" s="93" t="s">
        <v>837</v>
      </c>
      <c r="G39" s="93" t="b">
        <v>0</v>
      </c>
      <c r="H39" s="93" t="b">
        <v>0</v>
      </c>
      <c r="I39" s="93" t="b">
        <v>0</v>
      </c>
      <c r="J39" s="93" t="b">
        <v>0</v>
      </c>
      <c r="K39" s="93" t="b">
        <v>0</v>
      </c>
      <c r="L39" s="93" t="b">
        <v>0</v>
      </c>
    </row>
    <row r="40" spans="1:12" ht="15">
      <c r="A40" s="93" t="s">
        <v>668</v>
      </c>
      <c r="B40" s="93" t="s">
        <v>669</v>
      </c>
      <c r="C40" s="93">
        <v>3</v>
      </c>
      <c r="D40" s="133">
        <v>0.005902548934587867</v>
      </c>
      <c r="E40" s="133">
        <v>2.161368002234975</v>
      </c>
      <c r="F40" s="93" t="s">
        <v>837</v>
      </c>
      <c r="G40" s="93" t="b">
        <v>0</v>
      </c>
      <c r="H40" s="93" t="b">
        <v>0</v>
      </c>
      <c r="I40" s="93" t="b">
        <v>0</v>
      </c>
      <c r="J40" s="93" t="b">
        <v>0</v>
      </c>
      <c r="K40" s="93" t="b">
        <v>0</v>
      </c>
      <c r="L40" s="93" t="b">
        <v>0</v>
      </c>
    </row>
    <row r="41" spans="1:12" ht="15">
      <c r="A41" s="93" t="s">
        <v>669</v>
      </c>
      <c r="B41" s="93" t="s">
        <v>670</v>
      </c>
      <c r="C41" s="93">
        <v>3</v>
      </c>
      <c r="D41" s="133">
        <v>0.005902548934587867</v>
      </c>
      <c r="E41" s="133">
        <v>2.161368002234975</v>
      </c>
      <c r="F41" s="93" t="s">
        <v>837</v>
      </c>
      <c r="G41" s="93" t="b">
        <v>0</v>
      </c>
      <c r="H41" s="93" t="b">
        <v>0</v>
      </c>
      <c r="I41" s="93" t="b">
        <v>0</v>
      </c>
      <c r="J41" s="93" t="b">
        <v>0</v>
      </c>
      <c r="K41" s="93" t="b">
        <v>0</v>
      </c>
      <c r="L41" s="93" t="b">
        <v>0</v>
      </c>
    </row>
    <row r="42" spans="1:12" ht="15">
      <c r="A42" s="93" t="s">
        <v>670</v>
      </c>
      <c r="B42" s="93" t="s">
        <v>671</v>
      </c>
      <c r="C42" s="93">
        <v>3</v>
      </c>
      <c r="D42" s="133">
        <v>0.005902548934587867</v>
      </c>
      <c r="E42" s="133">
        <v>2.161368002234975</v>
      </c>
      <c r="F42" s="93" t="s">
        <v>837</v>
      </c>
      <c r="G42" s="93" t="b">
        <v>0</v>
      </c>
      <c r="H42" s="93" t="b">
        <v>0</v>
      </c>
      <c r="I42" s="93" t="b">
        <v>0</v>
      </c>
      <c r="J42" s="93" t="b">
        <v>0</v>
      </c>
      <c r="K42" s="93" t="b">
        <v>0</v>
      </c>
      <c r="L42" s="93" t="b">
        <v>0</v>
      </c>
    </row>
    <row r="43" spans="1:12" ht="15">
      <c r="A43" s="93" t="s">
        <v>671</v>
      </c>
      <c r="B43" s="93" t="s">
        <v>672</v>
      </c>
      <c r="C43" s="93">
        <v>3</v>
      </c>
      <c r="D43" s="133">
        <v>0.005902548934587867</v>
      </c>
      <c r="E43" s="133">
        <v>2.161368002234975</v>
      </c>
      <c r="F43" s="93" t="s">
        <v>837</v>
      </c>
      <c r="G43" s="93" t="b">
        <v>0</v>
      </c>
      <c r="H43" s="93" t="b">
        <v>0</v>
      </c>
      <c r="I43" s="93" t="b">
        <v>0</v>
      </c>
      <c r="J43" s="93" t="b">
        <v>0</v>
      </c>
      <c r="K43" s="93" t="b">
        <v>0</v>
      </c>
      <c r="L43" s="93" t="b">
        <v>0</v>
      </c>
    </row>
    <row r="44" spans="1:12" ht="15">
      <c r="A44" s="93" t="s">
        <v>672</v>
      </c>
      <c r="B44" s="93" t="s">
        <v>673</v>
      </c>
      <c r="C44" s="93">
        <v>3</v>
      </c>
      <c r="D44" s="133">
        <v>0.005902548934587867</v>
      </c>
      <c r="E44" s="133">
        <v>2.161368002234975</v>
      </c>
      <c r="F44" s="93" t="s">
        <v>837</v>
      </c>
      <c r="G44" s="93" t="b">
        <v>0</v>
      </c>
      <c r="H44" s="93" t="b">
        <v>0</v>
      </c>
      <c r="I44" s="93" t="b">
        <v>0</v>
      </c>
      <c r="J44" s="93" t="b">
        <v>0</v>
      </c>
      <c r="K44" s="93" t="b">
        <v>0</v>
      </c>
      <c r="L44" s="93" t="b">
        <v>0</v>
      </c>
    </row>
    <row r="45" spans="1:12" ht="15">
      <c r="A45" s="93" t="s">
        <v>673</v>
      </c>
      <c r="B45" s="93" t="s">
        <v>786</v>
      </c>
      <c r="C45" s="93">
        <v>3</v>
      </c>
      <c r="D45" s="133">
        <v>0.005902548934587867</v>
      </c>
      <c r="E45" s="133">
        <v>2.161368002234975</v>
      </c>
      <c r="F45" s="93" t="s">
        <v>837</v>
      </c>
      <c r="G45" s="93" t="b">
        <v>0</v>
      </c>
      <c r="H45" s="93" t="b">
        <v>0</v>
      </c>
      <c r="I45" s="93" t="b">
        <v>0</v>
      </c>
      <c r="J45" s="93" t="b">
        <v>0</v>
      </c>
      <c r="K45" s="93" t="b">
        <v>0</v>
      </c>
      <c r="L45" s="93" t="b">
        <v>0</v>
      </c>
    </row>
    <row r="46" spans="1:12" ht="15">
      <c r="A46" s="93" t="s">
        <v>786</v>
      </c>
      <c r="B46" s="93" t="s">
        <v>787</v>
      </c>
      <c r="C46" s="93">
        <v>3</v>
      </c>
      <c r="D46" s="133">
        <v>0.005902548934587867</v>
      </c>
      <c r="E46" s="133">
        <v>2.161368002234975</v>
      </c>
      <c r="F46" s="93" t="s">
        <v>837</v>
      </c>
      <c r="G46" s="93" t="b">
        <v>0</v>
      </c>
      <c r="H46" s="93" t="b">
        <v>0</v>
      </c>
      <c r="I46" s="93" t="b">
        <v>0</v>
      </c>
      <c r="J46" s="93" t="b">
        <v>0</v>
      </c>
      <c r="K46" s="93" t="b">
        <v>0</v>
      </c>
      <c r="L46" s="93" t="b">
        <v>0</v>
      </c>
    </row>
    <row r="47" spans="1:12" ht="15">
      <c r="A47" s="93" t="s">
        <v>787</v>
      </c>
      <c r="B47" s="93" t="s">
        <v>788</v>
      </c>
      <c r="C47" s="93">
        <v>3</v>
      </c>
      <c r="D47" s="133">
        <v>0.005902548934587867</v>
      </c>
      <c r="E47" s="133">
        <v>2.161368002234975</v>
      </c>
      <c r="F47" s="93" t="s">
        <v>837</v>
      </c>
      <c r="G47" s="93" t="b">
        <v>0</v>
      </c>
      <c r="H47" s="93" t="b">
        <v>0</v>
      </c>
      <c r="I47" s="93" t="b">
        <v>0</v>
      </c>
      <c r="J47" s="93" t="b">
        <v>0</v>
      </c>
      <c r="K47" s="93" t="b">
        <v>0</v>
      </c>
      <c r="L47" s="93" t="b">
        <v>0</v>
      </c>
    </row>
    <row r="48" spans="1:12" ht="15">
      <c r="A48" s="93" t="s">
        <v>788</v>
      </c>
      <c r="B48" s="93" t="s">
        <v>789</v>
      </c>
      <c r="C48" s="93">
        <v>3</v>
      </c>
      <c r="D48" s="133">
        <v>0.005902548934587867</v>
      </c>
      <c r="E48" s="133">
        <v>2.161368002234975</v>
      </c>
      <c r="F48" s="93" t="s">
        <v>837</v>
      </c>
      <c r="G48" s="93" t="b">
        <v>0</v>
      </c>
      <c r="H48" s="93" t="b">
        <v>0</v>
      </c>
      <c r="I48" s="93" t="b">
        <v>0</v>
      </c>
      <c r="J48" s="93" t="b">
        <v>0</v>
      </c>
      <c r="K48" s="93" t="b">
        <v>0</v>
      </c>
      <c r="L48" s="93" t="b">
        <v>0</v>
      </c>
    </row>
    <row r="49" spans="1:12" ht="15">
      <c r="A49" s="93" t="s">
        <v>789</v>
      </c>
      <c r="B49" s="93" t="s">
        <v>790</v>
      </c>
      <c r="C49" s="93">
        <v>3</v>
      </c>
      <c r="D49" s="133">
        <v>0.005902548934587867</v>
      </c>
      <c r="E49" s="133">
        <v>2.161368002234975</v>
      </c>
      <c r="F49" s="93" t="s">
        <v>837</v>
      </c>
      <c r="G49" s="93" t="b">
        <v>0</v>
      </c>
      <c r="H49" s="93" t="b">
        <v>0</v>
      </c>
      <c r="I49" s="93" t="b">
        <v>0</v>
      </c>
      <c r="J49" s="93" t="b">
        <v>0</v>
      </c>
      <c r="K49" s="93" t="b">
        <v>0</v>
      </c>
      <c r="L49" s="93" t="b">
        <v>0</v>
      </c>
    </row>
    <row r="50" spans="1:12" ht="15">
      <c r="A50" s="93" t="s">
        <v>790</v>
      </c>
      <c r="B50" s="93" t="s">
        <v>791</v>
      </c>
      <c r="C50" s="93">
        <v>3</v>
      </c>
      <c r="D50" s="133">
        <v>0.005902548934587867</v>
      </c>
      <c r="E50" s="133">
        <v>2.161368002234975</v>
      </c>
      <c r="F50" s="93" t="s">
        <v>837</v>
      </c>
      <c r="G50" s="93" t="b">
        <v>0</v>
      </c>
      <c r="H50" s="93" t="b">
        <v>0</v>
      </c>
      <c r="I50" s="93" t="b">
        <v>0</v>
      </c>
      <c r="J50" s="93" t="b">
        <v>0</v>
      </c>
      <c r="K50" s="93" t="b">
        <v>0</v>
      </c>
      <c r="L50" s="93" t="b">
        <v>0</v>
      </c>
    </row>
    <row r="51" spans="1:12" ht="15">
      <c r="A51" s="93" t="s">
        <v>791</v>
      </c>
      <c r="B51" s="93" t="s">
        <v>792</v>
      </c>
      <c r="C51" s="93">
        <v>3</v>
      </c>
      <c r="D51" s="133">
        <v>0.005902548934587867</v>
      </c>
      <c r="E51" s="133">
        <v>2.161368002234975</v>
      </c>
      <c r="F51" s="93" t="s">
        <v>837</v>
      </c>
      <c r="G51" s="93" t="b">
        <v>0</v>
      </c>
      <c r="H51" s="93" t="b">
        <v>0</v>
      </c>
      <c r="I51" s="93" t="b">
        <v>0</v>
      </c>
      <c r="J51" s="93" t="b">
        <v>0</v>
      </c>
      <c r="K51" s="93" t="b">
        <v>0</v>
      </c>
      <c r="L51" s="93" t="b">
        <v>0</v>
      </c>
    </row>
    <row r="52" spans="1:12" ht="15">
      <c r="A52" s="93" t="s">
        <v>792</v>
      </c>
      <c r="B52" s="93" t="s">
        <v>793</v>
      </c>
      <c r="C52" s="93">
        <v>3</v>
      </c>
      <c r="D52" s="133">
        <v>0.005902548934587867</v>
      </c>
      <c r="E52" s="133">
        <v>2.161368002234975</v>
      </c>
      <c r="F52" s="93" t="s">
        <v>837</v>
      </c>
      <c r="G52" s="93" t="b">
        <v>0</v>
      </c>
      <c r="H52" s="93" t="b">
        <v>0</v>
      </c>
      <c r="I52" s="93" t="b">
        <v>0</v>
      </c>
      <c r="J52" s="93" t="b">
        <v>0</v>
      </c>
      <c r="K52" s="93" t="b">
        <v>0</v>
      </c>
      <c r="L52" s="93" t="b">
        <v>0</v>
      </c>
    </row>
    <row r="53" spans="1:12" ht="15">
      <c r="A53" s="93" t="s">
        <v>793</v>
      </c>
      <c r="B53" s="93" t="s">
        <v>794</v>
      </c>
      <c r="C53" s="93">
        <v>3</v>
      </c>
      <c r="D53" s="133">
        <v>0.005902548934587867</v>
      </c>
      <c r="E53" s="133">
        <v>2.161368002234975</v>
      </c>
      <c r="F53" s="93" t="s">
        <v>837</v>
      </c>
      <c r="G53" s="93" t="b">
        <v>0</v>
      </c>
      <c r="H53" s="93" t="b">
        <v>0</v>
      </c>
      <c r="I53" s="93" t="b">
        <v>0</v>
      </c>
      <c r="J53" s="93" t="b">
        <v>0</v>
      </c>
      <c r="K53" s="93" t="b">
        <v>0</v>
      </c>
      <c r="L53" s="93" t="b">
        <v>0</v>
      </c>
    </row>
    <row r="54" spans="1:12" ht="15">
      <c r="A54" s="93" t="s">
        <v>794</v>
      </c>
      <c r="B54" s="93" t="s">
        <v>795</v>
      </c>
      <c r="C54" s="93">
        <v>3</v>
      </c>
      <c r="D54" s="133">
        <v>0.005902548934587867</v>
      </c>
      <c r="E54" s="133">
        <v>2.161368002234975</v>
      </c>
      <c r="F54" s="93" t="s">
        <v>837</v>
      </c>
      <c r="G54" s="93" t="b">
        <v>0</v>
      </c>
      <c r="H54" s="93" t="b">
        <v>0</v>
      </c>
      <c r="I54" s="93" t="b">
        <v>0</v>
      </c>
      <c r="J54" s="93" t="b">
        <v>0</v>
      </c>
      <c r="K54" s="93" t="b">
        <v>0</v>
      </c>
      <c r="L54" s="93" t="b">
        <v>0</v>
      </c>
    </row>
    <row r="55" spans="1:12" ht="15">
      <c r="A55" s="93" t="s">
        <v>795</v>
      </c>
      <c r="B55" s="93" t="s">
        <v>796</v>
      </c>
      <c r="C55" s="93">
        <v>3</v>
      </c>
      <c r="D55" s="133">
        <v>0.005902548934587867</v>
      </c>
      <c r="E55" s="133">
        <v>2.161368002234975</v>
      </c>
      <c r="F55" s="93" t="s">
        <v>837</v>
      </c>
      <c r="G55" s="93" t="b">
        <v>0</v>
      </c>
      <c r="H55" s="93" t="b">
        <v>0</v>
      </c>
      <c r="I55" s="93" t="b">
        <v>0</v>
      </c>
      <c r="J55" s="93" t="b">
        <v>0</v>
      </c>
      <c r="K55" s="93" t="b">
        <v>0</v>
      </c>
      <c r="L55" s="93" t="b">
        <v>0</v>
      </c>
    </row>
    <row r="56" spans="1:12" ht="15">
      <c r="A56" s="93" t="s">
        <v>796</v>
      </c>
      <c r="B56" s="93" t="s">
        <v>658</v>
      </c>
      <c r="C56" s="93">
        <v>3</v>
      </c>
      <c r="D56" s="133">
        <v>0.005902548934587867</v>
      </c>
      <c r="E56" s="133">
        <v>1.3162699622207181</v>
      </c>
      <c r="F56" s="93" t="s">
        <v>837</v>
      </c>
      <c r="G56" s="93" t="b">
        <v>0</v>
      </c>
      <c r="H56" s="93" t="b">
        <v>0</v>
      </c>
      <c r="I56" s="93" t="b">
        <v>0</v>
      </c>
      <c r="J56" s="93" t="b">
        <v>0</v>
      </c>
      <c r="K56" s="93" t="b">
        <v>0</v>
      </c>
      <c r="L56" s="93" t="b">
        <v>0</v>
      </c>
    </row>
    <row r="57" spans="1:12" ht="15">
      <c r="A57" s="93" t="s">
        <v>658</v>
      </c>
      <c r="B57" s="93" t="s">
        <v>797</v>
      </c>
      <c r="C57" s="93">
        <v>3</v>
      </c>
      <c r="D57" s="133">
        <v>0.005902548934587867</v>
      </c>
      <c r="E57" s="133">
        <v>1.3374592612906562</v>
      </c>
      <c r="F57" s="93" t="s">
        <v>837</v>
      </c>
      <c r="G57" s="93" t="b">
        <v>0</v>
      </c>
      <c r="H57" s="93" t="b">
        <v>0</v>
      </c>
      <c r="I57" s="93" t="b">
        <v>0</v>
      </c>
      <c r="J57" s="93" t="b">
        <v>0</v>
      </c>
      <c r="K57" s="93" t="b">
        <v>0</v>
      </c>
      <c r="L57" s="93" t="b">
        <v>0</v>
      </c>
    </row>
    <row r="58" spans="1:12" ht="15">
      <c r="A58" s="93" t="s">
        <v>797</v>
      </c>
      <c r="B58" s="93" t="s">
        <v>798</v>
      </c>
      <c r="C58" s="93">
        <v>3</v>
      </c>
      <c r="D58" s="133">
        <v>0.005902548934587867</v>
      </c>
      <c r="E58" s="133">
        <v>2.161368002234975</v>
      </c>
      <c r="F58" s="93" t="s">
        <v>837</v>
      </c>
      <c r="G58" s="93" t="b">
        <v>0</v>
      </c>
      <c r="H58" s="93" t="b">
        <v>0</v>
      </c>
      <c r="I58" s="93" t="b">
        <v>0</v>
      </c>
      <c r="J58" s="93" t="b">
        <v>0</v>
      </c>
      <c r="K58" s="93" t="b">
        <v>0</v>
      </c>
      <c r="L58" s="93" t="b">
        <v>0</v>
      </c>
    </row>
    <row r="59" spans="1:12" ht="15">
      <c r="A59" s="93" t="s">
        <v>798</v>
      </c>
      <c r="B59" s="93" t="s">
        <v>799</v>
      </c>
      <c r="C59" s="93">
        <v>3</v>
      </c>
      <c r="D59" s="133">
        <v>0.005902548934587867</v>
      </c>
      <c r="E59" s="133">
        <v>2.161368002234975</v>
      </c>
      <c r="F59" s="93" t="s">
        <v>837</v>
      </c>
      <c r="G59" s="93" t="b">
        <v>0</v>
      </c>
      <c r="H59" s="93" t="b">
        <v>0</v>
      </c>
      <c r="I59" s="93" t="b">
        <v>0</v>
      </c>
      <c r="J59" s="93" t="b">
        <v>0</v>
      </c>
      <c r="K59" s="93" t="b">
        <v>0</v>
      </c>
      <c r="L59" s="93" t="b">
        <v>0</v>
      </c>
    </row>
    <row r="60" spans="1:12" ht="15">
      <c r="A60" s="93" t="s">
        <v>799</v>
      </c>
      <c r="B60" s="93" t="s">
        <v>800</v>
      </c>
      <c r="C60" s="93">
        <v>3</v>
      </c>
      <c r="D60" s="133">
        <v>0.005902548934587867</v>
      </c>
      <c r="E60" s="133">
        <v>2.161368002234975</v>
      </c>
      <c r="F60" s="93" t="s">
        <v>837</v>
      </c>
      <c r="G60" s="93" t="b">
        <v>0</v>
      </c>
      <c r="H60" s="93" t="b">
        <v>0</v>
      </c>
      <c r="I60" s="93" t="b">
        <v>0</v>
      </c>
      <c r="J60" s="93" t="b">
        <v>0</v>
      </c>
      <c r="K60" s="93" t="b">
        <v>0</v>
      </c>
      <c r="L60" s="93" t="b">
        <v>0</v>
      </c>
    </row>
    <row r="61" spans="1:12" ht="15">
      <c r="A61" s="93" t="s">
        <v>800</v>
      </c>
      <c r="B61" s="93" t="s">
        <v>801</v>
      </c>
      <c r="C61" s="93">
        <v>3</v>
      </c>
      <c r="D61" s="133">
        <v>0.005902548934587867</v>
      </c>
      <c r="E61" s="133">
        <v>2.161368002234975</v>
      </c>
      <c r="F61" s="93" t="s">
        <v>837</v>
      </c>
      <c r="G61" s="93" t="b">
        <v>0</v>
      </c>
      <c r="H61" s="93" t="b">
        <v>0</v>
      </c>
      <c r="I61" s="93" t="b">
        <v>0</v>
      </c>
      <c r="J61" s="93" t="b">
        <v>0</v>
      </c>
      <c r="K61" s="93" t="b">
        <v>0</v>
      </c>
      <c r="L61" s="93" t="b">
        <v>0</v>
      </c>
    </row>
    <row r="62" spans="1:12" ht="15">
      <c r="A62" s="93" t="s">
        <v>802</v>
      </c>
      <c r="B62" s="93" t="s">
        <v>773</v>
      </c>
      <c r="C62" s="93">
        <v>3</v>
      </c>
      <c r="D62" s="133">
        <v>0.005902548934587867</v>
      </c>
      <c r="E62" s="133">
        <v>1.6842467475153124</v>
      </c>
      <c r="F62" s="93" t="s">
        <v>837</v>
      </c>
      <c r="G62" s="93" t="b">
        <v>0</v>
      </c>
      <c r="H62" s="93" t="b">
        <v>0</v>
      </c>
      <c r="I62" s="93" t="b">
        <v>0</v>
      </c>
      <c r="J62" s="93" t="b">
        <v>0</v>
      </c>
      <c r="K62" s="93" t="b">
        <v>0</v>
      </c>
      <c r="L62" s="93" t="b">
        <v>0</v>
      </c>
    </row>
    <row r="63" spans="1:12" ht="15">
      <c r="A63" s="93" t="s">
        <v>773</v>
      </c>
      <c r="B63" s="93" t="s">
        <v>231</v>
      </c>
      <c r="C63" s="93">
        <v>3</v>
      </c>
      <c r="D63" s="133">
        <v>0.005902548934587867</v>
      </c>
      <c r="E63" s="133">
        <v>1.462397997898956</v>
      </c>
      <c r="F63" s="93" t="s">
        <v>837</v>
      </c>
      <c r="G63" s="93" t="b">
        <v>0</v>
      </c>
      <c r="H63" s="93" t="b">
        <v>0</v>
      </c>
      <c r="I63" s="93" t="b">
        <v>0</v>
      </c>
      <c r="J63" s="93" t="b">
        <v>0</v>
      </c>
      <c r="K63" s="93" t="b">
        <v>0</v>
      </c>
      <c r="L63" s="93" t="b">
        <v>0</v>
      </c>
    </row>
    <row r="64" spans="1:12" ht="15">
      <c r="A64" s="93" t="s">
        <v>231</v>
      </c>
      <c r="B64" s="93" t="s">
        <v>803</v>
      </c>
      <c r="C64" s="93">
        <v>3</v>
      </c>
      <c r="D64" s="133">
        <v>0.005902548934587867</v>
      </c>
      <c r="E64" s="133">
        <v>1.9395192526186185</v>
      </c>
      <c r="F64" s="93" t="s">
        <v>837</v>
      </c>
      <c r="G64" s="93" t="b">
        <v>0</v>
      </c>
      <c r="H64" s="93" t="b">
        <v>0</v>
      </c>
      <c r="I64" s="93" t="b">
        <v>0</v>
      </c>
      <c r="J64" s="93" t="b">
        <v>0</v>
      </c>
      <c r="K64" s="93" t="b">
        <v>0</v>
      </c>
      <c r="L64" s="93" t="b">
        <v>0</v>
      </c>
    </row>
    <row r="65" spans="1:12" ht="15">
      <c r="A65" s="93" t="s">
        <v>803</v>
      </c>
      <c r="B65" s="93" t="s">
        <v>804</v>
      </c>
      <c r="C65" s="93">
        <v>3</v>
      </c>
      <c r="D65" s="133">
        <v>0.005902548934587867</v>
      </c>
      <c r="E65" s="133">
        <v>2.161368002234975</v>
      </c>
      <c r="F65" s="93" t="s">
        <v>837</v>
      </c>
      <c r="G65" s="93" t="b">
        <v>0</v>
      </c>
      <c r="H65" s="93" t="b">
        <v>0</v>
      </c>
      <c r="I65" s="93" t="b">
        <v>0</v>
      </c>
      <c r="J65" s="93" t="b">
        <v>0</v>
      </c>
      <c r="K65" s="93" t="b">
        <v>0</v>
      </c>
      <c r="L65" s="93" t="b">
        <v>0</v>
      </c>
    </row>
    <row r="66" spans="1:12" ht="15">
      <c r="A66" s="93" t="s">
        <v>804</v>
      </c>
      <c r="B66" s="93" t="s">
        <v>805</v>
      </c>
      <c r="C66" s="93">
        <v>3</v>
      </c>
      <c r="D66" s="133">
        <v>0.005902548934587867</v>
      </c>
      <c r="E66" s="133">
        <v>2.161368002234975</v>
      </c>
      <c r="F66" s="93" t="s">
        <v>837</v>
      </c>
      <c r="G66" s="93" t="b">
        <v>0</v>
      </c>
      <c r="H66" s="93" t="b">
        <v>0</v>
      </c>
      <c r="I66" s="93" t="b">
        <v>0</v>
      </c>
      <c r="J66" s="93" t="b">
        <v>0</v>
      </c>
      <c r="K66" s="93" t="b">
        <v>0</v>
      </c>
      <c r="L66" s="93" t="b">
        <v>0</v>
      </c>
    </row>
    <row r="67" spans="1:12" ht="15">
      <c r="A67" s="93" t="s">
        <v>805</v>
      </c>
      <c r="B67" s="93" t="s">
        <v>806</v>
      </c>
      <c r="C67" s="93">
        <v>3</v>
      </c>
      <c r="D67" s="133">
        <v>0.005902548934587867</v>
      </c>
      <c r="E67" s="133">
        <v>2.161368002234975</v>
      </c>
      <c r="F67" s="93" t="s">
        <v>837</v>
      </c>
      <c r="G67" s="93" t="b">
        <v>0</v>
      </c>
      <c r="H67" s="93" t="b">
        <v>0</v>
      </c>
      <c r="I67" s="93" t="b">
        <v>0</v>
      </c>
      <c r="J67" s="93" t="b">
        <v>0</v>
      </c>
      <c r="K67" s="93" t="b">
        <v>0</v>
      </c>
      <c r="L67" s="93" t="b">
        <v>0</v>
      </c>
    </row>
    <row r="68" spans="1:12" ht="15">
      <c r="A68" s="93" t="s">
        <v>806</v>
      </c>
      <c r="B68" s="93" t="s">
        <v>807</v>
      </c>
      <c r="C68" s="93">
        <v>3</v>
      </c>
      <c r="D68" s="133">
        <v>0.005902548934587867</v>
      </c>
      <c r="E68" s="133">
        <v>2.161368002234975</v>
      </c>
      <c r="F68" s="93" t="s">
        <v>837</v>
      </c>
      <c r="G68" s="93" t="b">
        <v>0</v>
      </c>
      <c r="H68" s="93" t="b">
        <v>0</v>
      </c>
      <c r="I68" s="93" t="b">
        <v>0</v>
      </c>
      <c r="J68" s="93" t="b">
        <v>0</v>
      </c>
      <c r="K68" s="93" t="b">
        <v>0</v>
      </c>
      <c r="L68" s="93" t="b">
        <v>0</v>
      </c>
    </row>
    <row r="69" spans="1:12" ht="15">
      <c r="A69" s="93" t="s">
        <v>807</v>
      </c>
      <c r="B69" s="93" t="s">
        <v>808</v>
      </c>
      <c r="C69" s="93">
        <v>3</v>
      </c>
      <c r="D69" s="133">
        <v>0.005902548934587867</v>
      </c>
      <c r="E69" s="133">
        <v>2.161368002234975</v>
      </c>
      <c r="F69" s="93" t="s">
        <v>837</v>
      </c>
      <c r="G69" s="93" t="b">
        <v>0</v>
      </c>
      <c r="H69" s="93" t="b">
        <v>0</v>
      </c>
      <c r="I69" s="93" t="b">
        <v>0</v>
      </c>
      <c r="J69" s="93" t="b">
        <v>0</v>
      </c>
      <c r="K69" s="93" t="b">
        <v>0</v>
      </c>
      <c r="L69" s="93" t="b">
        <v>0</v>
      </c>
    </row>
    <row r="70" spans="1:12" ht="15">
      <c r="A70" s="93" t="s">
        <v>808</v>
      </c>
      <c r="B70" s="93" t="s">
        <v>809</v>
      </c>
      <c r="C70" s="93">
        <v>3</v>
      </c>
      <c r="D70" s="133">
        <v>0.005902548934587867</v>
      </c>
      <c r="E70" s="133">
        <v>2.161368002234975</v>
      </c>
      <c r="F70" s="93" t="s">
        <v>837</v>
      </c>
      <c r="G70" s="93" t="b">
        <v>0</v>
      </c>
      <c r="H70" s="93" t="b">
        <v>0</v>
      </c>
      <c r="I70" s="93" t="b">
        <v>0</v>
      </c>
      <c r="J70" s="93" t="b">
        <v>0</v>
      </c>
      <c r="K70" s="93" t="b">
        <v>0</v>
      </c>
      <c r="L70" s="93" t="b">
        <v>0</v>
      </c>
    </row>
    <row r="71" spans="1:12" ht="15">
      <c r="A71" s="93" t="s">
        <v>809</v>
      </c>
      <c r="B71" s="93" t="s">
        <v>810</v>
      </c>
      <c r="C71" s="93">
        <v>3</v>
      </c>
      <c r="D71" s="133">
        <v>0.005902548934587867</v>
      </c>
      <c r="E71" s="133">
        <v>2.161368002234975</v>
      </c>
      <c r="F71" s="93" t="s">
        <v>837</v>
      </c>
      <c r="G71" s="93" t="b">
        <v>0</v>
      </c>
      <c r="H71" s="93" t="b">
        <v>0</v>
      </c>
      <c r="I71" s="93" t="b">
        <v>0</v>
      </c>
      <c r="J71" s="93" t="b">
        <v>0</v>
      </c>
      <c r="K71" s="93" t="b">
        <v>0</v>
      </c>
      <c r="L71" s="93" t="b">
        <v>0</v>
      </c>
    </row>
    <row r="72" spans="1:12" ht="15">
      <c r="A72" s="93" t="s">
        <v>810</v>
      </c>
      <c r="B72" s="93" t="s">
        <v>811</v>
      </c>
      <c r="C72" s="93">
        <v>3</v>
      </c>
      <c r="D72" s="133">
        <v>0.005902548934587867</v>
      </c>
      <c r="E72" s="133">
        <v>2.161368002234975</v>
      </c>
      <c r="F72" s="93" t="s">
        <v>837</v>
      </c>
      <c r="G72" s="93" t="b">
        <v>0</v>
      </c>
      <c r="H72" s="93" t="b">
        <v>0</v>
      </c>
      <c r="I72" s="93" t="b">
        <v>0</v>
      </c>
      <c r="J72" s="93" t="b">
        <v>0</v>
      </c>
      <c r="K72" s="93" t="b">
        <v>0</v>
      </c>
      <c r="L72" s="93" t="b">
        <v>0</v>
      </c>
    </row>
    <row r="73" spans="1:12" ht="15">
      <c r="A73" s="93" t="s">
        <v>811</v>
      </c>
      <c r="B73" s="93" t="s">
        <v>812</v>
      </c>
      <c r="C73" s="93">
        <v>3</v>
      </c>
      <c r="D73" s="133">
        <v>0.005902548934587867</v>
      </c>
      <c r="E73" s="133">
        <v>2.161368002234975</v>
      </c>
      <c r="F73" s="93" t="s">
        <v>837</v>
      </c>
      <c r="G73" s="93" t="b">
        <v>0</v>
      </c>
      <c r="H73" s="93" t="b">
        <v>0</v>
      </c>
      <c r="I73" s="93" t="b">
        <v>0</v>
      </c>
      <c r="J73" s="93" t="b">
        <v>0</v>
      </c>
      <c r="K73" s="93" t="b">
        <v>0</v>
      </c>
      <c r="L73" s="93" t="b">
        <v>0</v>
      </c>
    </row>
    <row r="74" spans="1:12" ht="15">
      <c r="A74" s="93" t="s">
        <v>812</v>
      </c>
      <c r="B74" s="93" t="s">
        <v>813</v>
      </c>
      <c r="C74" s="93">
        <v>3</v>
      </c>
      <c r="D74" s="133">
        <v>0.005902548934587867</v>
      </c>
      <c r="E74" s="133">
        <v>2.161368002234975</v>
      </c>
      <c r="F74" s="93" t="s">
        <v>837</v>
      </c>
      <c r="G74" s="93" t="b">
        <v>0</v>
      </c>
      <c r="H74" s="93" t="b">
        <v>0</v>
      </c>
      <c r="I74" s="93" t="b">
        <v>0</v>
      </c>
      <c r="J74" s="93" t="b">
        <v>0</v>
      </c>
      <c r="K74" s="93" t="b">
        <v>0</v>
      </c>
      <c r="L74" s="93" t="b">
        <v>0</v>
      </c>
    </row>
    <row r="75" spans="1:12" ht="15">
      <c r="A75" s="93" t="s">
        <v>813</v>
      </c>
      <c r="B75" s="93" t="s">
        <v>814</v>
      </c>
      <c r="C75" s="93">
        <v>3</v>
      </c>
      <c r="D75" s="133">
        <v>0.005902548934587867</v>
      </c>
      <c r="E75" s="133">
        <v>2.161368002234975</v>
      </c>
      <c r="F75" s="93" t="s">
        <v>837</v>
      </c>
      <c r="G75" s="93" t="b">
        <v>0</v>
      </c>
      <c r="H75" s="93" t="b">
        <v>0</v>
      </c>
      <c r="I75" s="93" t="b">
        <v>0</v>
      </c>
      <c r="J75" s="93" t="b">
        <v>0</v>
      </c>
      <c r="K75" s="93" t="b">
        <v>0</v>
      </c>
      <c r="L75" s="93" t="b">
        <v>0</v>
      </c>
    </row>
    <row r="76" spans="1:12" ht="15">
      <c r="A76" s="93" t="s">
        <v>814</v>
      </c>
      <c r="B76" s="93" t="s">
        <v>815</v>
      </c>
      <c r="C76" s="93">
        <v>3</v>
      </c>
      <c r="D76" s="133">
        <v>0.005902548934587867</v>
      </c>
      <c r="E76" s="133">
        <v>2.161368002234975</v>
      </c>
      <c r="F76" s="93" t="s">
        <v>837</v>
      </c>
      <c r="G76" s="93" t="b">
        <v>0</v>
      </c>
      <c r="H76" s="93" t="b">
        <v>0</v>
      </c>
      <c r="I76" s="93" t="b">
        <v>0</v>
      </c>
      <c r="J76" s="93" t="b">
        <v>0</v>
      </c>
      <c r="K76" s="93" t="b">
        <v>0</v>
      </c>
      <c r="L76" s="93" t="b">
        <v>0</v>
      </c>
    </row>
    <row r="77" spans="1:12" ht="15">
      <c r="A77" s="93" t="s">
        <v>815</v>
      </c>
      <c r="B77" s="93" t="s">
        <v>816</v>
      </c>
      <c r="C77" s="93">
        <v>3</v>
      </c>
      <c r="D77" s="133">
        <v>0.005902548934587867</v>
      </c>
      <c r="E77" s="133">
        <v>2.161368002234975</v>
      </c>
      <c r="F77" s="93" t="s">
        <v>837</v>
      </c>
      <c r="G77" s="93" t="b">
        <v>0</v>
      </c>
      <c r="H77" s="93" t="b">
        <v>0</v>
      </c>
      <c r="I77" s="93" t="b">
        <v>0</v>
      </c>
      <c r="J77" s="93" t="b">
        <v>0</v>
      </c>
      <c r="K77" s="93" t="b">
        <v>0</v>
      </c>
      <c r="L77" s="93" t="b">
        <v>0</v>
      </c>
    </row>
    <row r="78" spans="1:12" ht="15">
      <c r="A78" s="93" t="s">
        <v>816</v>
      </c>
      <c r="B78" s="93" t="s">
        <v>658</v>
      </c>
      <c r="C78" s="93">
        <v>3</v>
      </c>
      <c r="D78" s="133">
        <v>0.005902548934587867</v>
      </c>
      <c r="E78" s="133">
        <v>1.3162699622207181</v>
      </c>
      <c r="F78" s="93" t="s">
        <v>837</v>
      </c>
      <c r="G78" s="93" t="b">
        <v>0</v>
      </c>
      <c r="H78" s="93" t="b">
        <v>0</v>
      </c>
      <c r="I78" s="93" t="b">
        <v>0</v>
      </c>
      <c r="J78" s="93" t="b">
        <v>0</v>
      </c>
      <c r="K78" s="93" t="b">
        <v>0</v>
      </c>
      <c r="L78" s="93" t="b">
        <v>0</v>
      </c>
    </row>
    <row r="79" spans="1:12" ht="15">
      <c r="A79" s="93" t="s">
        <v>818</v>
      </c>
      <c r="B79" s="93" t="s">
        <v>819</v>
      </c>
      <c r="C79" s="93">
        <v>2</v>
      </c>
      <c r="D79" s="133">
        <v>0.004702314797593137</v>
      </c>
      <c r="E79" s="133">
        <v>2.337459261290656</v>
      </c>
      <c r="F79" s="93" t="s">
        <v>837</v>
      </c>
      <c r="G79" s="93" t="b">
        <v>0</v>
      </c>
      <c r="H79" s="93" t="b">
        <v>0</v>
      </c>
      <c r="I79" s="93" t="b">
        <v>0</v>
      </c>
      <c r="J79" s="93" t="b">
        <v>0</v>
      </c>
      <c r="K79" s="93" t="b">
        <v>0</v>
      </c>
      <c r="L79" s="93" t="b">
        <v>0</v>
      </c>
    </row>
    <row r="80" spans="1:12" ht="15">
      <c r="A80" s="93" t="s">
        <v>819</v>
      </c>
      <c r="B80" s="93" t="s">
        <v>820</v>
      </c>
      <c r="C80" s="93">
        <v>2</v>
      </c>
      <c r="D80" s="133">
        <v>0.004702314797593137</v>
      </c>
      <c r="E80" s="133">
        <v>2.337459261290656</v>
      </c>
      <c r="F80" s="93" t="s">
        <v>837</v>
      </c>
      <c r="G80" s="93" t="b">
        <v>0</v>
      </c>
      <c r="H80" s="93" t="b">
        <v>0</v>
      </c>
      <c r="I80" s="93" t="b">
        <v>0</v>
      </c>
      <c r="J80" s="93" t="b">
        <v>0</v>
      </c>
      <c r="K80" s="93" t="b">
        <v>0</v>
      </c>
      <c r="L80" s="93" t="b">
        <v>0</v>
      </c>
    </row>
    <row r="81" spans="1:12" ht="15">
      <c r="A81" s="93" t="s">
        <v>820</v>
      </c>
      <c r="B81" s="93" t="s">
        <v>821</v>
      </c>
      <c r="C81" s="93">
        <v>2</v>
      </c>
      <c r="D81" s="133">
        <v>0.004702314797593137</v>
      </c>
      <c r="E81" s="133">
        <v>2.337459261290656</v>
      </c>
      <c r="F81" s="93" t="s">
        <v>837</v>
      </c>
      <c r="G81" s="93" t="b">
        <v>0</v>
      </c>
      <c r="H81" s="93" t="b">
        <v>0</v>
      </c>
      <c r="I81" s="93" t="b">
        <v>0</v>
      </c>
      <c r="J81" s="93" t="b">
        <v>0</v>
      </c>
      <c r="K81" s="93" t="b">
        <v>0</v>
      </c>
      <c r="L81" s="93" t="b">
        <v>0</v>
      </c>
    </row>
    <row r="82" spans="1:12" ht="15">
      <c r="A82" s="93" t="s">
        <v>821</v>
      </c>
      <c r="B82" s="93" t="s">
        <v>822</v>
      </c>
      <c r="C82" s="93">
        <v>2</v>
      </c>
      <c r="D82" s="133">
        <v>0.004702314797593137</v>
      </c>
      <c r="E82" s="133">
        <v>2.337459261290656</v>
      </c>
      <c r="F82" s="93" t="s">
        <v>837</v>
      </c>
      <c r="G82" s="93" t="b">
        <v>0</v>
      </c>
      <c r="H82" s="93" t="b">
        <v>0</v>
      </c>
      <c r="I82" s="93" t="b">
        <v>0</v>
      </c>
      <c r="J82" s="93" t="b">
        <v>0</v>
      </c>
      <c r="K82" s="93" t="b">
        <v>0</v>
      </c>
      <c r="L82" s="93" t="b">
        <v>0</v>
      </c>
    </row>
    <row r="83" spans="1:12" ht="15">
      <c r="A83" s="93" t="s">
        <v>822</v>
      </c>
      <c r="B83" s="93" t="s">
        <v>823</v>
      </c>
      <c r="C83" s="93">
        <v>2</v>
      </c>
      <c r="D83" s="133">
        <v>0.004702314797593137</v>
      </c>
      <c r="E83" s="133">
        <v>2.337459261290656</v>
      </c>
      <c r="F83" s="93" t="s">
        <v>837</v>
      </c>
      <c r="G83" s="93" t="b">
        <v>0</v>
      </c>
      <c r="H83" s="93" t="b">
        <v>0</v>
      </c>
      <c r="I83" s="93" t="b">
        <v>0</v>
      </c>
      <c r="J83" s="93" t="b">
        <v>0</v>
      </c>
      <c r="K83" s="93" t="b">
        <v>0</v>
      </c>
      <c r="L83" s="93" t="b">
        <v>0</v>
      </c>
    </row>
    <row r="84" spans="1:12" ht="15">
      <c r="A84" s="93" t="s">
        <v>823</v>
      </c>
      <c r="B84" s="93" t="s">
        <v>231</v>
      </c>
      <c r="C84" s="93">
        <v>2</v>
      </c>
      <c r="D84" s="133">
        <v>0.004702314797593137</v>
      </c>
      <c r="E84" s="133">
        <v>1.9395192526186185</v>
      </c>
      <c r="F84" s="93" t="s">
        <v>837</v>
      </c>
      <c r="G84" s="93" t="b">
        <v>0</v>
      </c>
      <c r="H84" s="93" t="b">
        <v>0</v>
      </c>
      <c r="I84" s="93" t="b">
        <v>0</v>
      </c>
      <c r="J84" s="93" t="b">
        <v>0</v>
      </c>
      <c r="K84" s="93" t="b">
        <v>0</v>
      </c>
      <c r="L84" s="93" t="b">
        <v>0</v>
      </c>
    </row>
    <row r="85" spans="1:12" ht="15">
      <c r="A85" s="93" t="s">
        <v>231</v>
      </c>
      <c r="B85" s="93" t="s">
        <v>817</v>
      </c>
      <c r="C85" s="93">
        <v>2</v>
      </c>
      <c r="D85" s="133">
        <v>0.004702314797593137</v>
      </c>
      <c r="E85" s="133">
        <v>1.7634279935629373</v>
      </c>
      <c r="F85" s="93" t="s">
        <v>837</v>
      </c>
      <c r="G85" s="93" t="b">
        <v>0</v>
      </c>
      <c r="H85" s="93" t="b">
        <v>0</v>
      </c>
      <c r="I85" s="93" t="b">
        <v>0</v>
      </c>
      <c r="J85" s="93" t="b">
        <v>0</v>
      </c>
      <c r="K85" s="93" t="b">
        <v>0</v>
      </c>
      <c r="L85" s="93" t="b">
        <v>0</v>
      </c>
    </row>
    <row r="86" spans="1:12" ht="15">
      <c r="A86" s="93" t="s">
        <v>817</v>
      </c>
      <c r="B86" s="93" t="s">
        <v>634</v>
      </c>
      <c r="C86" s="93">
        <v>2</v>
      </c>
      <c r="D86" s="133">
        <v>0.004702314797593137</v>
      </c>
      <c r="E86" s="133">
        <v>1.2319490765206822</v>
      </c>
      <c r="F86" s="93" t="s">
        <v>837</v>
      </c>
      <c r="G86" s="93" t="b">
        <v>0</v>
      </c>
      <c r="H86" s="93" t="b">
        <v>0</v>
      </c>
      <c r="I86" s="93" t="b">
        <v>0</v>
      </c>
      <c r="J86" s="93" t="b">
        <v>0</v>
      </c>
      <c r="K86" s="93" t="b">
        <v>0</v>
      </c>
      <c r="L86" s="93" t="b">
        <v>0</v>
      </c>
    </row>
    <row r="87" spans="1:12" ht="15">
      <c r="A87" s="93" t="s">
        <v>634</v>
      </c>
      <c r="B87" s="93" t="s">
        <v>824</v>
      </c>
      <c r="C87" s="93">
        <v>2</v>
      </c>
      <c r="D87" s="133">
        <v>0.004702314797593137</v>
      </c>
      <c r="E87" s="133">
        <v>1.4080403355763633</v>
      </c>
      <c r="F87" s="93" t="s">
        <v>837</v>
      </c>
      <c r="G87" s="93" t="b">
        <v>0</v>
      </c>
      <c r="H87" s="93" t="b">
        <v>0</v>
      </c>
      <c r="I87" s="93" t="b">
        <v>0</v>
      </c>
      <c r="J87" s="93" t="b">
        <v>1</v>
      </c>
      <c r="K87" s="93" t="b">
        <v>0</v>
      </c>
      <c r="L87" s="93" t="b">
        <v>0</v>
      </c>
    </row>
    <row r="88" spans="1:12" ht="15">
      <c r="A88" s="93" t="s">
        <v>824</v>
      </c>
      <c r="B88" s="93" t="s">
        <v>825</v>
      </c>
      <c r="C88" s="93">
        <v>2</v>
      </c>
      <c r="D88" s="133">
        <v>0.004702314797593137</v>
      </c>
      <c r="E88" s="133">
        <v>2.337459261290656</v>
      </c>
      <c r="F88" s="93" t="s">
        <v>837</v>
      </c>
      <c r="G88" s="93" t="b">
        <v>1</v>
      </c>
      <c r="H88" s="93" t="b">
        <v>0</v>
      </c>
      <c r="I88" s="93" t="b">
        <v>0</v>
      </c>
      <c r="J88" s="93" t="b">
        <v>0</v>
      </c>
      <c r="K88" s="93" t="b">
        <v>0</v>
      </c>
      <c r="L88" s="93" t="b">
        <v>0</v>
      </c>
    </row>
    <row r="89" spans="1:12" ht="15">
      <c r="A89" s="93" t="s">
        <v>825</v>
      </c>
      <c r="B89" s="93" t="s">
        <v>826</v>
      </c>
      <c r="C89" s="93">
        <v>2</v>
      </c>
      <c r="D89" s="133">
        <v>0.004702314797593137</v>
      </c>
      <c r="E89" s="133">
        <v>2.337459261290656</v>
      </c>
      <c r="F89" s="93" t="s">
        <v>837</v>
      </c>
      <c r="G89" s="93" t="b">
        <v>0</v>
      </c>
      <c r="H89" s="93" t="b">
        <v>0</v>
      </c>
      <c r="I89" s="93" t="b">
        <v>0</v>
      </c>
      <c r="J89" s="93" t="b">
        <v>0</v>
      </c>
      <c r="K89" s="93" t="b">
        <v>0</v>
      </c>
      <c r="L89" s="93" t="b">
        <v>0</v>
      </c>
    </row>
    <row r="90" spans="1:12" ht="15">
      <c r="A90" s="93" t="s">
        <v>826</v>
      </c>
      <c r="B90" s="93" t="s">
        <v>827</v>
      </c>
      <c r="C90" s="93">
        <v>2</v>
      </c>
      <c r="D90" s="133">
        <v>0.004702314797593137</v>
      </c>
      <c r="E90" s="133">
        <v>2.337459261290656</v>
      </c>
      <c r="F90" s="93" t="s">
        <v>837</v>
      </c>
      <c r="G90" s="93" t="b">
        <v>0</v>
      </c>
      <c r="H90" s="93" t="b">
        <v>0</v>
      </c>
      <c r="I90" s="93" t="b">
        <v>0</v>
      </c>
      <c r="J90" s="93" t="b">
        <v>0</v>
      </c>
      <c r="K90" s="93" t="b">
        <v>0</v>
      </c>
      <c r="L90" s="93" t="b">
        <v>0</v>
      </c>
    </row>
    <row r="91" spans="1:12" ht="15">
      <c r="A91" s="93" t="s">
        <v>827</v>
      </c>
      <c r="B91" s="93" t="s">
        <v>828</v>
      </c>
      <c r="C91" s="93">
        <v>2</v>
      </c>
      <c r="D91" s="133">
        <v>0.004702314797593137</v>
      </c>
      <c r="E91" s="133">
        <v>2.337459261290656</v>
      </c>
      <c r="F91" s="93" t="s">
        <v>837</v>
      </c>
      <c r="G91" s="93" t="b">
        <v>0</v>
      </c>
      <c r="H91" s="93" t="b">
        <v>0</v>
      </c>
      <c r="I91" s="93" t="b">
        <v>0</v>
      </c>
      <c r="J91" s="93" t="b">
        <v>0</v>
      </c>
      <c r="K91" s="93" t="b">
        <v>0</v>
      </c>
      <c r="L91" s="93" t="b">
        <v>0</v>
      </c>
    </row>
    <row r="92" spans="1:12" ht="15">
      <c r="A92" s="93" t="s">
        <v>828</v>
      </c>
      <c r="B92" s="93" t="s">
        <v>658</v>
      </c>
      <c r="C92" s="93">
        <v>2</v>
      </c>
      <c r="D92" s="133">
        <v>0.004702314797593137</v>
      </c>
      <c r="E92" s="133">
        <v>1.3162699622207181</v>
      </c>
      <c r="F92" s="93" t="s">
        <v>837</v>
      </c>
      <c r="G92" s="93" t="b">
        <v>0</v>
      </c>
      <c r="H92" s="93" t="b">
        <v>0</v>
      </c>
      <c r="I92" s="93" t="b">
        <v>0</v>
      </c>
      <c r="J92" s="93" t="b">
        <v>0</v>
      </c>
      <c r="K92" s="93" t="b">
        <v>0</v>
      </c>
      <c r="L92" s="93" t="b">
        <v>0</v>
      </c>
    </row>
    <row r="93" spans="1:12" ht="15">
      <c r="A93" s="93" t="s">
        <v>658</v>
      </c>
      <c r="B93" s="93" t="s">
        <v>829</v>
      </c>
      <c r="C93" s="93">
        <v>2</v>
      </c>
      <c r="D93" s="133">
        <v>0.004702314797593137</v>
      </c>
      <c r="E93" s="133">
        <v>1.3374592612906562</v>
      </c>
      <c r="F93" s="93" t="s">
        <v>837</v>
      </c>
      <c r="G93" s="93" t="b">
        <v>0</v>
      </c>
      <c r="H93" s="93" t="b">
        <v>0</v>
      </c>
      <c r="I93" s="93" t="b">
        <v>0</v>
      </c>
      <c r="J93" s="93" t="b">
        <v>0</v>
      </c>
      <c r="K93" s="93" t="b">
        <v>0</v>
      </c>
      <c r="L93" s="93" t="b">
        <v>0</v>
      </c>
    </row>
    <row r="94" spans="1:12" ht="15">
      <c r="A94" s="93" t="s">
        <v>829</v>
      </c>
      <c r="B94" s="93" t="s">
        <v>830</v>
      </c>
      <c r="C94" s="93">
        <v>2</v>
      </c>
      <c r="D94" s="133">
        <v>0.004702314797593137</v>
      </c>
      <c r="E94" s="133">
        <v>2.337459261290656</v>
      </c>
      <c r="F94" s="93" t="s">
        <v>837</v>
      </c>
      <c r="G94" s="93" t="b">
        <v>0</v>
      </c>
      <c r="H94" s="93" t="b">
        <v>0</v>
      </c>
      <c r="I94" s="93" t="b">
        <v>0</v>
      </c>
      <c r="J94" s="93" t="b">
        <v>0</v>
      </c>
      <c r="K94" s="93" t="b">
        <v>0</v>
      </c>
      <c r="L94" s="93" t="b">
        <v>0</v>
      </c>
    </row>
    <row r="95" spans="1:12" ht="15">
      <c r="A95" s="93" t="s">
        <v>830</v>
      </c>
      <c r="B95" s="93" t="s">
        <v>831</v>
      </c>
      <c r="C95" s="93">
        <v>2</v>
      </c>
      <c r="D95" s="133">
        <v>0.004702314797593137</v>
      </c>
      <c r="E95" s="133">
        <v>2.337459261290656</v>
      </c>
      <c r="F95" s="93" t="s">
        <v>837</v>
      </c>
      <c r="G95" s="93" t="b">
        <v>0</v>
      </c>
      <c r="H95" s="93" t="b">
        <v>0</v>
      </c>
      <c r="I95" s="93" t="b">
        <v>0</v>
      </c>
      <c r="J95" s="93" t="b">
        <v>0</v>
      </c>
      <c r="K95" s="93" t="b">
        <v>0</v>
      </c>
      <c r="L95" s="93" t="b">
        <v>0</v>
      </c>
    </row>
    <row r="96" spans="1:12" ht="15">
      <c r="A96" s="93" t="s">
        <v>831</v>
      </c>
      <c r="B96" s="93" t="s">
        <v>832</v>
      </c>
      <c r="C96" s="93">
        <v>2</v>
      </c>
      <c r="D96" s="133">
        <v>0.004702314797593137</v>
      </c>
      <c r="E96" s="133">
        <v>2.337459261290656</v>
      </c>
      <c r="F96" s="93" t="s">
        <v>837</v>
      </c>
      <c r="G96" s="93" t="b">
        <v>0</v>
      </c>
      <c r="H96" s="93" t="b">
        <v>0</v>
      </c>
      <c r="I96" s="93" t="b">
        <v>0</v>
      </c>
      <c r="J96" s="93" t="b">
        <v>0</v>
      </c>
      <c r="K96" s="93" t="b">
        <v>0</v>
      </c>
      <c r="L96" s="93" t="b">
        <v>0</v>
      </c>
    </row>
    <row r="97" spans="1:12" ht="15">
      <c r="A97" s="93" t="s">
        <v>832</v>
      </c>
      <c r="B97" s="93" t="s">
        <v>833</v>
      </c>
      <c r="C97" s="93">
        <v>2</v>
      </c>
      <c r="D97" s="133">
        <v>0.004702314797593137</v>
      </c>
      <c r="E97" s="133">
        <v>2.337459261290656</v>
      </c>
      <c r="F97" s="93" t="s">
        <v>837</v>
      </c>
      <c r="G97" s="93" t="b">
        <v>0</v>
      </c>
      <c r="H97" s="93" t="b">
        <v>0</v>
      </c>
      <c r="I97" s="93" t="b">
        <v>0</v>
      </c>
      <c r="J97" s="93" t="b">
        <v>0</v>
      </c>
      <c r="K97" s="93" t="b">
        <v>0</v>
      </c>
      <c r="L97" s="93" t="b">
        <v>0</v>
      </c>
    </row>
    <row r="98" spans="1:12" ht="15">
      <c r="A98" s="93" t="s">
        <v>833</v>
      </c>
      <c r="B98" s="93" t="s">
        <v>834</v>
      </c>
      <c r="C98" s="93">
        <v>2</v>
      </c>
      <c r="D98" s="133">
        <v>0.004702314797593137</v>
      </c>
      <c r="E98" s="133">
        <v>2.337459261290656</v>
      </c>
      <c r="F98" s="93" t="s">
        <v>837</v>
      </c>
      <c r="G98" s="93" t="b">
        <v>0</v>
      </c>
      <c r="H98" s="93" t="b">
        <v>0</v>
      </c>
      <c r="I98" s="93" t="b">
        <v>0</v>
      </c>
      <c r="J98" s="93" t="b">
        <v>0</v>
      </c>
      <c r="K98" s="93" t="b">
        <v>0</v>
      </c>
      <c r="L98" s="93" t="b">
        <v>0</v>
      </c>
    </row>
    <row r="99" spans="1:12" ht="15">
      <c r="A99" s="93" t="s">
        <v>658</v>
      </c>
      <c r="B99" s="93" t="s">
        <v>634</v>
      </c>
      <c r="C99" s="93">
        <v>8</v>
      </c>
      <c r="D99" s="133">
        <v>0.007808451363415082</v>
      </c>
      <c r="E99" s="133">
        <v>0.9819017779072038</v>
      </c>
      <c r="F99" s="93" t="s">
        <v>593</v>
      </c>
      <c r="G99" s="93" t="b">
        <v>0</v>
      </c>
      <c r="H99" s="93" t="b">
        <v>0</v>
      </c>
      <c r="I99" s="93" t="b">
        <v>0</v>
      </c>
      <c r="J99" s="93" t="b">
        <v>0</v>
      </c>
      <c r="K99" s="93" t="b">
        <v>0</v>
      </c>
      <c r="L99" s="93" t="b">
        <v>0</v>
      </c>
    </row>
    <row r="100" spans="1:12" ht="15">
      <c r="A100" s="93" t="s">
        <v>634</v>
      </c>
      <c r="B100" s="93" t="s">
        <v>657</v>
      </c>
      <c r="C100" s="93">
        <v>8</v>
      </c>
      <c r="D100" s="133">
        <v>0.007808451363415082</v>
      </c>
      <c r="E100" s="133">
        <v>0.7130564656146239</v>
      </c>
      <c r="F100" s="93" t="s">
        <v>593</v>
      </c>
      <c r="G100" s="93" t="b">
        <v>0</v>
      </c>
      <c r="H100" s="93" t="b">
        <v>0</v>
      </c>
      <c r="I100" s="93" t="b">
        <v>0</v>
      </c>
      <c r="J100" s="93" t="b">
        <v>0</v>
      </c>
      <c r="K100" s="93" t="b">
        <v>0</v>
      </c>
      <c r="L100" s="93" t="b">
        <v>0</v>
      </c>
    </row>
    <row r="101" spans="1:12" ht="15">
      <c r="A101" s="93" t="s">
        <v>657</v>
      </c>
      <c r="B101" s="93" t="s">
        <v>659</v>
      </c>
      <c r="C101" s="93">
        <v>8</v>
      </c>
      <c r="D101" s="133">
        <v>0.007808451363415082</v>
      </c>
      <c r="E101" s="133">
        <v>0.6830932422371807</v>
      </c>
      <c r="F101" s="93" t="s">
        <v>593</v>
      </c>
      <c r="G101" s="93" t="b">
        <v>0</v>
      </c>
      <c r="H101" s="93" t="b">
        <v>0</v>
      </c>
      <c r="I101" s="93" t="b">
        <v>0</v>
      </c>
      <c r="J101" s="93" t="b">
        <v>0</v>
      </c>
      <c r="K101" s="93" t="b">
        <v>0</v>
      </c>
      <c r="L101" s="93" t="b">
        <v>0</v>
      </c>
    </row>
    <row r="102" spans="1:12" ht="15">
      <c r="A102" s="93" t="s">
        <v>659</v>
      </c>
      <c r="B102" s="93" t="s">
        <v>660</v>
      </c>
      <c r="C102" s="93">
        <v>8</v>
      </c>
      <c r="D102" s="133">
        <v>0.007808451363415082</v>
      </c>
      <c r="E102" s="133">
        <v>0.9519385545297606</v>
      </c>
      <c r="F102" s="93" t="s">
        <v>593</v>
      </c>
      <c r="G102" s="93" t="b">
        <v>0</v>
      </c>
      <c r="H102" s="93" t="b">
        <v>0</v>
      </c>
      <c r="I102" s="93" t="b">
        <v>0</v>
      </c>
      <c r="J102" s="93" t="b">
        <v>0</v>
      </c>
      <c r="K102" s="93" t="b">
        <v>0</v>
      </c>
      <c r="L102" s="93" t="b">
        <v>0</v>
      </c>
    </row>
    <row r="103" spans="1:12" ht="15">
      <c r="A103" s="93" t="s">
        <v>660</v>
      </c>
      <c r="B103" s="93" t="s">
        <v>229</v>
      </c>
      <c r="C103" s="93">
        <v>8</v>
      </c>
      <c r="D103" s="133">
        <v>0.007808451363415082</v>
      </c>
      <c r="E103" s="133">
        <v>1.2249398265934983</v>
      </c>
      <c r="F103" s="93" t="s">
        <v>593</v>
      </c>
      <c r="G103" s="93" t="b">
        <v>0</v>
      </c>
      <c r="H103" s="93" t="b">
        <v>0</v>
      </c>
      <c r="I103" s="93" t="b">
        <v>0</v>
      </c>
      <c r="J103" s="93" t="b">
        <v>0</v>
      </c>
      <c r="K103" s="93" t="b">
        <v>0</v>
      </c>
      <c r="L103" s="93" t="b">
        <v>0</v>
      </c>
    </row>
    <row r="104" spans="1:12" ht="15">
      <c r="A104" s="93" t="s">
        <v>229</v>
      </c>
      <c r="B104" s="93" t="s">
        <v>233</v>
      </c>
      <c r="C104" s="93">
        <v>8</v>
      </c>
      <c r="D104" s="133">
        <v>0.007808451363415082</v>
      </c>
      <c r="E104" s="133">
        <v>1.4679778752797927</v>
      </c>
      <c r="F104" s="93" t="s">
        <v>593</v>
      </c>
      <c r="G104" s="93" t="b">
        <v>0</v>
      </c>
      <c r="H104" s="93" t="b">
        <v>0</v>
      </c>
      <c r="I104" s="93" t="b">
        <v>0</v>
      </c>
      <c r="J104" s="93" t="b">
        <v>0</v>
      </c>
      <c r="K104" s="93" t="b">
        <v>0</v>
      </c>
      <c r="L104" s="93" t="b">
        <v>0</v>
      </c>
    </row>
    <row r="105" spans="1:12" ht="15">
      <c r="A105" s="93" t="s">
        <v>664</v>
      </c>
      <c r="B105" s="93" t="s">
        <v>227</v>
      </c>
      <c r="C105" s="93">
        <v>8</v>
      </c>
      <c r="D105" s="133">
        <v>0.007808451363415082</v>
      </c>
      <c r="E105" s="133">
        <v>1.4679778752797927</v>
      </c>
      <c r="F105" s="93" t="s">
        <v>593</v>
      </c>
      <c r="G105" s="93" t="b">
        <v>0</v>
      </c>
      <c r="H105" s="93" t="b">
        <v>0</v>
      </c>
      <c r="I105" s="93" t="b">
        <v>0</v>
      </c>
      <c r="J105" s="93" t="b">
        <v>0</v>
      </c>
      <c r="K105" s="93" t="b">
        <v>0</v>
      </c>
      <c r="L105" s="93" t="b">
        <v>0</v>
      </c>
    </row>
    <row r="106" spans="1:12" ht="15">
      <c r="A106" s="93" t="s">
        <v>227</v>
      </c>
      <c r="B106" s="93" t="s">
        <v>234</v>
      </c>
      <c r="C106" s="93">
        <v>8</v>
      </c>
      <c r="D106" s="133">
        <v>0.007808451363415082</v>
      </c>
      <c r="E106" s="133">
        <v>1.4679778752797927</v>
      </c>
      <c r="F106" s="93" t="s">
        <v>593</v>
      </c>
      <c r="G106" s="93" t="b">
        <v>0</v>
      </c>
      <c r="H106" s="93" t="b">
        <v>0</v>
      </c>
      <c r="I106" s="93" t="b">
        <v>0</v>
      </c>
      <c r="J106" s="93" t="b">
        <v>0</v>
      </c>
      <c r="K106" s="93" t="b">
        <v>0</v>
      </c>
      <c r="L106" s="93" t="b">
        <v>0</v>
      </c>
    </row>
    <row r="107" spans="1:12" ht="15">
      <c r="A107" s="93" t="s">
        <v>234</v>
      </c>
      <c r="B107" s="93" t="s">
        <v>230</v>
      </c>
      <c r="C107" s="93">
        <v>8</v>
      </c>
      <c r="D107" s="133">
        <v>0.007808451363415082</v>
      </c>
      <c r="E107" s="133">
        <v>1.4679778752797927</v>
      </c>
      <c r="F107" s="93" t="s">
        <v>593</v>
      </c>
      <c r="G107" s="93" t="b">
        <v>0</v>
      </c>
      <c r="H107" s="93" t="b">
        <v>0</v>
      </c>
      <c r="I107" s="93" t="b">
        <v>0</v>
      </c>
      <c r="J107" s="93" t="b">
        <v>0</v>
      </c>
      <c r="K107" s="93" t="b">
        <v>0</v>
      </c>
      <c r="L107" s="93" t="b">
        <v>0</v>
      </c>
    </row>
    <row r="108" spans="1:12" ht="15">
      <c r="A108" s="93" t="s">
        <v>662</v>
      </c>
      <c r="B108" s="93" t="s">
        <v>774</v>
      </c>
      <c r="C108" s="93">
        <v>7</v>
      </c>
      <c r="D108" s="133">
        <v>0.008462690641156097</v>
      </c>
      <c r="E108" s="133">
        <v>1.2249398265934983</v>
      </c>
      <c r="F108" s="93" t="s">
        <v>593</v>
      </c>
      <c r="G108" s="93" t="b">
        <v>0</v>
      </c>
      <c r="H108" s="93" t="b">
        <v>0</v>
      </c>
      <c r="I108" s="93" t="b">
        <v>0</v>
      </c>
      <c r="J108" s="93" t="b">
        <v>0</v>
      </c>
      <c r="K108" s="93" t="b">
        <v>0</v>
      </c>
      <c r="L108" s="93" t="b">
        <v>0</v>
      </c>
    </row>
    <row r="109" spans="1:12" ht="15">
      <c r="A109" s="93" t="s">
        <v>774</v>
      </c>
      <c r="B109" s="93" t="s">
        <v>664</v>
      </c>
      <c r="C109" s="93">
        <v>7</v>
      </c>
      <c r="D109" s="133">
        <v>0.008462690641156097</v>
      </c>
      <c r="E109" s="133">
        <v>1.4679778752797927</v>
      </c>
      <c r="F109" s="93" t="s">
        <v>593</v>
      </c>
      <c r="G109" s="93" t="b">
        <v>0</v>
      </c>
      <c r="H109" s="93" t="b">
        <v>0</v>
      </c>
      <c r="I109" s="93" t="b">
        <v>0</v>
      </c>
      <c r="J109" s="93" t="b">
        <v>0</v>
      </c>
      <c r="K109" s="93" t="b">
        <v>0</v>
      </c>
      <c r="L109" s="93" t="b">
        <v>0</v>
      </c>
    </row>
    <row r="110" spans="1:12" ht="15">
      <c r="A110" s="93" t="s">
        <v>659</v>
      </c>
      <c r="B110" s="93" t="s">
        <v>657</v>
      </c>
      <c r="C110" s="93">
        <v>7</v>
      </c>
      <c r="D110" s="133">
        <v>0.008462690641156097</v>
      </c>
      <c r="E110" s="133">
        <v>0.625101295259494</v>
      </c>
      <c r="F110" s="93" t="s">
        <v>593</v>
      </c>
      <c r="G110" s="93" t="b">
        <v>0</v>
      </c>
      <c r="H110" s="93" t="b">
        <v>0</v>
      </c>
      <c r="I110" s="93" t="b">
        <v>0</v>
      </c>
      <c r="J110" s="93" t="b">
        <v>0</v>
      </c>
      <c r="K110" s="93" t="b">
        <v>0</v>
      </c>
      <c r="L110" s="93" t="b">
        <v>0</v>
      </c>
    </row>
    <row r="111" spans="1:12" ht="15">
      <c r="A111" s="93" t="s">
        <v>657</v>
      </c>
      <c r="B111" s="93" t="s">
        <v>663</v>
      </c>
      <c r="C111" s="93">
        <v>7</v>
      </c>
      <c r="D111" s="133">
        <v>0.008462690641156097</v>
      </c>
      <c r="E111" s="133">
        <v>0.7220113082675504</v>
      </c>
      <c r="F111" s="93" t="s">
        <v>593</v>
      </c>
      <c r="G111" s="93" t="b">
        <v>0</v>
      </c>
      <c r="H111" s="93" t="b">
        <v>0</v>
      </c>
      <c r="I111" s="93" t="b">
        <v>0</v>
      </c>
      <c r="J111" s="93" t="b">
        <v>0</v>
      </c>
      <c r="K111" s="93" t="b">
        <v>0</v>
      </c>
      <c r="L111" s="93" t="b">
        <v>0</v>
      </c>
    </row>
    <row r="112" spans="1:12" ht="15">
      <c r="A112" s="93" t="s">
        <v>663</v>
      </c>
      <c r="B112" s="93" t="s">
        <v>775</v>
      </c>
      <c r="C112" s="93">
        <v>7</v>
      </c>
      <c r="D112" s="133">
        <v>0.008462690641156097</v>
      </c>
      <c r="E112" s="133">
        <v>1.2918866162241114</v>
      </c>
      <c r="F112" s="93" t="s">
        <v>593</v>
      </c>
      <c r="G112" s="93" t="b">
        <v>0</v>
      </c>
      <c r="H112" s="93" t="b">
        <v>0</v>
      </c>
      <c r="I112" s="93" t="b">
        <v>0</v>
      </c>
      <c r="J112" s="93" t="b">
        <v>0</v>
      </c>
      <c r="K112" s="93" t="b">
        <v>0</v>
      </c>
      <c r="L112" s="93" t="b">
        <v>0</v>
      </c>
    </row>
    <row r="113" spans="1:12" ht="15">
      <c r="A113" s="93" t="s">
        <v>775</v>
      </c>
      <c r="B113" s="93" t="s">
        <v>235</v>
      </c>
      <c r="C113" s="93">
        <v>7</v>
      </c>
      <c r="D113" s="133">
        <v>0.008462690641156097</v>
      </c>
      <c r="E113" s="133">
        <v>1.5259698222574793</v>
      </c>
      <c r="F113" s="93" t="s">
        <v>593</v>
      </c>
      <c r="G113" s="93" t="b">
        <v>0</v>
      </c>
      <c r="H113" s="93" t="b">
        <v>0</v>
      </c>
      <c r="I113" s="93" t="b">
        <v>0</v>
      </c>
      <c r="J113" s="93" t="b">
        <v>0</v>
      </c>
      <c r="K113" s="93" t="b">
        <v>0</v>
      </c>
      <c r="L113" s="93" t="b">
        <v>0</v>
      </c>
    </row>
    <row r="114" spans="1:12" ht="15">
      <c r="A114" s="93" t="s">
        <v>777</v>
      </c>
      <c r="B114" s="93" t="s">
        <v>634</v>
      </c>
      <c r="C114" s="93">
        <v>6</v>
      </c>
      <c r="D114" s="133">
        <v>0.008866910489026372</v>
      </c>
      <c r="E114" s="133">
        <v>1.2249398265934983</v>
      </c>
      <c r="F114" s="93" t="s">
        <v>593</v>
      </c>
      <c r="G114" s="93" t="b">
        <v>0</v>
      </c>
      <c r="H114" s="93" t="b">
        <v>0</v>
      </c>
      <c r="I114" s="93" t="b">
        <v>0</v>
      </c>
      <c r="J114" s="93" t="b">
        <v>0</v>
      </c>
      <c r="K114" s="93" t="b">
        <v>0</v>
      </c>
      <c r="L114" s="93" t="b">
        <v>0</v>
      </c>
    </row>
    <row r="115" spans="1:12" ht="15">
      <c r="A115" s="93" t="s">
        <v>634</v>
      </c>
      <c r="B115" s="93" t="s">
        <v>778</v>
      </c>
      <c r="C115" s="93">
        <v>6</v>
      </c>
      <c r="D115" s="133">
        <v>0.008866910489026372</v>
      </c>
      <c r="E115" s="133">
        <v>1.2249398265934983</v>
      </c>
      <c r="F115" s="93" t="s">
        <v>593</v>
      </c>
      <c r="G115" s="93" t="b">
        <v>0</v>
      </c>
      <c r="H115" s="93" t="b">
        <v>0</v>
      </c>
      <c r="I115" s="93" t="b">
        <v>0</v>
      </c>
      <c r="J115" s="93" t="b">
        <v>0</v>
      </c>
      <c r="K115" s="93" t="b">
        <v>0</v>
      </c>
      <c r="L115" s="93" t="b">
        <v>0</v>
      </c>
    </row>
    <row r="116" spans="1:12" ht="15">
      <c r="A116" s="93" t="s">
        <v>778</v>
      </c>
      <c r="B116" s="93" t="s">
        <v>779</v>
      </c>
      <c r="C116" s="93">
        <v>6</v>
      </c>
      <c r="D116" s="133">
        <v>0.008866910489026372</v>
      </c>
      <c r="E116" s="133">
        <v>1.5929166118880926</v>
      </c>
      <c r="F116" s="93" t="s">
        <v>593</v>
      </c>
      <c r="G116" s="93" t="b">
        <v>0</v>
      </c>
      <c r="H116" s="93" t="b">
        <v>0</v>
      </c>
      <c r="I116" s="93" t="b">
        <v>0</v>
      </c>
      <c r="J116" s="93" t="b">
        <v>0</v>
      </c>
      <c r="K116" s="93" t="b">
        <v>0</v>
      </c>
      <c r="L116" s="93" t="b">
        <v>0</v>
      </c>
    </row>
    <row r="117" spans="1:12" ht="15">
      <c r="A117" s="93" t="s">
        <v>779</v>
      </c>
      <c r="B117" s="93" t="s">
        <v>780</v>
      </c>
      <c r="C117" s="93">
        <v>6</v>
      </c>
      <c r="D117" s="133">
        <v>0.008866910489026372</v>
      </c>
      <c r="E117" s="133">
        <v>1.5929166118880926</v>
      </c>
      <c r="F117" s="93" t="s">
        <v>593</v>
      </c>
      <c r="G117" s="93" t="b">
        <v>0</v>
      </c>
      <c r="H117" s="93" t="b">
        <v>0</v>
      </c>
      <c r="I117" s="93" t="b">
        <v>0</v>
      </c>
      <c r="J117" s="93" t="b">
        <v>0</v>
      </c>
      <c r="K117" s="93" t="b">
        <v>0</v>
      </c>
      <c r="L117" s="93" t="b">
        <v>0</v>
      </c>
    </row>
    <row r="118" spans="1:12" ht="15">
      <c r="A118" s="93" t="s">
        <v>780</v>
      </c>
      <c r="B118" s="93" t="s">
        <v>662</v>
      </c>
      <c r="C118" s="93">
        <v>6</v>
      </c>
      <c r="D118" s="133">
        <v>0.008866910489026372</v>
      </c>
      <c r="E118" s="133">
        <v>1.4168253528324113</v>
      </c>
      <c r="F118" s="93" t="s">
        <v>593</v>
      </c>
      <c r="G118" s="93" t="b">
        <v>0</v>
      </c>
      <c r="H118" s="93" t="b">
        <v>0</v>
      </c>
      <c r="I118" s="93" t="b">
        <v>0</v>
      </c>
      <c r="J118" s="93" t="b">
        <v>0</v>
      </c>
      <c r="K118" s="93" t="b">
        <v>0</v>
      </c>
      <c r="L118" s="93" t="b">
        <v>0</v>
      </c>
    </row>
    <row r="119" spans="1:12" ht="15">
      <c r="A119" s="93" t="s">
        <v>662</v>
      </c>
      <c r="B119" s="93" t="s">
        <v>773</v>
      </c>
      <c r="C119" s="93">
        <v>6</v>
      </c>
      <c r="D119" s="133">
        <v>0.008866910489026372</v>
      </c>
      <c r="E119" s="133">
        <v>1.2249398265934983</v>
      </c>
      <c r="F119" s="93" t="s">
        <v>593</v>
      </c>
      <c r="G119" s="93" t="b">
        <v>0</v>
      </c>
      <c r="H119" s="93" t="b">
        <v>0</v>
      </c>
      <c r="I119" s="93" t="b">
        <v>0</v>
      </c>
      <c r="J119" s="93" t="b">
        <v>0</v>
      </c>
      <c r="K119" s="93" t="b">
        <v>0</v>
      </c>
      <c r="L119" s="93" t="b">
        <v>0</v>
      </c>
    </row>
    <row r="120" spans="1:12" ht="15">
      <c r="A120" s="93" t="s">
        <v>773</v>
      </c>
      <c r="B120" s="93" t="s">
        <v>659</v>
      </c>
      <c r="C120" s="93">
        <v>6</v>
      </c>
      <c r="D120" s="133">
        <v>0.008866910489026372</v>
      </c>
      <c r="E120" s="133">
        <v>1.1949766032160551</v>
      </c>
      <c r="F120" s="93" t="s">
        <v>593</v>
      </c>
      <c r="G120" s="93" t="b">
        <v>0</v>
      </c>
      <c r="H120" s="93" t="b">
        <v>0</v>
      </c>
      <c r="I120" s="93" t="b">
        <v>0</v>
      </c>
      <c r="J120" s="93" t="b">
        <v>0</v>
      </c>
      <c r="K120" s="93" t="b">
        <v>0</v>
      </c>
      <c r="L120" s="93" t="b">
        <v>0</v>
      </c>
    </row>
    <row r="121" spans="1:12" ht="15">
      <c r="A121" s="93" t="s">
        <v>235</v>
      </c>
      <c r="B121" s="93" t="s">
        <v>781</v>
      </c>
      <c r="C121" s="93">
        <v>6</v>
      </c>
      <c r="D121" s="133">
        <v>0.008866910489026372</v>
      </c>
      <c r="E121" s="133">
        <v>1.5929166118880926</v>
      </c>
      <c r="F121" s="93" t="s">
        <v>593</v>
      </c>
      <c r="G121" s="93" t="b">
        <v>0</v>
      </c>
      <c r="H121" s="93" t="b">
        <v>0</v>
      </c>
      <c r="I121" s="93" t="b">
        <v>0</v>
      </c>
      <c r="J121" s="93" t="b">
        <v>0</v>
      </c>
      <c r="K121" s="93" t="b">
        <v>0</v>
      </c>
      <c r="L121" s="93" t="b">
        <v>0</v>
      </c>
    </row>
    <row r="122" spans="1:12" ht="15">
      <c r="A122" s="93" t="s">
        <v>781</v>
      </c>
      <c r="B122" s="93" t="s">
        <v>660</v>
      </c>
      <c r="C122" s="93">
        <v>6</v>
      </c>
      <c r="D122" s="133">
        <v>0.008866910489026372</v>
      </c>
      <c r="E122" s="133">
        <v>1.2249398265934983</v>
      </c>
      <c r="F122" s="93" t="s">
        <v>593</v>
      </c>
      <c r="G122" s="93" t="b">
        <v>0</v>
      </c>
      <c r="H122" s="93" t="b">
        <v>0</v>
      </c>
      <c r="I122" s="93" t="b">
        <v>0</v>
      </c>
      <c r="J122" s="93" t="b">
        <v>0</v>
      </c>
      <c r="K122" s="93" t="b">
        <v>0</v>
      </c>
      <c r="L122" s="93" t="b">
        <v>0</v>
      </c>
    </row>
    <row r="123" spans="1:12" ht="15">
      <c r="A123" s="93" t="s">
        <v>660</v>
      </c>
      <c r="B123" s="93" t="s">
        <v>657</v>
      </c>
      <c r="C123" s="93">
        <v>6</v>
      </c>
      <c r="D123" s="133">
        <v>0.008866910489026372</v>
      </c>
      <c r="E123" s="133">
        <v>0.5881177290063239</v>
      </c>
      <c r="F123" s="93" t="s">
        <v>593</v>
      </c>
      <c r="G123" s="93" t="b">
        <v>0</v>
      </c>
      <c r="H123" s="93" t="b">
        <v>0</v>
      </c>
      <c r="I123" s="93" t="b">
        <v>0</v>
      </c>
      <c r="J123" s="93" t="b">
        <v>0</v>
      </c>
      <c r="K123" s="93" t="b">
        <v>0</v>
      </c>
      <c r="L123" s="93" t="b">
        <v>0</v>
      </c>
    </row>
    <row r="124" spans="1:12" ht="15">
      <c r="A124" s="93" t="s">
        <v>657</v>
      </c>
      <c r="B124" s="93" t="s">
        <v>782</v>
      </c>
      <c r="C124" s="93">
        <v>6</v>
      </c>
      <c r="D124" s="133">
        <v>0.008866910489026372</v>
      </c>
      <c r="E124" s="133">
        <v>0.9560945143009184</v>
      </c>
      <c r="F124" s="93" t="s">
        <v>593</v>
      </c>
      <c r="G124" s="93" t="b">
        <v>0</v>
      </c>
      <c r="H124" s="93" t="b">
        <v>0</v>
      </c>
      <c r="I124" s="93" t="b">
        <v>0</v>
      </c>
      <c r="J124" s="93" t="b">
        <v>0</v>
      </c>
      <c r="K124" s="93" t="b">
        <v>0</v>
      </c>
      <c r="L124" s="93" t="b">
        <v>0</v>
      </c>
    </row>
    <row r="125" spans="1:12" ht="15">
      <c r="A125" s="93" t="s">
        <v>782</v>
      </c>
      <c r="B125" s="93" t="s">
        <v>783</v>
      </c>
      <c r="C125" s="93">
        <v>6</v>
      </c>
      <c r="D125" s="133">
        <v>0.008866910489026372</v>
      </c>
      <c r="E125" s="133">
        <v>1.5929166118880926</v>
      </c>
      <c r="F125" s="93" t="s">
        <v>593</v>
      </c>
      <c r="G125" s="93" t="b">
        <v>0</v>
      </c>
      <c r="H125" s="93" t="b">
        <v>0</v>
      </c>
      <c r="I125" s="93" t="b">
        <v>0</v>
      </c>
      <c r="J125" s="93" t="b">
        <v>0</v>
      </c>
      <c r="K125" s="93" t="b">
        <v>0</v>
      </c>
      <c r="L125" s="93" t="b">
        <v>0</v>
      </c>
    </row>
    <row r="126" spans="1:12" ht="15">
      <c r="A126" s="93" t="s">
        <v>783</v>
      </c>
      <c r="B126" s="93" t="s">
        <v>658</v>
      </c>
      <c r="C126" s="93">
        <v>6</v>
      </c>
      <c r="D126" s="133">
        <v>0.008866910489026372</v>
      </c>
      <c r="E126" s="133">
        <v>1.3296751771135111</v>
      </c>
      <c r="F126" s="93" t="s">
        <v>593</v>
      </c>
      <c r="G126" s="93" t="b">
        <v>0</v>
      </c>
      <c r="H126" s="93" t="b">
        <v>0</v>
      </c>
      <c r="I126" s="93" t="b">
        <v>0</v>
      </c>
      <c r="J126" s="93" t="b">
        <v>0</v>
      </c>
      <c r="K126" s="93" t="b">
        <v>0</v>
      </c>
      <c r="L126" s="93" t="b">
        <v>0</v>
      </c>
    </row>
    <row r="127" spans="1:12" ht="15">
      <c r="A127" s="93" t="s">
        <v>658</v>
      </c>
      <c r="B127" s="93" t="s">
        <v>776</v>
      </c>
      <c r="C127" s="93">
        <v>6</v>
      </c>
      <c r="D127" s="133">
        <v>0.008866910489026372</v>
      </c>
      <c r="E127" s="133">
        <v>1.2249398265934983</v>
      </c>
      <c r="F127" s="93" t="s">
        <v>593</v>
      </c>
      <c r="G127" s="93" t="b">
        <v>0</v>
      </c>
      <c r="H127" s="93" t="b">
        <v>0</v>
      </c>
      <c r="I127" s="93" t="b">
        <v>0</v>
      </c>
      <c r="J127" s="93" t="b">
        <v>0</v>
      </c>
      <c r="K127" s="93" t="b">
        <v>0</v>
      </c>
      <c r="L127" s="93" t="b">
        <v>0</v>
      </c>
    </row>
    <row r="128" spans="1:12" ht="15">
      <c r="A128" s="93" t="s">
        <v>230</v>
      </c>
      <c r="B128" s="93" t="s">
        <v>784</v>
      </c>
      <c r="C128" s="93">
        <v>5</v>
      </c>
      <c r="D128" s="133">
        <v>0.008979076934582716</v>
      </c>
      <c r="E128" s="133">
        <v>1.5929166118880926</v>
      </c>
      <c r="F128" s="93" t="s">
        <v>593</v>
      </c>
      <c r="G128" s="93" t="b">
        <v>0</v>
      </c>
      <c r="H128" s="93" t="b">
        <v>0</v>
      </c>
      <c r="I128" s="93" t="b">
        <v>0</v>
      </c>
      <c r="J128" s="93" t="b">
        <v>0</v>
      </c>
      <c r="K128" s="93" t="b">
        <v>0</v>
      </c>
      <c r="L128" s="93" t="b">
        <v>0</v>
      </c>
    </row>
    <row r="129" spans="1:12" ht="15">
      <c r="A129" s="93" t="s">
        <v>784</v>
      </c>
      <c r="B129" s="93" t="s">
        <v>785</v>
      </c>
      <c r="C129" s="93">
        <v>5</v>
      </c>
      <c r="D129" s="133">
        <v>0.008979076934582716</v>
      </c>
      <c r="E129" s="133">
        <v>1.6720978579357175</v>
      </c>
      <c r="F129" s="93" t="s">
        <v>593</v>
      </c>
      <c r="G129" s="93" t="b">
        <v>0</v>
      </c>
      <c r="H129" s="93" t="b">
        <v>0</v>
      </c>
      <c r="I129" s="93" t="b">
        <v>0</v>
      </c>
      <c r="J129" s="93" t="b">
        <v>0</v>
      </c>
      <c r="K129" s="93" t="b">
        <v>0</v>
      </c>
      <c r="L129" s="93" t="b">
        <v>0</v>
      </c>
    </row>
    <row r="130" spans="1:12" ht="15">
      <c r="A130" s="93" t="s">
        <v>785</v>
      </c>
      <c r="B130" s="93" t="s">
        <v>663</v>
      </c>
      <c r="C130" s="93">
        <v>5</v>
      </c>
      <c r="D130" s="133">
        <v>0.008979076934582716</v>
      </c>
      <c r="E130" s="133">
        <v>1.2918866162241114</v>
      </c>
      <c r="F130" s="93" t="s">
        <v>593</v>
      </c>
      <c r="G130" s="93" t="b">
        <v>0</v>
      </c>
      <c r="H130" s="93" t="b">
        <v>0</v>
      </c>
      <c r="I130" s="93" t="b">
        <v>0</v>
      </c>
      <c r="J130" s="93" t="b">
        <v>0</v>
      </c>
      <c r="K130" s="93" t="b">
        <v>0</v>
      </c>
      <c r="L130" s="93" t="b">
        <v>0</v>
      </c>
    </row>
    <row r="131" spans="1:12" ht="15">
      <c r="A131" s="93" t="s">
        <v>663</v>
      </c>
      <c r="B131" s="93" t="s">
        <v>657</v>
      </c>
      <c r="C131" s="93">
        <v>5</v>
      </c>
      <c r="D131" s="133">
        <v>0.008979076934582716</v>
      </c>
      <c r="E131" s="133">
        <v>0.5758832725893124</v>
      </c>
      <c r="F131" s="93" t="s">
        <v>593</v>
      </c>
      <c r="G131" s="93" t="b">
        <v>0</v>
      </c>
      <c r="H131" s="93" t="b">
        <v>0</v>
      </c>
      <c r="I131" s="93" t="b">
        <v>0</v>
      </c>
      <c r="J131" s="93" t="b">
        <v>0</v>
      </c>
      <c r="K131" s="93" t="b">
        <v>0</v>
      </c>
      <c r="L131" s="93" t="b">
        <v>0</v>
      </c>
    </row>
    <row r="132" spans="1:12" ht="15">
      <c r="A132" s="93" t="s">
        <v>657</v>
      </c>
      <c r="B132" s="93" t="s">
        <v>226</v>
      </c>
      <c r="C132" s="93">
        <v>5</v>
      </c>
      <c r="D132" s="133">
        <v>0.008979076934582716</v>
      </c>
      <c r="E132" s="133">
        <v>0.9560945143009183</v>
      </c>
      <c r="F132" s="93" t="s">
        <v>593</v>
      </c>
      <c r="G132" s="93" t="b">
        <v>0</v>
      </c>
      <c r="H132" s="93" t="b">
        <v>0</v>
      </c>
      <c r="I132" s="93" t="b">
        <v>0</v>
      </c>
      <c r="J132" s="93" t="b">
        <v>0</v>
      </c>
      <c r="K132" s="93" t="b">
        <v>0</v>
      </c>
      <c r="L132" s="93" t="b">
        <v>0</v>
      </c>
    </row>
    <row r="133" spans="1:12" ht="15">
      <c r="A133" s="93" t="s">
        <v>226</v>
      </c>
      <c r="B133" s="93" t="s">
        <v>658</v>
      </c>
      <c r="C133" s="93">
        <v>5</v>
      </c>
      <c r="D133" s="133">
        <v>0.008979076934582716</v>
      </c>
      <c r="E133" s="133">
        <v>1.3296751771135114</v>
      </c>
      <c r="F133" s="93" t="s">
        <v>593</v>
      </c>
      <c r="G133" s="93" t="b">
        <v>0</v>
      </c>
      <c r="H133" s="93" t="b">
        <v>0</v>
      </c>
      <c r="I133" s="93" t="b">
        <v>0</v>
      </c>
      <c r="J133" s="93" t="b">
        <v>0</v>
      </c>
      <c r="K133" s="93" t="b">
        <v>0</v>
      </c>
      <c r="L133" s="93" t="b">
        <v>0</v>
      </c>
    </row>
    <row r="134" spans="1:12" ht="15">
      <c r="A134" s="93" t="s">
        <v>233</v>
      </c>
      <c r="B134" s="93" t="s">
        <v>662</v>
      </c>
      <c r="C134" s="93">
        <v>3</v>
      </c>
      <c r="D134" s="133">
        <v>0.008060322662151514</v>
      </c>
      <c r="E134" s="133">
        <v>1.4168253528324113</v>
      </c>
      <c r="F134" s="93" t="s">
        <v>593</v>
      </c>
      <c r="G134" s="93" t="b">
        <v>0</v>
      </c>
      <c r="H134" s="93" t="b">
        <v>0</v>
      </c>
      <c r="I134" s="93" t="b">
        <v>0</v>
      </c>
      <c r="J134" s="93" t="b">
        <v>0</v>
      </c>
      <c r="K134" s="93" t="b">
        <v>0</v>
      </c>
      <c r="L134" s="93" t="b">
        <v>0</v>
      </c>
    </row>
    <row r="135" spans="1:12" ht="15">
      <c r="A135" s="93" t="s">
        <v>666</v>
      </c>
      <c r="B135" s="93" t="s">
        <v>667</v>
      </c>
      <c r="C135" s="93">
        <v>3</v>
      </c>
      <c r="D135" s="133">
        <v>0.0074731356538996685</v>
      </c>
      <c r="E135" s="133">
        <v>1.7350663496842953</v>
      </c>
      <c r="F135" s="93" t="s">
        <v>594</v>
      </c>
      <c r="G135" s="93" t="b">
        <v>0</v>
      </c>
      <c r="H135" s="93" t="b">
        <v>0</v>
      </c>
      <c r="I135" s="93" t="b">
        <v>0</v>
      </c>
      <c r="J135" s="93" t="b">
        <v>0</v>
      </c>
      <c r="K135" s="93" t="b">
        <v>0</v>
      </c>
      <c r="L135" s="93" t="b">
        <v>0</v>
      </c>
    </row>
    <row r="136" spans="1:12" ht="15">
      <c r="A136" s="93" t="s">
        <v>667</v>
      </c>
      <c r="B136" s="93" t="s">
        <v>668</v>
      </c>
      <c r="C136" s="93">
        <v>3</v>
      </c>
      <c r="D136" s="133">
        <v>0.0074731356538996685</v>
      </c>
      <c r="E136" s="133">
        <v>1.7350663496842953</v>
      </c>
      <c r="F136" s="93" t="s">
        <v>594</v>
      </c>
      <c r="G136" s="93" t="b">
        <v>0</v>
      </c>
      <c r="H136" s="93" t="b">
        <v>0</v>
      </c>
      <c r="I136" s="93" t="b">
        <v>0</v>
      </c>
      <c r="J136" s="93" t="b">
        <v>0</v>
      </c>
      <c r="K136" s="93" t="b">
        <v>0</v>
      </c>
      <c r="L136" s="93" t="b">
        <v>0</v>
      </c>
    </row>
    <row r="137" spans="1:12" ht="15">
      <c r="A137" s="93" t="s">
        <v>668</v>
      </c>
      <c r="B137" s="93" t="s">
        <v>669</v>
      </c>
      <c r="C137" s="93">
        <v>3</v>
      </c>
      <c r="D137" s="133">
        <v>0.0074731356538996685</v>
      </c>
      <c r="E137" s="133">
        <v>1.7350663496842953</v>
      </c>
      <c r="F137" s="93" t="s">
        <v>594</v>
      </c>
      <c r="G137" s="93" t="b">
        <v>0</v>
      </c>
      <c r="H137" s="93" t="b">
        <v>0</v>
      </c>
      <c r="I137" s="93" t="b">
        <v>0</v>
      </c>
      <c r="J137" s="93" t="b">
        <v>0</v>
      </c>
      <c r="K137" s="93" t="b">
        <v>0</v>
      </c>
      <c r="L137" s="93" t="b">
        <v>0</v>
      </c>
    </row>
    <row r="138" spans="1:12" ht="15">
      <c r="A138" s="93" t="s">
        <v>669</v>
      </c>
      <c r="B138" s="93" t="s">
        <v>670</v>
      </c>
      <c r="C138" s="93">
        <v>3</v>
      </c>
      <c r="D138" s="133">
        <v>0.0074731356538996685</v>
      </c>
      <c r="E138" s="133">
        <v>1.7350663496842953</v>
      </c>
      <c r="F138" s="93" t="s">
        <v>594</v>
      </c>
      <c r="G138" s="93" t="b">
        <v>0</v>
      </c>
      <c r="H138" s="93" t="b">
        <v>0</v>
      </c>
      <c r="I138" s="93" t="b">
        <v>0</v>
      </c>
      <c r="J138" s="93" t="b">
        <v>0</v>
      </c>
      <c r="K138" s="93" t="b">
        <v>0</v>
      </c>
      <c r="L138" s="93" t="b">
        <v>0</v>
      </c>
    </row>
    <row r="139" spans="1:12" ht="15">
      <c r="A139" s="93" t="s">
        <v>670</v>
      </c>
      <c r="B139" s="93" t="s">
        <v>671</v>
      </c>
      <c r="C139" s="93">
        <v>3</v>
      </c>
      <c r="D139" s="133">
        <v>0.0074731356538996685</v>
      </c>
      <c r="E139" s="133">
        <v>1.7350663496842953</v>
      </c>
      <c r="F139" s="93" t="s">
        <v>594</v>
      </c>
      <c r="G139" s="93" t="b">
        <v>0</v>
      </c>
      <c r="H139" s="93" t="b">
        <v>0</v>
      </c>
      <c r="I139" s="93" t="b">
        <v>0</v>
      </c>
      <c r="J139" s="93" t="b">
        <v>0</v>
      </c>
      <c r="K139" s="93" t="b">
        <v>0</v>
      </c>
      <c r="L139" s="93" t="b">
        <v>0</v>
      </c>
    </row>
    <row r="140" spans="1:12" ht="15">
      <c r="A140" s="93" t="s">
        <v>671</v>
      </c>
      <c r="B140" s="93" t="s">
        <v>672</v>
      </c>
      <c r="C140" s="93">
        <v>3</v>
      </c>
      <c r="D140" s="133">
        <v>0.0074731356538996685</v>
      </c>
      <c r="E140" s="133">
        <v>1.7350663496842953</v>
      </c>
      <c r="F140" s="93" t="s">
        <v>594</v>
      </c>
      <c r="G140" s="93" t="b">
        <v>0</v>
      </c>
      <c r="H140" s="93" t="b">
        <v>0</v>
      </c>
      <c r="I140" s="93" t="b">
        <v>0</v>
      </c>
      <c r="J140" s="93" t="b">
        <v>0</v>
      </c>
      <c r="K140" s="93" t="b">
        <v>0</v>
      </c>
      <c r="L140" s="93" t="b">
        <v>0</v>
      </c>
    </row>
    <row r="141" spans="1:12" ht="15">
      <c r="A141" s="93" t="s">
        <v>672</v>
      </c>
      <c r="B141" s="93" t="s">
        <v>673</v>
      </c>
      <c r="C141" s="93">
        <v>3</v>
      </c>
      <c r="D141" s="133">
        <v>0.0074731356538996685</v>
      </c>
      <c r="E141" s="133">
        <v>1.7350663496842953</v>
      </c>
      <c r="F141" s="93" t="s">
        <v>594</v>
      </c>
      <c r="G141" s="93" t="b">
        <v>0</v>
      </c>
      <c r="H141" s="93" t="b">
        <v>0</v>
      </c>
      <c r="I141" s="93" t="b">
        <v>0</v>
      </c>
      <c r="J141" s="93" t="b">
        <v>0</v>
      </c>
      <c r="K141" s="93" t="b">
        <v>0</v>
      </c>
      <c r="L141" s="93" t="b">
        <v>0</v>
      </c>
    </row>
    <row r="142" spans="1:12" ht="15">
      <c r="A142" s="93" t="s">
        <v>673</v>
      </c>
      <c r="B142" s="93" t="s">
        <v>786</v>
      </c>
      <c r="C142" s="93">
        <v>3</v>
      </c>
      <c r="D142" s="133">
        <v>0.0074731356538996685</v>
      </c>
      <c r="E142" s="133">
        <v>1.7350663496842953</v>
      </c>
      <c r="F142" s="93" t="s">
        <v>594</v>
      </c>
      <c r="G142" s="93" t="b">
        <v>0</v>
      </c>
      <c r="H142" s="93" t="b">
        <v>0</v>
      </c>
      <c r="I142" s="93" t="b">
        <v>0</v>
      </c>
      <c r="J142" s="93" t="b">
        <v>0</v>
      </c>
      <c r="K142" s="93" t="b">
        <v>0</v>
      </c>
      <c r="L142" s="93" t="b">
        <v>0</v>
      </c>
    </row>
    <row r="143" spans="1:12" ht="15">
      <c r="A143" s="93" t="s">
        <v>786</v>
      </c>
      <c r="B143" s="93" t="s">
        <v>787</v>
      </c>
      <c r="C143" s="93">
        <v>3</v>
      </c>
      <c r="D143" s="133">
        <v>0.0074731356538996685</v>
      </c>
      <c r="E143" s="133">
        <v>1.7350663496842953</v>
      </c>
      <c r="F143" s="93" t="s">
        <v>594</v>
      </c>
      <c r="G143" s="93" t="b">
        <v>0</v>
      </c>
      <c r="H143" s="93" t="b">
        <v>0</v>
      </c>
      <c r="I143" s="93" t="b">
        <v>0</v>
      </c>
      <c r="J143" s="93" t="b">
        <v>0</v>
      </c>
      <c r="K143" s="93" t="b">
        <v>0</v>
      </c>
      <c r="L143" s="93" t="b">
        <v>0</v>
      </c>
    </row>
    <row r="144" spans="1:12" ht="15">
      <c r="A144" s="93" t="s">
        <v>787</v>
      </c>
      <c r="B144" s="93" t="s">
        <v>788</v>
      </c>
      <c r="C144" s="93">
        <v>3</v>
      </c>
      <c r="D144" s="133">
        <v>0.0074731356538996685</v>
      </c>
      <c r="E144" s="133">
        <v>1.7350663496842953</v>
      </c>
      <c r="F144" s="93" t="s">
        <v>594</v>
      </c>
      <c r="G144" s="93" t="b">
        <v>0</v>
      </c>
      <c r="H144" s="93" t="b">
        <v>0</v>
      </c>
      <c r="I144" s="93" t="b">
        <v>0</v>
      </c>
      <c r="J144" s="93" t="b">
        <v>0</v>
      </c>
      <c r="K144" s="93" t="b">
        <v>0</v>
      </c>
      <c r="L144" s="93" t="b">
        <v>0</v>
      </c>
    </row>
    <row r="145" spans="1:12" ht="15">
      <c r="A145" s="93" t="s">
        <v>788</v>
      </c>
      <c r="B145" s="93" t="s">
        <v>789</v>
      </c>
      <c r="C145" s="93">
        <v>3</v>
      </c>
      <c r="D145" s="133">
        <v>0.0074731356538996685</v>
      </c>
      <c r="E145" s="133">
        <v>1.7350663496842953</v>
      </c>
      <c r="F145" s="93" t="s">
        <v>594</v>
      </c>
      <c r="G145" s="93" t="b">
        <v>0</v>
      </c>
      <c r="H145" s="93" t="b">
        <v>0</v>
      </c>
      <c r="I145" s="93" t="b">
        <v>0</v>
      </c>
      <c r="J145" s="93" t="b">
        <v>0</v>
      </c>
      <c r="K145" s="93" t="b">
        <v>0</v>
      </c>
      <c r="L145" s="93" t="b">
        <v>0</v>
      </c>
    </row>
    <row r="146" spans="1:12" ht="15">
      <c r="A146" s="93" t="s">
        <v>789</v>
      </c>
      <c r="B146" s="93" t="s">
        <v>790</v>
      </c>
      <c r="C146" s="93">
        <v>3</v>
      </c>
      <c r="D146" s="133">
        <v>0.0074731356538996685</v>
      </c>
      <c r="E146" s="133">
        <v>1.7350663496842953</v>
      </c>
      <c r="F146" s="93" t="s">
        <v>594</v>
      </c>
      <c r="G146" s="93" t="b">
        <v>0</v>
      </c>
      <c r="H146" s="93" t="b">
        <v>0</v>
      </c>
      <c r="I146" s="93" t="b">
        <v>0</v>
      </c>
      <c r="J146" s="93" t="b">
        <v>0</v>
      </c>
      <c r="K146" s="93" t="b">
        <v>0</v>
      </c>
      <c r="L146" s="93" t="b">
        <v>0</v>
      </c>
    </row>
    <row r="147" spans="1:12" ht="15">
      <c r="A147" s="93" t="s">
        <v>790</v>
      </c>
      <c r="B147" s="93" t="s">
        <v>791</v>
      </c>
      <c r="C147" s="93">
        <v>3</v>
      </c>
      <c r="D147" s="133">
        <v>0.0074731356538996685</v>
      </c>
      <c r="E147" s="133">
        <v>1.7350663496842953</v>
      </c>
      <c r="F147" s="93" t="s">
        <v>594</v>
      </c>
      <c r="G147" s="93" t="b">
        <v>0</v>
      </c>
      <c r="H147" s="93" t="b">
        <v>0</v>
      </c>
      <c r="I147" s="93" t="b">
        <v>0</v>
      </c>
      <c r="J147" s="93" t="b">
        <v>0</v>
      </c>
      <c r="K147" s="93" t="b">
        <v>0</v>
      </c>
      <c r="L147" s="93" t="b">
        <v>0</v>
      </c>
    </row>
    <row r="148" spans="1:12" ht="15">
      <c r="A148" s="93" t="s">
        <v>791</v>
      </c>
      <c r="B148" s="93" t="s">
        <v>792</v>
      </c>
      <c r="C148" s="93">
        <v>3</v>
      </c>
      <c r="D148" s="133">
        <v>0.0074731356538996685</v>
      </c>
      <c r="E148" s="133">
        <v>1.7350663496842953</v>
      </c>
      <c r="F148" s="93" t="s">
        <v>594</v>
      </c>
      <c r="G148" s="93" t="b">
        <v>0</v>
      </c>
      <c r="H148" s="93" t="b">
        <v>0</v>
      </c>
      <c r="I148" s="93" t="b">
        <v>0</v>
      </c>
      <c r="J148" s="93" t="b">
        <v>0</v>
      </c>
      <c r="K148" s="93" t="b">
        <v>0</v>
      </c>
      <c r="L148" s="93" t="b">
        <v>0</v>
      </c>
    </row>
    <row r="149" spans="1:12" ht="15">
      <c r="A149" s="93" t="s">
        <v>792</v>
      </c>
      <c r="B149" s="93" t="s">
        <v>793</v>
      </c>
      <c r="C149" s="93">
        <v>3</v>
      </c>
      <c r="D149" s="133">
        <v>0.0074731356538996685</v>
      </c>
      <c r="E149" s="133">
        <v>1.7350663496842953</v>
      </c>
      <c r="F149" s="93" t="s">
        <v>594</v>
      </c>
      <c r="G149" s="93" t="b">
        <v>0</v>
      </c>
      <c r="H149" s="93" t="b">
        <v>0</v>
      </c>
      <c r="I149" s="93" t="b">
        <v>0</v>
      </c>
      <c r="J149" s="93" t="b">
        <v>0</v>
      </c>
      <c r="K149" s="93" t="b">
        <v>0</v>
      </c>
      <c r="L149" s="93" t="b">
        <v>0</v>
      </c>
    </row>
    <row r="150" spans="1:12" ht="15">
      <c r="A150" s="93" t="s">
        <v>793</v>
      </c>
      <c r="B150" s="93" t="s">
        <v>794</v>
      </c>
      <c r="C150" s="93">
        <v>3</v>
      </c>
      <c r="D150" s="133">
        <v>0.0074731356538996685</v>
      </c>
      <c r="E150" s="133">
        <v>1.7350663496842953</v>
      </c>
      <c r="F150" s="93" t="s">
        <v>594</v>
      </c>
      <c r="G150" s="93" t="b">
        <v>0</v>
      </c>
      <c r="H150" s="93" t="b">
        <v>0</v>
      </c>
      <c r="I150" s="93" t="b">
        <v>0</v>
      </c>
      <c r="J150" s="93" t="b">
        <v>0</v>
      </c>
      <c r="K150" s="93" t="b">
        <v>0</v>
      </c>
      <c r="L150" s="93" t="b">
        <v>0</v>
      </c>
    </row>
    <row r="151" spans="1:12" ht="15">
      <c r="A151" s="93" t="s">
        <v>794</v>
      </c>
      <c r="B151" s="93" t="s">
        <v>795</v>
      </c>
      <c r="C151" s="93">
        <v>3</v>
      </c>
      <c r="D151" s="133">
        <v>0.0074731356538996685</v>
      </c>
      <c r="E151" s="133">
        <v>1.7350663496842953</v>
      </c>
      <c r="F151" s="93" t="s">
        <v>594</v>
      </c>
      <c r="G151" s="93" t="b">
        <v>0</v>
      </c>
      <c r="H151" s="93" t="b">
        <v>0</v>
      </c>
      <c r="I151" s="93" t="b">
        <v>0</v>
      </c>
      <c r="J151" s="93" t="b">
        <v>0</v>
      </c>
      <c r="K151" s="93" t="b">
        <v>0</v>
      </c>
      <c r="L151" s="93" t="b">
        <v>0</v>
      </c>
    </row>
    <row r="152" spans="1:12" ht="15">
      <c r="A152" s="93" t="s">
        <v>795</v>
      </c>
      <c r="B152" s="93" t="s">
        <v>796</v>
      </c>
      <c r="C152" s="93">
        <v>3</v>
      </c>
      <c r="D152" s="133">
        <v>0.0074731356538996685</v>
      </c>
      <c r="E152" s="133">
        <v>1.7350663496842953</v>
      </c>
      <c r="F152" s="93" t="s">
        <v>594</v>
      </c>
      <c r="G152" s="93" t="b">
        <v>0</v>
      </c>
      <c r="H152" s="93" t="b">
        <v>0</v>
      </c>
      <c r="I152" s="93" t="b">
        <v>0</v>
      </c>
      <c r="J152" s="93" t="b">
        <v>0</v>
      </c>
      <c r="K152" s="93" t="b">
        <v>0</v>
      </c>
      <c r="L152" s="93" t="b">
        <v>0</v>
      </c>
    </row>
    <row r="153" spans="1:12" ht="15">
      <c r="A153" s="93" t="s">
        <v>796</v>
      </c>
      <c r="B153" s="93" t="s">
        <v>658</v>
      </c>
      <c r="C153" s="93">
        <v>3</v>
      </c>
      <c r="D153" s="133">
        <v>0.0074731356538996685</v>
      </c>
      <c r="E153" s="133">
        <v>1.3090976174120141</v>
      </c>
      <c r="F153" s="93" t="s">
        <v>594</v>
      </c>
      <c r="G153" s="93" t="b">
        <v>0</v>
      </c>
      <c r="H153" s="93" t="b">
        <v>0</v>
      </c>
      <c r="I153" s="93" t="b">
        <v>0</v>
      </c>
      <c r="J153" s="93" t="b">
        <v>0</v>
      </c>
      <c r="K153" s="93" t="b">
        <v>0</v>
      </c>
      <c r="L153" s="93" t="b">
        <v>0</v>
      </c>
    </row>
    <row r="154" spans="1:12" ht="15">
      <c r="A154" s="93" t="s">
        <v>658</v>
      </c>
      <c r="B154" s="93" t="s">
        <v>797</v>
      </c>
      <c r="C154" s="93">
        <v>3</v>
      </c>
      <c r="D154" s="133">
        <v>0.0074731356538996685</v>
      </c>
      <c r="E154" s="133">
        <v>1.513217600067939</v>
      </c>
      <c r="F154" s="93" t="s">
        <v>594</v>
      </c>
      <c r="G154" s="93" t="b">
        <v>0</v>
      </c>
      <c r="H154" s="93" t="b">
        <v>0</v>
      </c>
      <c r="I154" s="93" t="b">
        <v>0</v>
      </c>
      <c r="J154" s="93" t="b">
        <v>0</v>
      </c>
      <c r="K154" s="93" t="b">
        <v>0</v>
      </c>
      <c r="L154" s="93" t="b">
        <v>0</v>
      </c>
    </row>
    <row r="155" spans="1:12" ht="15">
      <c r="A155" s="93" t="s">
        <v>797</v>
      </c>
      <c r="B155" s="93" t="s">
        <v>798</v>
      </c>
      <c r="C155" s="93">
        <v>3</v>
      </c>
      <c r="D155" s="133">
        <v>0.0074731356538996685</v>
      </c>
      <c r="E155" s="133">
        <v>1.7350663496842953</v>
      </c>
      <c r="F155" s="93" t="s">
        <v>594</v>
      </c>
      <c r="G155" s="93" t="b">
        <v>0</v>
      </c>
      <c r="H155" s="93" t="b">
        <v>0</v>
      </c>
      <c r="I155" s="93" t="b">
        <v>0</v>
      </c>
      <c r="J155" s="93" t="b">
        <v>0</v>
      </c>
      <c r="K155" s="93" t="b">
        <v>0</v>
      </c>
      <c r="L155" s="93" t="b">
        <v>0</v>
      </c>
    </row>
    <row r="156" spans="1:12" ht="15">
      <c r="A156" s="93" t="s">
        <v>798</v>
      </c>
      <c r="B156" s="93" t="s">
        <v>799</v>
      </c>
      <c r="C156" s="93">
        <v>3</v>
      </c>
      <c r="D156" s="133">
        <v>0.0074731356538996685</v>
      </c>
      <c r="E156" s="133">
        <v>1.7350663496842953</v>
      </c>
      <c r="F156" s="93" t="s">
        <v>594</v>
      </c>
      <c r="G156" s="93" t="b">
        <v>0</v>
      </c>
      <c r="H156" s="93" t="b">
        <v>0</v>
      </c>
      <c r="I156" s="93" t="b">
        <v>0</v>
      </c>
      <c r="J156" s="93" t="b">
        <v>0</v>
      </c>
      <c r="K156" s="93" t="b">
        <v>0</v>
      </c>
      <c r="L156" s="93" t="b">
        <v>0</v>
      </c>
    </row>
    <row r="157" spans="1:12" ht="15">
      <c r="A157" s="93" t="s">
        <v>799</v>
      </c>
      <c r="B157" s="93" t="s">
        <v>800</v>
      </c>
      <c r="C157" s="93">
        <v>3</v>
      </c>
      <c r="D157" s="133">
        <v>0.0074731356538996685</v>
      </c>
      <c r="E157" s="133">
        <v>1.7350663496842953</v>
      </c>
      <c r="F157" s="93" t="s">
        <v>594</v>
      </c>
      <c r="G157" s="93" t="b">
        <v>0</v>
      </c>
      <c r="H157" s="93" t="b">
        <v>0</v>
      </c>
      <c r="I157" s="93" t="b">
        <v>0</v>
      </c>
      <c r="J157" s="93" t="b">
        <v>0</v>
      </c>
      <c r="K157" s="93" t="b">
        <v>0</v>
      </c>
      <c r="L157" s="93" t="b">
        <v>0</v>
      </c>
    </row>
    <row r="158" spans="1:12" ht="15">
      <c r="A158" s="93" t="s">
        <v>800</v>
      </c>
      <c r="B158" s="93" t="s">
        <v>801</v>
      </c>
      <c r="C158" s="93">
        <v>3</v>
      </c>
      <c r="D158" s="133">
        <v>0.0074731356538996685</v>
      </c>
      <c r="E158" s="133">
        <v>1.7350663496842953</v>
      </c>
      <c r="F158" s="93" t="s">
        <v>594</v>
      </c>
      <c r="G158" s="93" t="b">
        <v>0</v>
      </c>
      <c r="H158" s="93" t="b">
        <v>0</v>
      </c>
      <c r="I158" s="93" t="b">
        <v>0</v>
      </c>
      <c r="J158" s="93" t="b">
        <v>0</v>
      </c>
      <c r="K158" s="93" t="b">
        <v>0</v>
      </c>
      <c r="L158" s="93" t="b">
        <v>0</v>
      </c>
    </row>
    <row r="159" spans="1:12" ht="15">
      <c r="A159" s="93" t="s">
        <v>802</v>
      </c>
      <c r="B159" s="93" t="s">
        <v>773</v>
      </c>
      <c r="C159" s="93">
        <v>3</v>
      </c>
      <c r="D159" s="133">
        <v>0.0074731356538996685</v>
      </c>
      <c r="E159" s="133">
        <v>1.7350663496842953</v>
      </c>
      <c r="F159" s="93" t="s">
        <v>594</v>
      </c>
      <c r="G159" s="93" t="b">
        <v>0</v>
      </c>
      <c r="H159" s="93" t="b">
        <v>0</v>
      </c>
      <c r="I159" s="93" t="b">
        <v>0</v>
      </c>
      <c r="J159" s="93" t="b">
        <v>0</v>
      </c>
      <c r="K159" s="93" t="b">
        <v>0</v>
      </c>
      <c r="L159" s="93" t="b">
        <v>0</v>
      </c>
    </row>
    <row r="160" spans="1:12" ht="15">
      <c r="A160" s="93" t="s">
        <v>773</v>
      </c>
      <c r="B160" s="93" t="s">
        <v>231</v>
      </c>
      <c r="C160" s="93">
        <v>3</v>
      </c>
      <c r="D160" s="133">
        <v>0.0074731356538996685</v>
      </c>
      <c r="E160" s="133">
        <v>1.513217600067939</v>
      </c>
      <c r="F160" s="93" t="s">
        <v>594</v>
      </c>
      <c r="G160" s="93" t="b">
        <v>0</v>
      </c>
      <c r="H160" s="93" t="b">
        <v>0</v>
      </c>
      <c r="I160" s="93" t="b">
        <v>0</v>
      </c>
      <c r="J160" s="93" t="b">
        <v>0</v>
      </c>
      <c r="K160" s="93" t="b">
        <v>0</v>
      </c>
      <c r="L160" s="93" t="b">
        <v>0</v>
      </c>
    </row>
    <row r="161" spans="1:12" ht="15">
      <c r="A161" s="93" t="s">
        <v>231</v>
      </c>
      <c r="B161" s="93" t="s">
        <v>803</v>
      </c>
      <c r="C161" s="93">
        <v>3</v>
      </c>
      <c r="D161" s="133">
        <v>0.0074731356538996685</v>
      </c>
      <c r="E161" s="133">
        <v>1.513217600067939</v>
      </c>
      <c r="F161" s="93" t="s">
        <v>594</v>
      </c>
      <c r="G161" s="93" t="b">
        <v>0</v>
      </c>
      <c r="H161" s="93" t="b">
        <v>0</v>
      </c>
      <c r="I161" s="93" t="b">
        <v>0</v>
      </c>
      <c r="J161" s="93" t="b">
        <v>0</v>
      </c>
      <c r="K161" s="93" t="b">
        <v>0</v>
      </c>
      <c r="L161" s="93" t="b">
        <v>0</v>
      </c>
    </row>
    <row r="162" spans="1:12" ht="15">
      <c r="A162" s="93" t="s">
        <v>803</v>
      </c>
      <c r="B162" s="93" t="s">
        <v>804</v>
      </c>
      <c r="C162" s="93">
        <v>3</v>
      </c>
      <c r="D162" s="133">
        <v>0.0074731356538996685</v>
      </c>
      <c r="E162" s="133">
        <v>1.7350663496842953</v>
      </c>
      <c r="F162" s="93" t="s">
        <v>594</v>
      </c>
      <c r="G162" s="93" t="b">
        <v>0</v>
      </c>
      <c r="H162" s="93" t="b">
        <v>0</v>
      </c>
      <c r="I162" s="93" t="b">
        <v>0</v>
      </c>
      <c r="J162" s="93" t="b">
        <v>0</v>
      </c>
      <c r="K162" s="93" t="b">
        <v>0</v>
      </c>
      <c r="L162" s="93" t="b">
        <v>0</v>
      </c>
    </row>
    <row r="163" spans="1:12" ht="15">
      <c r="A163" s="93" t="s">
        <v>804</v>
      </c>
      <c r="B163" s="93" t="s">
        <v>805</v>
      </c>
      <c r="C163" s="93">
        <v>3</v>
      </c>
      <c r="D163" s="133">
        <v>0.0074731356538996685</v>
      </c>
      <c r="E163" s="133">
        <v>1.7350663496842953</v>
      </c>
      <c r="F163" s="93" t="s">
        <v>594</v>
      </c>
      <c r="G163" s="93" t="b">
        <v>0</v>
      </c>
      <c r="H163" s="93" t="b">
        <v>0</v>
      </c>
      <c r="I163" s="93" t="b">
        <v>0</v>
      </c>
      <c r="J163" s="93" t="b">
        <v>0</v>
      </c>
      <c r="K163" s="93" t="b">
        <v>0</v>
      </c>
      <c r="L163" s="93" t="b">
        <v>0</v>
      </c>
    </row>
    <row r="164" spans="1:12" ht="15">
      <c r="A164" s="93" t="s">
        <v>805</v>
      </c>
      <c r="B164" s="93" t="s">
        <v>806</v>
      </c>
      <c r="C164" s="93">
        <v>3</v>
      </c>
      <c r="D164" s="133">
        <v>0.0074731356538996685</v>
      </c>
      <c r="E164" s="133">
        <v>1.7350663496842953</v>
      </c>
      <c r="F164" s="93" t="s">
        <v>594</v>
      </c>
      <c r="G164" s="93" t="b">
        <v>0</v>
      </c>
      <c r="H164" s="93" t="b">
        <v>0</v>
      </c>
      <c r="I164" s="93" t="b">
        <v>0</v>
      </c>
      <c r="J164" s="93" t="b">
        <v>0</v>
      </c>
      <c r="K164" s="93" t="b">
        <v>0</v>
      </c>
      <c r="L164" s="93" t="b">
        <v>0</v>
      </c>
    </row>
    <row r="165" spans="1:12" ht="15">
      <c r="A165" s="93" t="s">
        <v>806</v>
      </c>
      <c r="B165" s="93" t="s">
        <v>807</v>
      </c>
      <c r="C165" s="93">
        <v>3</v>
      </c>
      <c r="D165" s="133">
        <v>0.0074731356538996685</v>
      </c>
      <c r="E165" s="133">
        <v>1.7350663496842953</v>
      </c>
      <c r="F165" s="93" t="s">
        <v>594</v>
      </c>
      <c r="G165" s="93" t="b">
        <v>0</v>
      </c>
      <c r="H165" s="93" t="b">
        <v>0</v>
      </c>
      <c r="I165" s="93" t="b">
        <v>0</v>
      </c>
      <c r="J165" s="93" t="b">
        <v>0</v>
      </c>
      <c r="K165" s="93" t="b">
        <v>0</v>
      </c>
      <c r="L165" s="93" t="b">
        <v>0</v>
      </c>
    </row>
    <row r="166" spans="1:12" ht="15">
      <c r="A166" s="93" t="s">
        <v>807</v>
      </c>
      <c r="B166" s="93" t="s">
        <v>808</v>
      </c>
      <c r="C166" s="93">
        <v>3</v>
      </c>
      <c r="D166" s="133">
        <v>0.0074731356538996685</v>
      </c>
      <c r="E166" s="133">
        <v>1.7350663496842953</v>
      </c>
      <c r="F166" s="93" t="s">
        <v>594</v>
      </c>
      <c r="G166" s="93" t="b">
        <v>0</v>
      </c>
      <c r="H166" s="93" t="b">
        <v>0</v>
      </c>
      <c r="I166" s="93" t="b">
        <v>0</v>
      </c>
      <c r="J166" s="93" t="b">
        <v>0</v>
      </c>
      <c r="K166" s="93" t="b">
        <v>0</v>
      </c>
      <c r="L166" s="93" t="b">
        <v>0</v>
      </c>
    </row>
    <row r="167" spans="1:12" ht="15">
      <c r="A167" s="93" t="s">
        <v>808</v>
      </c>
      <c r="B167" s="93" t="s">
        <v>809</v>
      </c>
      <c r="C167" s="93">
        <v>3</v>
      </c>
      <c r="D167" s="133">
        <v>0.0074731356538996685</v>
      </c>
      <c r="E167" s="133">
        <v>1.7350663496842953</v>
      </c>
      <c r="F167" s="93" t="s">
        <v>594</v>
      </c>
      <c r="G167" s="93" t="b">
        <v>0</v>
      </c>
      <c r="H167" s="93" t="b">
        <v>0</v>
      </c>
      <c r="I167" s="93" t="b">
        <v>0</v>
      </c>
      <c r="J167" s="93" t="b">
        <v>0</v>
      </c>
      <c r="K167" s="93" t="b">
        <v>0</v>
      </c>
      <c r="L167" s="93" t="b">
        <v>0</v>
      </c>
    </row>
    <row r="168" spans="1:12" ht="15">
      <c r="A168" s="93" t="s">
        <v>809</v>
      </c>
      <c r="B168" s="93" t="s">
        <v>810</v>
      </c>
      <c r="C168" s="93">
        <v>3</v>
      </c>
      <c r="D168" s="133">
        <v>0.0074731356538996685</v>
      </c>
      <c r="E168" s="133">
        <v>1.7350663496842953</v>
      </c>
      <c r="F168" s="93" t="s">
        <v>594</v>
      </c>
      <c r="G168" s="93" t="b">
        <v>0</v>
      </c>
      <c r="H168" s="93" t="b">
        <v>0</v>
      </c>
      <c r="I168" s="93" t="b">
        <v>0</v>
      </c>
      <c r="J168" s="93" t="b">
        <v>0</v>
      </c>
      <c r="K168" s="93" t="b">
        <v>0</v>
      </c>
      <c r="L168" s="93" t="b">
        <v>0</v>
      </c>
    </row>
    <row r="169" spans="1:12" ht="15">
      <c r="A169" s="93" t="s">
        <v>810</v>
      </c>
      <c r="B169" s="93" t="s">
        <v>811</v>
      </c>
      <c r="C169" s="93">
        <v>3</v>
      </c>
      <c r="D169" s="133">
        <v>0.0074731356538996685</v>
      </c>
      <c r="E169" s="133">
        <v>1.7350663496842953</v>
      </c>
      <c r="F169" s="93" t="s">
        <v>594</v>
      </c>
      <c r="G169" s="93" t="b">
        <v>0</v>
      </c>
      <c r="H169" s="93" t="b">
        <v>0</v>
      </c>
      <c r="I169" s="93" t="b">
        <v>0</v>
      </c>
      <c r="J169" s="93" t="b">
        <v>0</v>
      </c>
      <c r="K169" s="93" t="b">
        <v>0</v>
      </c>
      <c r="L169" s="93" t="b">
        <v>0</v>
      </c>
    </row>
    <row r="170" spans="1:12" ht="15">
      <c r="A170" s="93" t="s">
        <v>811</v>
      </c>
      <c r="B170" s="93" t="s">
        <v>812</v>
      </c>
      <c r="C170" s="93">
        <v>3</v>
      </c>
      <c r="D170" s="133">
        <v>0.0074731356538996685</v>
      </c>
      <c r="E170" s="133">
        <v>1.7350663496842953</v>
      </c>
      <c r="F170" s="93" t="s">
        <v>594</v>
      </c>
      <c r="G170" s="93" t="b">
        <v>0</v>
      </c>
      <c r="H170" s="93" t="b">
        <v>0</v>
      </c>
      <c r="I170" s="93" t="b">
        <v>0</v>
      </c>
      <c r="J170" s="93" t="b">
        <v>0</v>
      </c>
      <c r="K170" s="93" t="b">
        <v>0</v>
      </c>
      <c r="L170" s="93" t="b">
        <v>0</v>
      </c>
    </row>
    <row r="171" spans="1:12" ht="15">
      <c r="A171" s="93" t="s">
        <v>812</v>
      </c>
      <c r="B171" s="93" t="s">
        <v>813</v>
      </c>
      <c r="C171" s="93">
        <v>3</v>
      </c>
      <c r="D171" s="133">
        <v>0.0074731356538996685</v>
      </c>
      <c r="E171" s="133">
        <v>1.7350663496842953</v>
      </c>
      <c r="F171" s="93" t="s">
        <v>594</v>
      </c>
      <c r="G171" s="93" t="b">
        <v>0</v>
      </c>
      <c r="H171" s="93" t="b">
        <v>0</v>
      </c>
      <c r="I171" s="93" t="b">
        <v>0</v>
      </c>
      <c r="J171" s="93" t="b">
        <v>0</v>
      </c>
      <c r="K171" s="93" t="b">
        <v>0</v>
      </c>
      <c r="L171" s="93" t="b">
        <v>0</v>
      </c>
    </row>
    <row r="172" spans="1:12" ht="15">
      <c r="A172" s="93" t="s">
        <v>813</v>
      </c>
      <c r="B172" s="93" t="s">
        <v>814</v>
      </c>
      <c r="C172" s="93">
        <v>3</v>
      </c>
      <c r="D172" s="133">
        <v>0.0074731356538996685</v>
      </c>
      <c r="E172" s="133">
        <v>1.7350663496842953</v>
      </c>
      <c r="F172" s="93" t="s">
        <v>594</v>
      </c>
      <c r="G172" s="93" t="b">
        <v>0</v>
      </c>
      <c r="H172" s="93" t="b">
        <v>0</v>
      </c>
      <c r="I172" s="93" t="b">
        <v>0</v>
      </c>
      <c r="J172" s="93" t="b">
        <v>0</v>
      </c>
      <c r="K172" s="93" t="b">
        <v>0</v>
      </c>
      <c r="L172" s="93" t="b">
        <v>0</v>
      </c>
    </row>
    <row r="173" spans="1:12" ht="15">
      <c r="A173" s="93" t="s">
        <v>814</v>
      </c>
      <c r="B173" s="93" t="s">
        <v>815</v>
      </c>
      <c r="C173" s="93">
        <v>3</v>
      </c>
      <c r="D173" s="133">
        <v>0.0074731356538996685</v>
      </c>
      <c r="E173" s="133">
        <v>1.7350663496842953</v>
      </c>
      <c r="F173" s="93" t="s">
        <v>594</v>
      </c>
      <c r="G173" s="93" t="b">
        <v>0</v>
      </c>
      <c r="H173" s="93" t="b">
        <v>0</v>
      </c>
      <c r="I173" s="93" t="b">
        <v>0</v>
      </c>
      <c r="J173" s="93" t="b">
        <v>0</v>
      </c>
      <c r="K173" s="93" t="b">
        <v>0</v>
      </c>
      <c r="L173" s="93" t="b">
        <v>0</v>
      </c>
    </row>
    <row r="174" spans="1:12" ht="15">
      <c r="A174" s="93" t="s">
        <v>815</v>
      </c>
      <c r="B174" s="93" t="s">
        <v>816</v>
      </c>
      <c r="C174" s="93">
        <v>3</v>
      </c>
      <c r="D174" s="133">
        <v>0.0074731356538996685</v>
      </c>
      <c r="E174" s="133">
        <v>1.7350663496842953</v>
      </c>
      <c r="F174" s="93" t="s">
        <v>594</v>
      </c>
      <c r="G174" s="93" t="b">
        <v>0</v>
      </c>
      <c r="H174" s="93" t="b">
        <v>0</v>
      </c>
      <c r="I174" s="93" t="b">
        <v>0</v>
      </c>
      <c r="J174" s="93" t="b">
        <v>0</v>
      </c>
      <c r="K174" s="93" t="b">
        <v>0</v>
      </c>
      <c r="L174" s="93" t="b">
        <v>0</v>
      </c>
    </row>
    <row r="175" spans="1:12" ht="15">
      <c r="A175" s="93" t="s">
        <v>816</v>
      </c>
      <c r="B175" s="93" t="s">
        <v>658</v>
      </c>
      <c r="C175" s="93">
        <v>3</v>
      </c>
      <c r="D175" s="133">
        <v>0.0074731356538996685</v>
      </c>
      <c r="E175" s="133">
        <v>1.3090976174120141</v>
      </c>
      <c r="F175" s="93" t="s">
        <v>594</v>
      </c>
      <c r="G175" s="93" t="b">
        <v>0</v>
      </c>
      <c r="H175" s="93" t="b">
        <v>0</v>
      </c>
      <c r="I175" s="93" t="b">
        <v>0</v>
      </c>
      <c r="J175" s="93" t="b">
        <v>0</v>
      </c>
      <c r="K175" s="93" t="b">
        <v>0</v>
      </c>
      <c r="L175" s="93" t="b">
        <v>0</v>
      </c>
    </row>
    <row r="176" spans="1:12" ht="15">
      <c r="A176" s="93" t="s">
        <v>818</v>
      </c>
      <c r="B176" s="93" t="s">
        <v>819</v>
      </c>
      <c r="C176" s="93">
        <v>2</v>
      </c>
      <c r="D176" s="133">
        <v>0.007041637325473244</v>
      </c>
      <c r="E176" s="133">
        <v>1.9111576087399766</v>
      </c>
      <c r="F176" s="93" t="s">
        <v>594</v>
      </c>
      <c r="G176" s="93" t="b">
        <v>0</v>
      </c>
      <c r="H176" s="93" t="b">
        <v>0</v>
      </c>
      <c r="I176" s="93" t="b">
        <v>0</v>
      </c>
      <c r="J176" s="93" t="b">
        <v>0</v>
      </c>
      <c r="K176" s="93" t="b">
        <v>0</v>
      </c>
      <c r="L176" s="93" t="b">
        <v>0</v>
      </c>
    </row>
    <row r="177" spans="1:12" ht="15">
      <c r="A177" s="93" t="s">
        <v>819</v>
      </c>
      <c r="B177" s="93" t="s">
        <v>820</v>
      </c>
      <c r="C177" s="93">
        <v>2</v>
      </c>
      <c r="D177" s="133">
        <v>0.007041637325473244</v>
      </c>
      <c r="E177" s="133">
        <v>1.9111576087399766</v>
      </c>
      <c r="F177" s="93" t="s">
        <v>594</v>
      </c>
      <c r="G177" s="93" t="b">
        <v>0</v>
      </c>
      <c r="H177" s="93" t="b">
        <v>0</v>
      </c>
      <c r="I177" s="93" t="b">
        <v>0</v>
      </c>
      <c r="J177" s="93" t="b">
        <v>0</v>
      </c>
      <c r="K177" s="93" t="b">
        <v>0</v>
      </c>
      <c r="L177" s="93" t="b">
        <v>0</v>
      </c>
    </row>
    <row r="178" spans="1:12" ht="15">
      <c r="A178" s="93" t="s">
        <v>820</v>
      </c>
      <c r="B178" s="93" t="s">
        <v>821</v>
      </c>
      <c r="C178" s="93">
        <v>2</v>
      </c>
      <c r="D178" s="133">
        <v>0.007041637325473244</v>
      </c>
      <c r="E178" s="133">
        <v>1.9111576087399766</v>
      </c>
      <c r="F178" s="93" t="s">
        <v>594</v>
      </c>
      <c r="G178" s="93" t="b">
        <v>0</v>
      </c>
      <c r="H178" s="93" t="b">
        <v>0</v>
      </c>
      <c r="I178" s="93" t="b">
        <v>0</v>
      </c>
      <c r="J178" s="93" t="b">
        <v>0</v>
      </c>
      <c r="K178" s="93" t="b">
        <v>0</v>
      </c>
      <c r="L178" s="93" t="b">
        <v>0</v>
      </c>
    </row>
    <row r="179" spans="1:12" ht="15">
      <c r="A179" s="93" t="s">
        <v>821</v>
      </c>
      <c r="B179" s="93" t="s">
        <v>822</v>
      </c>
      <c r="C179" s="93">
        <v>2</v>
      </c>
      <c r="D179" s="133">
        <v>0.007041637325473244</v>
      </c>
      <c r="E179" s="133">
        <v>1.9111576087399766</v>
      </c>
      <c r="F179" s="93" t="s">
        <v>594</v>
      </c>
      <c r="G179" s="93" t="b">
        <v>0</v>
      </c>
      <c r="H179" s="93" t="b">
        <v>0</v>
      </c>
      <c r="I179" s="93" t="b">
        <v>0</v>
      </c>
      <c r="J179" s="93" t="b">
        <v>0</v>
      </c>
      <c r="K179" s="93" t="b">
        <v>0</v>
      </c>
      <c r="L179" s="93" t="b">
        <v>0</v>
      </c>
    </row>
    <row r="180" spans="1:12" ht="15">
      <c r="A180" s="93" t="s">
        <v>822</v>
      </c>
      <c r="B180" s="93" t="s">
        <v>823</v>
      </c>
      <c r="C180" s="93">
        <v>2</v>
      </c>
      <c r="D180" s="133">
        <v>0.007041637325473244</v>
      </c>
      <c r="E180" s="133">
        <v>1.9111576087399766</v>
      </c>
      <c r="F180" s="93" t="s">
        <v>594</v>
      </c>
      <c r="G180" s="93" t="b">
        <v>0</v>
      </c>
      <c r="H180" s="93" t="b">
        <v>0</v>
      </c>
      <c r="I180" s="93" t="b">
        <v>0</v>
      </c>
      <c r="J180" s="93" t="b">
        <v>0</v>
      </c>
      <c r="K180" s="93" t="b">
        <v>0</v>
      </c>
      <c r="L180" s="93" t="b">
        <v>0</v>
      </c>
    </row>
    <row r="181" spans="1:12" ht="15">
      <c r="A181" s="93" t="s">
        <v>823</v>
      </c>
      <c r="B181" s="93" t="s">
        <v>231</v>
      </c>
      <c r="C181" s="93">
        <v>2</v>
      </c>
      <c r="D181" s="133">
        <v>0.007041637325473244</v>
      </c>
      <c r="E181" s="133">
        <v>1.513217600067939</v>
      </c>
      <c r="F181" s="93" t="s">
        <v>594</v>
      </c>
      <c r="G181" s="93" t="b">
        <v>0</v>
      </c>
      <c r="H181" s="93" t="b">
        <v>0</v>
      </c>
      <c r="I181" s="93" t="b">
        <v>0</v>
      </c>
      <c r="J181" s="93" t="b">
        <v>0</v>
      </c>
      <c r="K181" s="93" t="b">
        <v>0</v>
      </c>
      <c r="L181" s="93" t="b">
        <v>0</v>
      </c>
    </row>
    <row r="182" spans="1:12" ht="15">
      <c r="A182" s="93" t="s">
        <v>231</v>
      </c>
      <c r="B182" s="93" t="s">
        <v>817</v>
      </c>
      <c r="C182" s="93">
        <v>2</v>
      </c>
      <c r="D182" s="133">
        <v>0.007041637325473244</v>
      </c>
      <c r="E182" s="133">
        <v>1.513217600067939</v>
      </c>
      <c r="F182" s="93" t="s">
        <v>594</v>
      </c>
      <c r="G182" s="93" t="b">
        <v>0</v>
      </c>
      <c r="H182" s="93" t="b">
        <v>0</v>
      </c>
      <c r="I182" s="93" t="b">
        <v>0</v>
      </c>
      <c r="J182" s="93" t="b">
        <v>0</v>
      </c>
      <c r="K182" s="93" t="b">
        <v>0</v>
      </c>
      <c r="L182" s="93" t="b">
        <v>0</v>
      </c>
    </row>
    <row r="183" spans="1:12" ht="15">
      <c r="A183" s="93" t="s">
        <v>817</v>
      </c>
      <c r="B183" s="93" t="s">
        <v>634</v>
      </c>
      <c r="C183" s="93">
        <v>2</v>
      </c>
      <c r="D183" s="133">
        <v>0.007041637325473244</v>
      </c>
      <c r="E183" s="133">
        <v>1.9111576087399766</v>
      </c>
      <c r="F183" s="93" t="s">
        <v>594</v>
      </c>
      <c r="G183" s="93" t="b">
        <v>0</v>
      </c>
      <c r="H183" s="93" t="b">
        <v>0</v>
      </c>
      <c r="I183" s="93" t="b">
        <v>0</v>
      </c>
      <c r="J183" s="93" t="b">
        <v>0</v>
      </c>
      <c r="K183" s="93" t="b">
        <v>0</v>
      </c>
      <c r="L183" s="93" t="b">
        <v>0</v>
      </c>
    </row>
    <row r="184" spans="1:12" ht="15">
      <c r="A184" s="93" t="s">
        <v>634</v>
      </c>
      <c r="B184" s="93" t="s">
        <v>824</v>
      </c>
      <c r="C184" s="93">
        <v>2</v>
      </c>
      <c r="D184" s="133">
        <v>0.007041637325473244</v>
      </c>
      <c r="E184" s="133">
        <v>1.9111576087399766</v>
      </c>
      <c r="F184" s="93" t="s">
        <v>594</v>
      </c>
      <c r="G184" s="93" t="b">
        <v>0</v>
      </c>
      <c r="H184" s="93" t="b">
        <v>0</v>
      </c>
      <c r="I184" s="93" t="b">
        <v>0</v>
      </c>
      <c r="J184" s="93" t="b">
        <v>1</v>
      </c>
      <c r="K184" s="93" t="b">
        <v>0</v>
      </c>
      <c r="L184" s="93" t="b">
        <v>0</v>
      </c>
    </row>
    <row r="185" spans="1:12" ht="15">
      <c r="A185" s="93" t="s">
        <v>824</v>
      </c>
      <c r="B185" s="93" t="s">
        <v>825</v>
      </c>
      <c r="C185" s="93">
        <v>2</v>
      </c>
      <c r="D185" s="133">
        <v>0.007041637325473244</v>
      </c>
      <c r="E185" s="133">
        <v>1.9111576087399766</v>
      </c>
      <c r="F185" s="93" t="s">
        <v>594</v>
      </c>
      <c r="G185" s="93" t="b">
        <v>1</v>
      </c>
      <c r="H185" s="93" t="b">
        <v>0</v>
      </c>
      <c r="I185" s="93" t="b">
        <v>0</v>
      </c>
      <c r="J185" s="93" t="b">
        <v>0</v>
      </c>
      <c r="K185" s="93" t="b">
        <v>0</v>
      </c>
      <c r="L185" s="93" t="b">
        <v>0</v>
      </c>
    </row>
    <row r="186" spans="1:12" ht="15">
      <c r="A186" s="93" t="s">
        <v>825</v>
      </c>
      <c r="B186" s="93" t="s">
        <v>826</v>
      </c>
      <c r="C186" s="93">
        <v>2</v>
      </c>
      <c r="D186" s="133">
        <v>0.007041637325473244</v>
      </c>
      <c r="E186" s="133">
        <v>1.9111576087399766</v>
      </c>
      <c r="F186" s="93" t="s">
        <v>594</v>
      </c>
      <c r="G186" s="93" t="b">
        <v>0</v>
      </c>
      <c r="H186" s="93" t="b">
        <v>0</v>
      </c>
      <c r="I186" s="93" t="b">
        <v>0</v>
      </c>
      <c r="J186" s="93" t="b">
        <v>0</v>
      </c>
      <c r="K186" s="93" t="b">
        <v>0</v>
      </c>
      <c r="L186" s="93" t="b">
        <v>0</v>
      </c>
    </row>
    <row r="187" spans="1:12" ht="15">
      <c r="A187" s="93" t="s">
        <v>826</v>
      </c>
      <c r="B187" s="93" t="s">
        <v>827</v>
      </c>
      <c r="C187" s="93">
        <v>2</v>
      </c>
      <c r="D187" s="133">
        <v>0.007041637325473244</v>
      </c>
      <c r="E187" s="133">
        <v>1.9111576087399766</v>
      </c>
      <c r="F187" s="93" t="s">
        <v>594</v>
      </c>
      <c r="G187" s="93" t="b">
        <v>0</v>
      </c>
      <c r="H187" s="93" t="b">
        <v>0</v>
      </c>
      <c r="I187" s="93" t="b">
        <v>0</v>
      </c>
      <c r="J187" s="93" t="b">
        <v>0</v>
      </c>
      <c r="K187" s="93" t="b">
        <v>0</v>
      </c>
      <c r="L187" s="93" t="b">
        <v>0</v>
      </c>
    </row>
    <row r="188" spans="1:12" ht="15">
      <c r="A188" s="93" t="s">
        <v>827</v>
      </c>
      <c r="B188" s="93" t="s">
        <v>828</v>
      </c>
      <c r="C188" s="93">
        <v>2</v>
      </c>
      <c r="D188" s="133">
        <v>0.007041637325473244</v>
      </c>
      <c r="E188" s="133">
        <v>1.9111576087399766</v>
      </c>
      <c r="F188" s="93" t="s">
        <v>594</v>
      </c>
      <c r="G188" s="93" t="b">
        <v>0</v>
      </c>
      <c r="H188" s="93" t="b">
        <v>0</v>
      </c>
      <c r="I188" s="93" t="b">
        <v>0</v>
      </c>
      <c r="J188" s="93" t="b">
        <v>0</v>
      </c>
      <c r="K188" s="93" t="b">
        <v>0</v>
      </c>
      <c r="L188" s="93" t="b">
        <v>0</v>
      </c>
    </row>
    <row r="189" spans="1:12" ht="15">
      <c r="A189" s="93" t="s">
        <v>828</v>
      </c>
      <c r="B189" s="93" t="s">
        <v>658</v>
      </c>
      <c r="C189" s="93">
        <v>2</v>
      </c>
      <c r="D189" s="133">
        <v>0.007041637325473244</v>
      </c>
      <c r="E189" s="133">
        <v>1.3090976174120141</v>
      </c>
      <c r="F189" s="93" t="s">
        <v>594</v>
      </c>
      <c r="G189" s="93" t="b">
        <v>0</v>
      </c>
      <c r="H189" s="93" t="b">
        <v>0</v>
      </c>
      <c r="I189" s="93" t="b">
        <v>0</v>
      </c>
      <c r="J189" s="93" t="b">
        <v>0</v>
      </c>
      <c r="K189" s="93" t="b">
        <v>0</v>
      </c>
      <c r="L189" s="93" t="b">
        <v>0</v>
      </c>
    </row>
    <row r="190" spans="1:12" ht="15">
      <c r="A190" s="93" t="s">
        <v>658</v>
      </c>
      <c r="B190" s="93" t="s">
        <v>829</v>
      </c>
      <c r="C190" s="93">
        <v>2</v>
      </c>
      <c r="D190" s="133">
        <v>0.007041637325473244</v>
      </c>
      <c r="E190" s="133">
        <v>1.513217600067939</v>
      </c>
      <c r="F190" s="93" t="s">
        <v>594</v>
      </c>
      <c r="G190" s="93" t="b">
        <v>0</v>
      </c>
      <c r="H190" s="93" t="b">
        <v>0</v>
      </c>
      <c r="I190" s="93" t="b">
        <v>0</v>
      </c>
      <c r="J190" s="93" t="b">
        <v>0</v>
      </c>
      <c r="K190" s="93" t="b">
        <v>0</v>
      </c>
      <c r="L190" s="93" t="b">
        <v>0</v>
      </c>
    </row>
    <row r="191" spans="1:12" ht="15">
      <c r="A191" s="93" t="s">
        <v>829</v>
      </c>
      <c r="B191" s="93" t="s">
        <v>830</v>
      </c>
      <c r="C191" s="93">
        <v>2</v>
      </c>
      <c r="D191" s="133">
        <v>0.007041637325473244</v>
      </c>
      <c r="E191" s="133">
        <v>1.9111576087399766</v>
      </c>
      <c r="F191" s="93" t="s">
        <v>594</v>
      </c>
      <c r="G191" s="93" t="b">
        <v>0</v>
      </c>
      <c r="H191" s="93" t="b">
        <v>0</v>
      </c>
      <c r="I191" s="93" t="b">
        <v>0</v>
      </c>
      <c r="J191" s="93" t="b">
        <v>0</v>
      </c>
      <c r="K191" s="93" t="b">
        <v>0</v>
      </c>
      <c r="L191" s="93" t="b">
        <v>0</v>
      </c>
    </row>
    <row r="192" spans="1:12" ht="15">
      <c r="A192" s="93" t="s">
        <v>830</v>
      </c>
      <c r="B192" s="93" t="s">
        <v>831</v>
      </c>
      <c r="C192" s="93">
        <v>2</v>
      </c>
      <c r="D192" s="133">
        <v>0.007041637325473244</v>
      </c>
      <c r="E192" s="133">
        <v>1.9111576087399766</v>
      </c>
      <c r="F192" s="93" t="s">
        <v>594</v>
      </c>
      <c r="G192" s="93" t="b">
        <v>0</v>
      </c>
      <c r="H192" s="93" t="b">
        <v>0</v>
      </c>
      <c r="I192" s="93" t="b">
        <v>0</v>
      </c>
      <c r="J192" s="93" t="b">
        <v>0</v>
      </c>
      <c r="K192" s="93" t="b">
        <v>0</v>
      </c>
      <c r="L192" s="93" t="b">
        <v>0</v>
      </c>
    </row>
    <row r="193" spans="1:12" ht="15">
      <c r="A193" s="93" t="s">
        <v>831</v>
      </c>
      <c r="B193" s="93" t="s">
        <v>832</v>
      </c>
      <c r="C193" s="93">
        <v>2</v>
      </c>
      <c r="D193" s="133">
        <v>0.007041637325473244</v>
      </c>
      <c r="E193" s="133">
        <v>1.9111576087399766</v>
      </c>
      <c r="F193" s="93" t="s">
        <v>594</v>
      </c>
      <c r="G193" s="93" t="b">
        <v>0</v>
      </c>
      <c r="H193" s="93" t="b">
        <v>0</v>
      </c>
      <c r="I193" s="93" t="b">
        <v>0</v>
      </c>
      <c r="J193" s="93" t="b">
        <v>0</v>
      </c>
      <c r="K193" s="93" t="b">
        <v>0</v>
      </c>
      <c r="L193" s="93" t="b">
        <v>0</v>
      </c>
    </row>
    <row r="194" spans="1:12" ht="15">
      <c r="A194" s="93" t="s">
        <v>832</v>
      </c>
      <c r="B194" s="93" t="s">
        <v>833</v>
      </c>
      <c r="C194" s="93">
        <v>2</v>
      </c>
      <c r="D194" s="133">
        <v>0.007041637325473244</v>
      </c>
      <c r="E194" s="133">
        <v>1.9111576087399766</v>
      </c>
      <c r="F194" s="93" t="s">
        <v>594</v>
      </c>
      <c r="G194" s="93" t="b">
        <v>0</v>
      </c>
      <c r="H194" s="93" t="b">
        <v>0</v>
      </c>
      <c r="I194" s="93" t="b">
        <v>0</v>
      </c>
      <c r="J194" s="93" t="b">
        <v>0</v>
      </c>
      <c r="K194" s="93" t="b">
        <v>0</v>
      </c>
      <c r="L194" s="93" t="b">
        <v>0</v>
      </c>
    </row>
    <row r="195" spans="1:12" ht="15">
      <c r="A195" s="93" t="s">
        <v>833</v>
      </c>
      <c r="B195" s="93" t="s">
        <v>834</v>
      </c>
      <c r="C195" s="93">
        <v>2</v>
      </c>
      <c r="D195" s="133">
        <v>0.007041637325473244</v>
      </c>
      <c r="E195" s="133">
        <v>1.9111576087399766</v>
      </c>
      <c r="F195" s="93" t="s">
        <v>594</v>
      </c>
      <c r="G195" s="93" t="b">
        <v>0</v>
      </c>
      <c r="H195" s="93" t="b">
        <v>0</v>
      </c>
      <c r="I195" s="93" t="b">
        <v>0</v>
      </c>
      <c r="J195" s="93" t="b">
        <v>0</v>
      </c>
      <c r="K195" s="93" t="b">
        <v>0</v>
      </c>
      <c r="L195"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861</v>
      </c>
      <c r="B2" s="136" t="s">
        <v>862</v>
      </c>
      <c r="C2" s="67" t="s">
        <v>863</v>
      </c>
    </row>
    <row r="3" spans="1:3" ht="15">
      <c r="A3" s="135" t="s">
        <v>593</v>
      </c>
      <c r="B3" s="135" t="s">
        <v>593</v>
      </c>
      <c r="C3" s="36">
        <v>60</v>
      </c>
    </row>
    <row r="4" spans="1:3" ht="15">
      <c r="A4" s="135" t="s">
        <v>594</v>
      </c>
      <c r="B4" s="135" t="s">
        <v>594</v>
      </c>
      <c r="C4" s="36">
        <v>11</v>
      </c>
    </row>
    <row r="5" spans="1:3" ht="15">
      <c r="A5" s="135" t="s">
        <v>595</v>
      </c>
      <c r="B5" s="135" t="s">
        <v>595</v>
      </c>
      <c r="C5" s="36">
        <v>1</v>
      </c>
    </row>
    <row r="6" spans="1:3" ht="15">
      <c r="A6" s="135" t="s">
        <v>596</v>
      </c>
      <c r="B6" s="135" t="s">
        <v>596</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881</v>
      </c>
      <c r="B1" s="13" t="s">
        <v>17</v>
      </c>
    </row>
    <row r="2" spans="1:2" ht="15">
      <c r="A2" s="85" t="s">
        <v>882</v>
      </c>
      <c r="B2" s="85" t="s">
        <v>888</v>
      </c>
    </row>
    <row r="3" spans="1:2" ht="15">
      <c r="A3" s="85" t="s">
        <v>883</v>
      </c>
      <c r="B3" s="85" t="s">
        <v>889</v>
      </c>
    </row>
    <row r="4" spans="1:2" ht="15">
      <c r="A4" s="85" t="s">
        <v>884</v>
      </c>
      <c r="B4" s="85" t="s">
        <v>890</v>
      </c>
    </row>
    <row r="5" spans="1:2" ht="15">
      <c r="A5" s="85" t="s">
        <v>885</v>
      </c>
      <c r="B5" s="85" t="s">
        <v>891</v>
      </c>
    </row>
    <row r="6" spans="1:2" ht="15">
      <c r="A6" s="85" t="s">
        <v>886</v>
      </c>
      <c r="B6" s="85" t="s">
        <v>892</v>
      </c>
    </row>
    <row r="7" spans="1:2" ht="15">
      <c r="A7" s="85" t="s">
        <v>887</v>
      </c>
      <c r="B7" s="85" t="s">
        <v>889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893</v>
      </c>
      <c r="B1" s="13" t="s">
        <v>34</v>
      </c>
    </row>
    <row r="2" spans="1:2" ht="15">
      <c r="A2" s="127" t="s">
        <v>231</v>
      </c>
      <c r="B2" s="85">
        <v>17</v>
      </c>
    </row>
    <row r="3" spans="1:2" ht="15">
      <c r="A3" s="127" t="s">
        <v>229</v>
      </c>
      <c r="B3" s="85">
        <v>15.352381</v>
      </c>
    </row>
    <row r="4" spans="1:2" ht="15">
      <c r="A4" s="127" t="s">
        <v>220</v>
      </c>
      <c r="B4" s="85">
        <v>11</v>
      </c>
    </row>
    <row r="5" spans="1:2" ht="15">
      <c r="A5" s="127" t="s">
        <v>227</v>
      </c>
      <c r="B5" s="85">
        <v>6.574603</v>
      </c>
    </row>
    <row r="6" spans="1:2" ht="15">
      <c r="A6" s="127" t="s">
        <v>228</v>
      </c>
      <c r="B6" s="85">
        <v>6.574603</v>
      </c>
    </row>
    <row r="7" spans="1:2" ht="15">
      <c r="A7" s="127" t="s">
        <v>235</v>
      </c>
      <c r="B7" s="85">
        <v>5.333333</v>
      </c>
    </row>
    <row r="8" spans="1:2" ht="15">
      <c r="A8" s="127" t="s">
        <v>222</v>
      </c>
      <c r="B8" s="85">
        <v>4.288889</v>
      </c>
    </row>
    <row r="9" spans="1:2" ht="15">
      <c r="A9" s="127" t="s">
        <v>230</v>
      </c>
      <c r="B9" s="85">
        <v>2.685714</v>
      </c>
    </row>
    <row r="10" spans="1:2" ht="15">
      <c r="A10" s="127" t="s">
        <v>226</v>
      </c>
      <c r="B10" s="85">
        <v>2.396825</v>
      </c>
    </row>
    <row r="11" spans="1:2" ht="15">
      <c r="A11" s="127" t="s">
        <v>225</v>
      </c>
      <c r="B11" s="85">
        <v>2.111111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375</v>
      </c>
      <c r="AF2" s="13" t="s">
        <v>376</v>
      </c>
      <c r="AG2" s="13" t="s">
        <v>377</v>
      </c>
      <c r="AH2" s="13" t="s">
        <v>378</v>
      </c>
      <c r="AI2" s="13" t="s">
        <v>379</v>
      </c>
      <c r="AJ2" s="13" t="s">
        <v>380</v>
      </c>
      <c r="AK2" s="13" t="s">
        <v>381</v>
      </c>
      <c r="AL2" s="13" t="s">
        <v>382</v>
      </c>
      <c r="AM2" s="13" t="s">
        <v>383</v>
      </c>
      <c r="AN2" s="13" t="s">
        <v>384</v>
      </c>
      <c r="AO2" s="13" t="s">
        <v>385</v>
      </c>
      <c r="AP2" s="13" t="s">
        <v>386</v>
      </c>
      <c r="AQ2" s="13" t="s">
        <v>387</v>
      </c>
      <c r="AR2" s="13" t="s">
        <v>388</v>
      </c>
      <c r="AS2" s="13" t="s">
        <v>389</v>
      </c>
      <c r="AT2" s="13" t="s">
        <v>194</v>
      </c>
      <c r="AU2" s="13" t="s">
        <v>390</v>
      </c>
      <c r="AV2" s="13" t="s">
        <v>391</v>
      </c>
      <c r="AW2" s="13" t="s">
        <v>392</v>
      </c>
      <c r="AX2" s="13" t="s">
        <v>393</v>
      </c>
      <c r="AY2" s="13" t="s">
        <v>394</v>
      </c>
      <c r="AZ2" s="13" t="s">
        <v>395</v>
      </c>
      <c r="BA2" s="13" t="s">
        <v>601</v>
      </c>
      <c r="BB2" s="130" t="s">
        <v>729</v>
      </c>
      <c r="BC2" s="130" t="s">
        <v>732</v>
      </c>
      <c r="BD2" s="130" t="s">
        <v>733</v>
      </c>
      <c r="BE2" s="130" t="s">
        <v>736</v>
      </c>
      <c r="BF2" s="130" t="s">
        <v>737</v>
      </c>
      <c r="BG2" s="130" t="s">
        <v>740</v>
      </c>
      <c r="BH2" s="130" t="s">
        <v>743</v>
      </c>
      <c r="BI2" s="130" t="s">
        <v>755</v>
      </c>
      <c r="BJ2" s="130" t="s">
        <v>759</v>
      </c>
      <c r="BK2" s="130" t="s">
        <v>770</v>
      </c>
      <c r="BL2" s="130" t="s">
        <v>850</v>
      </c>
      <c r="BM2" s="130" t="s">
        <v>851</v>
      </c>
      <c r="BN2" s="130" t="s">
        <v>852</v>
      </c>
      <c r="BO2" s="130" t="s">
        <v>853</v>
      </c>
      <c r="BP2" s="130" t="s">
        <v>854</v>
      </c>
      <c r="BQ2" s="130" t="s">
        <v>855</v>
      </c>
      <c r="BR2" s="130" t="s">
        <v>856</v>
      </c>
      <c r="BS2" s="130" t="s">
        <v>857</v>
      </c>
      <c r="BT2" s="130" t="s">
        <v>859</v>
      </c>
      <c r="BU2" s="3"/>
      <c r="BV2" s="3"/>
    </row>
    <row r="3" spans="1:74" ht="41.45" customHeight="1">
      <c r="A3" s="50" t="s">
        <v>214</v>
      </c>
      <c r="C3" s="53"/>
      <c r="D3" s="53" t="s">
        <v>64</v>
      </c>
      <c r="E3" s="54">
        <v>295.0102504491176</v>
      </c>
      <c r="F3" s="55">
        <v>97.8350069667996</v>
      </c>
      <c r="G3" s="114" t="s">
        <v>502</v>
      </c>
      <c r="H3" s="53"/>
      <c r="I3" s="57" t="s">
        <v>214</v>
      </c>
      <c r="J3" s="56"/>
      <c r="K3" s="56"/>
      <c r="L3" s="116" t="s">
        <v>532</v>
      </c>
      <c r="M3" s="59">
        <v>722.5200115312545</v>
      </c>
      <c r="N3" s="60">
        <v>7057.0654296875</v>
      </c>
      <c r="O3" s="60">
        <v>3246.734130859375</v>
      </c>
      <c r="P3" s="58"/>
      <c r="Q3" s="61"/>
      <c r="R3" s="61"/>
      <c r="S3" s="51"/>
      <c r="T3" s="51">
        <v>1</v>
      </c>
      <c r="U3" s="51">
        <v>1</v>
      </c>
      <c r="V3" s="52">
        <v>0</v>
      </c>
      <c r="W3" s="52">
        <v>0.090909</v>
      </c>
      <c r="X3" s="52">
        <v>0</v>
      </c>
      <c r="Y3" s="52">
        <v>0.776338</v>
      </c>
      <c r="Z3" s="52">
        <v>0.5</v>
      </c>
      <c r="AA3" s="52">
        <v>0</v>
      </c>
      <c r="AB3" s="62">
        <v>3</v>
      </c>
      <c r="AC3" s="62"/>
      <c r="AD3" s="63"/>
      <c r="AE3" s="85" t="s">
        <v>396</v>
      </c>
      <c r="AF3" s="85">
        <v>1388</v>
      </c>
      <c r="AG3" s="85">
        <v>1538</v>
      </c>
      <c r="AH3" s="85">
        <v>3516</v>
      </c>
      <c r="AI3" s="85">
        <v>639</v>
      </c>
      <c r="AJ3" s="85"/>
      <c r="AK3" s="85" t="s">
        <v>418</v>
      </c>
      <c r="AL3" s="85" t="s">
        <v>439</v>
      </c>
      <c r="AM3" s="89" t="s">
        <v>458</v>
      </c>
      <c r="AN3" s="85"/>
      <c r="AO3" s="87">
        <v>40231.73332175926</v>
      </c>
      <c r="AP3" s="89" t="s">
        <v>477</v>
      </c>
      <c r="AQ3" s="85" t="b">
        <v>0</v>
      </c>
      <c r="AR3" s="85" t="b">
        <v>0</v>
      </c>
      <c r="AS3" s="85" t="b">
        <v>1</v>
      </c>
      <c r="AT3" s="85"/>
      <c r="AU3" s="85">
        <v>478</v>
      </c>
      <c r="AV3" s="89" t="s">
        <v>498</v>
      </c>
      <c r="AW3" s="85" t="b">
        <v>0</v>
      </c>
      <c r="AX3" s="85" t="s">
        <v>509</v>
      </c>
      <c r="AY3" s="89" t="s">
        <v>510</v>
      </c>
      <c r="AZ3" s="85" t="s">
        <v>66</v>
      </c>
      <c r="BA3" s="85" t="str">
        <f>REPLACE(INDEX(GroupVertices[Group],MATCH(Vertices[[#This Row],[Vertex]],GroupVertices[Vertex],0)),1,1,"")</f>
        <v>2</v>
      </c>
      <c r="BB3" s="51" t="s">
        <v>247</v>
      </c>
      <c r="BC3" s="51" t="s">
        <v>247</v>
      </c>
      <c r="BD3" s="51" t="s">
        <v>255</v>
      </c>
      <c r="BE3" s="51" t="s">
        <v>255</v>
      </c>
      <c r="BF3" s="51" t="s">
        <v>262</v>
      </c>
      <c r="BG3" s="51" t="s">
        <v>262</v>
      </c>
      <c r="BH3" s="131" t="s">
        <v>744</v>
      </c>
      <c r="BI3" s="131" t="s">
        <v>744</v>
      </c>
      <c r="BJ3" s="131" t="s">
        <v>760</v>
      </c>
      <c r="BK3" s="131" t="s">
        <v>760</v>
      </c>
      <c r="BL3" s="131">
        <v>1</v>
      </c>
      <c r="BM3" s="134">
        <v>3.5714285714285716</v>
      </c>
      <c r="BN3" s="131">
        <v>0</v>
      </c>
      <c r="BO3" s="134">
        <v>0</v>
      </c>
      <c r="BP3" s="131">
        <v>0</v>
      </c>
      <c r="BQ3" s="134">
        <v>0</v>
      </c>
      <c r="BR3" s="131">
        <v>27</v>
      </c>
      <c r="BS3" s="134">
        <v>96.42857142857143</v>
      </c>
      <c r="BT3" s="131">
        <v>28</v>
      </c>
      <c r="BU3" s="3"/>
      <c r="BV3" s="3"/>
    </row>
    <row r="4" spans="1:77" ht="41.45" customHeight="1">
      <c r="A4" s="14" t="s">
        <v>231</v>
      </c>
      <c r="C4" s="15"/>
      <c r="D4" s="15" t="s">
        <v>64</v>
      </c>
      <c r="E4" s="95">
        <v>177.67431047236605</v>
      </c>
      <c r="F4" s="81">
        <v>99.74487099409023</v>
      </c>
      <c r="G4" s="114" t="s">
        <v>503</v>
      </c>
      <c r="H4" s="15"/>
      <c r="I4" s="16" t="s">
        <v>231</v>
      </c>
      <c r="J4" s="66"/>
      <c r="K4" s="66"/>
      <c r="L4" s="116" t="s">
        <v>533</v>
      </c>
      <c r="M4" s="96">
        <v>86.02599336952866</v>
      </c>
      <c r="N4" s="97">
        <v>6750.6240234375</v>
      </c>
      <c r="O4" s="97">
        <v>6254.09765625</v>
      </c>
      <c r="P4" s="77"/>
      <c r="Q4" s="98"/>
      <c r="R4" s="98"/>
      <c r="S4" s="99"/>
      <c r="T4" s="51">
        <v>5</v>
      </c>
      <c r="U4" s="51">
        <v>0</v>
      </c>
      <c r="V4" s="52">
        <v>17</v>
      </c>
      <c r="W4" s="52">
        <v>0.142857</v>
      </c>
      <c r="X4" s="52">
        <v>0</v>
      </c>
      <c r="Y4" s="52">
        <v>1.743513</v>
      </c>
      <c r="Z4" s="52">
        <v>0.15</v>
      </c>
      <c r="AA4" s="52">
        <v>0</v>
      </c>
      <c r="AB4" s="82">
        <v>4</v>
      </c>
      <c r="AC4" s="82"/>
      <c r="AD4" s="100"/>
      <c r="AE4" s="85" t="s">
        <v>397</v>
      </c>
      <c r="AF4" s="85">
        <v>483</v>
      </c>
      <c r="AG4" s="85">
        <v>213</v>
      </c>
      <c r="AH4" s="85">
        <v>388</v>
      </c>
      <c r="AI4" s="85">
        <v>11</v>
      </c>
      <c r="AJ4" s="85"/>
      <c r="AK4" s="85" t="s">
        <v>419</v>
      </c>
      <c r="AL4" s="85" t="s">
        <v>440</v>
      </c>
      <c r="AM4" s="89" t="s">
        <v>459</v>
      </c>
      <c r="AN4" s="85"/>
      <c r="AO4" s="87">
        <v>40338.401712962965</v>
      </c>
      <c r="AP4" s="89" t="s">
        <v>478</v>
      </c>
      <c r="AQ4" s="85" t="b">
        <v>0</v>
      </c>
      <c r="AR4" s="85" t="b">
        <v>0</v>
      </c>
      <c r="AS4" s="85" t="b">
        <v>0</v>
      </c>
      <c r="AT4" s="85"/>
      <c r="AU4" s="85">
        <v>16</v>
      </c>
      <c r="AV4" s="89" t="s">
        <v>498</v>
      </c>
      <c r="AW4" s="85" t="b">
        <v>0</v>
      </c>
      <c r="AX4" s="85" t="s">
        <v>509</v>
      </c>
      <c r="AY4" s="89" t="s">
        <v>511</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5">
        <v>171.38687519814013</v>
      </c>
      <c r="F5" s="81">
        <v>99.84721087781675</v>
      </c>
      <c r="G5" s="114" t="s">
        <v>277</v>
      </c>
      <c r="H5" s="15"/>
      <c r="I5" s="16" t="s">
        <v>215</v>
      </c>
      <c r="J5" s="66"/>
      <c r="K5" s="66"/>
      <c r="L5" s="116" t="s">
        <v>534</v>
      </c>
      <c r="M5" s="96">
        <v>51.91952145293807</v>
      </c>
      <c r="N5" s="97">
        <v>5542.005859375</v>
      </c>
      <c r="O5" s="97">
        <v>3914.830078125</v>
      </c>
      <c r="P5" s="77"/>
      <c r="Q5" s="98"/>
      <c r="R5" s="98"/>
      <c r="S5" s="99"/>
      <c r="T5" s="51">
        <v>0</v>
      </c>
      <c r="U5" s="51">
        <v>2</v>
      </c>
      <c r="V5" s="52">
        <v>0</v>
      </c>
      <c r="W5" s="52">
        <v>0.090909</v>
      </c>
      <c r="X5" s="52">
        <v>0</v>
      </c>
      <c r="Y5" s="52">
        <v>0.776338</v>
      </c>
      <c r="Z5" s="52">
        <v>0.5</v>
      </c>
      <c r="AA5" s="52">
        <v>0</v>
      </c>
      <c r="AB5" s="82">
        <v>5</v>
      </c>
      <c r="AC5" s="82"/>
      <c r="AD5" s="100"/>
      <c r="AE5" s="85" t="s">
        <v>398</v>
      </c>
      <c r="AF5" s="85">
        <v>68</v>
      </c>
      <c r="AG5" s="85">
        <v>142</v>
      </c>
      <c r="AH5" s="85">
        <v>1400</v>
      </c>
      <c r="AI5" s="85">
        <v>130</v>
      </c>
      <c r="AJ5" s="85"/>
      <c r="AK5" s="85" t="s">
        <v>420</v>
      </c>
      <c r="AL5" s="85" t="s">
        <v>441</v>
      </c>
      <c r="AM5" s="89" t="s">
        <v>460</v>
      </c>
      <c r="AN5" s="85"/>
      <c r="AO5" s="87">
        <v>42083.592511574076</v>
      </c>
      <c r="AP5" s="89" t="s">
        <v>479</v>
      </c>
      <c r="AQ5" s="85" t="b">
        <v>1</v>
      </c>
      <c r="AR5" s="85" t="b">
        <v>0</v>
      </c>
      <c r="AS5" s="85" t="b">
        <v>0</v>
      </c>
      <c r="AT5" s="85"/>
      <c r="AU5" s="85">
        <v>233</v>
      </c>
      <c r="AV5" s="89" t="s">
        <v>498</v>
      </c>
      <c r="AW5" s="85" t="b">
        <v>0</v>
      </c>
      <c r="AX5" s="85" t="s">
        <v>509</v>
      </c>
      <c r="AY5" s="89" t="s">
        <v>512</v>
      </c>
      <c r="AZ5" s="85" t="s">
        <v>66</v>
      </c>
      <c r="BA5" s="85" t="str">
        <f>REPLACE(INDEX(GroupVertices[Group],MATCH(Vertices[[#This Row],[Vertex]],GroupVertices[Vertex],0)),1,1,"")</f>
        <v>2</v>
      </c>
      <c r="BB5" s="51"/>
      <c r="BC5" s="51"/>
      <c r="BD5" s="51"/>
      <c r="BE5" s="51"/>
      <c r="BF5" s="51" t="s">
        <v>263</v>
      </c>
      <c r="BG5" s="51" t="s">
        <v>263</v>
      </c>
      <c r="BH5" s="131" t="s">
        <v>744</v>
      </c>
      <c r="BI5" s="131" t="s">
        <v>744</v>
      </c>
      <c r="BJ5" s="131" t="s">
        <v>760</v>
      </c>
      <c r="BK5" s="131" t="s">
        <v>760</v>
      </c>
      <c r="BL5" s="131">
        <v>1</v>
      </c>
      <c r="BM5" s="134">
        <v>3.5714285714285716</v>
      </c>
      <c r="BN5" s="131">
        <v>0</v>
      </c>
      <c r="BO5" s="134">
        <v>0</v>
      </c>
      <c r="BP5" s="131">
        <v>0</v>
      </c>
      <c r="BQ5" s="134">
        <v>0</v>
      </c>
      <c r="BR5" s="131">
        <v>27</v>
      </c>
      <c r="BS5" s="134">
        <v>96.42857142857143</v>
      </c>
      <c r="BT5" s="131">
        <v>28</v>
      </c>
      <c r="BU5" s="2"/>
      <c r="BV5" s="3"/>
      <c r="BW5" s="3"/>
      <c r="BX5" s="3"/>
      <c r="BY5" s="3"/>
    </row>
    <row r="6" spans="1:77" ht="41.45" customHeight="1">
      <c r="A6" s="14" t="s">
        <v>216</v>
      </c>
      <c r="C6" s="15"/>
      <c r="D6" s="15" t="s">
        <v>64</v>
      </c>
      <c r="E6" s="95">
        <v>162</v>
      </c>
      <c r="F6" s="81">
        <v>100</v>
      </c>
      <c r="G6" s="114" t="s">
        <v>278</v>
      </c>
      <c r="H6" s="15"/>
      <c r="I6" s="16" t="s">
        <v>216</v>
      </c>
      <c r="J6" s="66"/>
      <c r="K6" s="66"/>
      <c r="L6" s="116" t="s">
        <v>535</v>
      </c>
      <c r="M6" s="96">
        <v>1</v>
      </c>
      <c r="N6" s="97">
        <v>7058.15771484375</v>
      </c>
      <c r="O6" s="97">
        <v>9581.6884765625</v>
      </c>
      <c r="P6" s="77"/>
      <c r="Q6" s="98"/>
      <c r="R6" s="98"/>
      <c r="S6" s="99"/>
      <c r="T6" s="51">
        <v>0</v>
      </c>
      <c r="U6" s="51">
        <v>2</v>
      </c>
      <c r="V6" s="52">
        <v>0</v>
      </c>
      <c r="W6" s="52">
        <v>0.1</v>
      </c>
      <c r="X6" s="52">
        <v>0</v>
      </c>
      <c r="Y6" s="52">
        <v>0.74596</v>
      </c>
      <c r="Z6" s="52">
        <v>0.5</v>
      </c>
      <c r="AA6" s="52">
        <v>0</v>
      </c>
      <c r="AB6" s="82">
        <v>6</v>
      </c>
      <c r="AC6" s="82"/>
      <c r="AD6" s="100"/>
      <c r="AE6" s="85" t="s">
        <v>399</v>
      </c>
      <c r="AF6" s="85">
        <v>75</v>
      </c>
      <c r="AG6" s="85">
        <v>36</v>
      </c>
      <c r="AH6" s="85">
        <v>381</v>
      </c>
      <c r="AI6" s="85">
        <v>67</v>
      </c>
      <c r="AJ6" s="85"/>
      <c r="AK6" s="85" t="s">
        <v>421</v>
      </c>
      <c r="AL6" s="85" t="s">
        <v>442</v>
      </c>
      <c r="AM6" s="89" t="s">
        <v>461</v>
      </c>
      <c r="AN6" s="85"/>
      <c r="AO6" s="87">
        <v>40759.533796296295</v>
      </c>
      <c r="AP6" s="89" t="s">
        <v>480</v>
      </c>
      <c r="AQ6" s="85" t="b">
        <v>0</v>
      </c>
      <c r="AR6" s="85" t="b">
        <v>0</v>
      </c>
      <c r="AS6" s="85" t="b">
        <v>0</v>
      </c>
      <c r="AT6" s="85"/>
      <c r="AU6" s="85">
        <v>2</v>
      </c>
      <c r="AV6" s="89" t="s">
        <v>499</v>
      </c>
      <c r="AW6" s="85" t="b">
        <v>0</v>
      </c>
      <c r="AX6" s="85" t="s">
        <v>509</v>
      </c>
      <c r="AY6" s="89" t="s">
        <v>513</v>
      </c>
      <c r="AZ6" s="85" t="s">
        <v>66</v>
      </c>
      <c r="BA6" s="85" t="str">
        <f>REPLACE(INDEX(GroupVertices[Group],MATCH(Vertices[[#This Row],[Vertex]],GroupVertices[Vertex],0)),1,1,"")</f>
        <v>2</v>
      </c>
      <c r="BB6" s="51"/>
      <c r="BC6" s="51"/>
      <c r="BD6" s="51"/>
      <c r="BE6" s="51"/>
      <c r="BF6" s="51"/>
      <c r="BG6" s="51"/>
      <c r="BH6" s="131" t="s">
        <v>745</v>
      </c>
      <c r="BI6" s="131" t="s">
        <v>745</v>
      </c>
      <c r="BJ6" s="131" t="s">
        <v>761</v>
      </c>
      <c r="BK6" s="131" t="s">
        <v>761</v>
      </c>
      <c r="BL6" s="131">
        <v>0</v>
      </c>
      <c r="BM6" s="134">
        <v>0</v>
      </c>
      <c r="BN6" s="131">
        <v>0</v>
      </c>
      <c r="BO6" s="134">
        <v>0</v>
      </c>
      <c r="BP6" s="131">
        <v>0</v>
      </c>
      <c r="BQ6" s="134">
        <v>0</v>
      </c>
      <c r="BR6" s="131">
        <v>26</v>
      </c>
      <c r="BS6" s="134">
        <v>100</v>
      </c>
      <c r="BT6" s="131">
        <v>26</v>
      </c>
      <c r="BU6" s="2"/>
      <c r="BV6" s="3"/>
      <c r="BW6" s="3"/>
      <c r="BX6" s="3"/>
      <c r="BY6" s="3"/>
    </row>
    <row r="7" spans="1:77" ht="41.45" customHeight="1">
      <c r="A7" s="14" t="s">
        <v>220</v>
      </c>
      <c r="C7" s="15"/>
      <c r="D7" s="15" t="s">
        <v>64</v>
      </c>
      <c r="E7" s="95">
        <v>379.1379055267886</v>
      </c>
      <c r="F7" s="81">
        <v>96.46567049440253</v>
      </c>
      <c r="G7" s="114" t="s">
        <v>504</v>
      </c>
      <c r="H7" s="15"/>
      <c r="I7" s="16" t="s">
        <v>220</v>
      </c>
      <c r="J7" s="66"/>
      <c r="K7" s="66"/>
      <c r="L7" s="116" t="s">
        <v>536</v>
      </c>
      <c r="M7" s="96">
        <v>1178.8742132321145</v>
      </c>
      <c r="N7" s="97">
        <v>7978.09765625</v>
      </c>
      <c r="O7" s="97">
        <v>8065.39892578125</v>
      </c>
      <c r="P7" s="77"/>
      <c r="Q7" s="98"/>
      <c r="R7" s="98"/>
      <c r="S7" s="99"/>
      <c r="T7" s="51">
        <v>4</v>
      </c>
      <c r="U7" s="51">
        <v>2</v>
      </c>
      <c r="V7" s="52">
        <v>11</v>
      </c>
      <c r="W7" s="52">
        <v>0.125</v>
      </c>
      <c r="X7" s="52">
        <v>0</v>
      </c>
      <c r="Y7" s="52">
        <v>1.762153</v>
      </c>
      <c r="Z7" s="52">
        <v>0.16666666666666666</v>
      </c>
      <c r="AA7" s="52">
        <v>0</v>
      </c>
      <c r="AB7" s="82">
        <v>7</v>
      </c>
      <c r="AC7" s="82"/>
      <c r="AD7" s="100"/>
      <c r="AE7" s="85" t="s">
        <v>400</v>
      </c>
      <c r="AF7" s="85">
        <v>111</v>
      </c>
      <c r="AG7" s="85">
        <v>2488</v>
      </c>
      <c r="AH7" s="85">
        <v>7552</v>
      </c>
      <c r="AI7" s="85">
        <v>377</v>
      </c>
      <c r="AJ7" s="85"/>
      <c r="AK7" s="85" t="s">
        <v>422</v>
      </c>
      <c r="AL7" s="85" t="s">
        <v>443</v>
      </c>
      <c r="AM7" s="89" t="s">
        <v>462</v>
      </c>
      <c r="AN7" s="85"/>
      <c r="AO7" s="87">
        <v>40140.90891203703</v>
      </c>
      <c r="AP7" s="89" t="s">
        <v>481</v>
      </c>
      <c r="AQ7" s="85" t="b">
        <v>0</v>
      </c>
      <c r="AR7" s="85" t="b">
        <v>0</v>
      </c>
      <c r="AS7" s="85" t="b">
        <v>1</v>
      </c>
      <c r="AT7" s="85"/>
      <c r="AU7" s="85">
        <v>186</v>
      </c>
      <c r="AV7" s="89" t="s">
        <v>498</v>
      </c>
      <c r="AW7" s="85" t="b">
        <v>0</v>
      </c>
      <c r="AX7" s="85" t="s">
        <v>509</v>
      </c>
      <c r="AY7" s="89" t="s">
        <v>514</v>
      </c>
      <c r="AZ7" s="85" t="s">
        <v>66</v>
      </c>
      <c r="BA7" s="85" t="str">
        <f>REPLACE(INDEX(GroupVertices[Group],MATCH(Vertices[[#This Row],[Vertex]],GroupVertices[Vertex],0)),1,1,"")</f>
        <v>2</v>
      </c>
      <c r="BB7" s="51" t="s">
        <v>730</v>
      </c>
      <c r="BC7" s="51" t="s">
        <v>730</v>
      </c>
      <c r="BD7" s="51" t="s">
        <v>734</v>
      </c>
      <c r="BE7" s="51" t="s">
        <v>734</v>
      </c>
      <c r="BF7" s="51" t="s">
        <v>738</v>
      </c>
      <c r="BG7" s="51" t="s">
        <v>266</v>
      </c>
      <c r="BH7" s="131" t="s">
        <v>746</v>
      </c>
      <c r="BI7" s="131" t="s">
        <v>756</v>
      </c>
      <c r="BJ7" s="131" t="s">
        <v>762</v>
      </c>
      <c r="BK7" s="131" t="s">
        <v>767</v>
      </c>
      <c r="BL7" s="131">
        <v>0</v>
      </c>
      <c r="BM7" s="134">
        <v>0</v>
      </c>
      <c r="BN7" s="131">
        <v>0</v>
      </c>
      <c r="BO7" s="134">
        <v>0</v>
      </c>
      <c r="BP7" s="131">
        <v>0</v>
      </c>
      <c r="BQ7" s="134">
        <v>0</v>
      </c>
      <c r="BR7" s="131">
        <v>59</v>
      </c>
      <c r="BS7" s="134">
        <v>100</v>
      </c>
      <c r="BT7" s="131">
        <v>59</v>
      </c>
      <c r="BU7" s="2"/>
      <c r="BV7" s="3"/>
      <c r="BW7" s="3"/>
      <c r="BX7" s="3"/>
      <c r="BY7" s="3"/>
    </row>
    <row r="8" spans="1:77" ht="41.45" customHeight="1">
      <c r="A8" s="14" t="s">
        <v>217</v>
      </c>
      <c r="C8" s="15"/>
      <c r="D8" s="15" t="s">
        <v>64</v>
      </c>
      <c r="E8" s="95">
        <v>452.9045757159463</v>
      </c>
      <c r="F8" s="81">
        <v>95.26497861913228</v>
      </c>
      <c r="G8" s="114" t="s">
        <v>279</v>
      </c>
      <c r="H8" s="15"/>
      <c r="I8" s="16" t="s">
        <v>217</v>
      </c>
      <c r="J8" s="66"/>
      <c r="K8" s="66"/>
      <c r="L8" s="116" t="s">
        <v>537</v>
      </c>
      <c r="M8" s="96">
        <v>1579.0247921971845</v>
      </c>
      <c r="N8" s="97">
        <v>6929.1318359375</v>
      </c>
      <c r="O8" s="97">
        <v>2258.59765625</v>
      </c>
      <c r="P8" s="77"/>
      <c r="Q8" s="98"/>
      <c r="R8" s="98"/>
      <c r="S8" s="99"/>
      <c r="T8" s="51">
        <v>0</v>
      </c>
      <c r="U8" s="51">
        <v>1</v>
      </c>
      <c r="V8" s="52">
        <v>0</v>
      </c>
      <c r="W8" s="52">
        <v>1</v>
      </c>
      <c r="X8" s="52">
        <v>0</v>
      </c>
      <c r="Y8" s="52">
        <v>0.999975</v>
      </c>
      <c r="Z8" s="52">
        <v>0</v>
      </c>
      <c r="AA8" s="52">
        <v>0</v>
      </c>
      <c r="AB8" s="82">
        <v>8</v>
      </c>
      <c r="AC8" s="82"/>
      <c r="AD8" s="100"/>
      <c r="AE8" s="85" t="s">
        <v>401</v>
      </c>
      <c r="AF8" s="85">
        <v>1646</v>
      </c>
      <c r="AG8" s="85">
        <v>3321</v>
      </c>
      <c r="AH8" s="85">
        <v>18814</v>
      </c>
      <c r="AI8" s="85">
        <v>212</v>
      </c>
      <c r="AJ8" s="85"/>
      <c r="AK8" s="85" t="s">
        <v>423</v>
      </c>
      <c r="AL8" s="85" t="s">
        <v>444</v>
      </c>
      <c r="AM8" s="89" t="s">
        <v>463</v>
      </c>
      <c r="AN8" s="85"/>
      <c r="AO8" s="87">
        <v>39891.116481481484</v>
      </c>
      <c r="AP8" s="89" t="s">
        <v>482</v>
      </c>
      <c r="AQ8" s="85" t="b">
        <v>0</v>
      </c>
      <c r="AR8" s="85" t="b">
        <v>0</v>
      </c>
      <c r="AS8" s="85" t="b">
        <v>0</v>
      </c>
      <c r="AT8" s="85"/>
      <c r="AU8" s="85">
        <v>780</v>
      </c>
      <c r="AV8" s="89" t="s">
        <v>498</v>
      </c>
      <c r="AW8" s="85" t="b">
        <v>0</v>
      </c>
      <c r="AX8" s="85" t="s">
        <v>509</v>
      </c>
      <c r="AY8" s="89" t="s">
        <v>515</v>
      </c>
      <c r="AZ8" s="85" t="s">
        <v>66</v>
      </c>
      <c r="BA8" s="85" t="str">
        <f>REPLACE(INDEX(GroupVertices[Group],MATCH(Vertices[[#This Row],[Vertex]],GroupVertices[Vertex],0)),1,1,"")</f>
        <v>3</v>
      </c>
      <c r="BB8" s="51" t="s">
        <v>248</v>
      </c>
      <c r="BC8" s="51" t="s">
        <v>248</v>
      </c>
      <c r="BD8" s="51" t="s">
        <v>256</v>
      </c>
      <c r="BE8" s="51" t="s">
        <v>256</v>
      </c>
      <c r="BF8" s="51" t="s">
        <v>264</v>
      </c>
      <c r="BG8" s="51" t="s">
        <v>264</v>
      </c>
      <c r="BH8" s="131" t="s">
        <v>747</v>
      </c>
      <c r="BI8" s="131" t="s">
        <v>747</v>
      </c>
      <c r="BJ8" s="131" t="s">
        <v>763</v>
      </c>
      <c r="BK8" s="131" t="s">
        <v>763</v>
      </c>
      <c r="BL8" s="131">
        <v>1</v>
      </c>
      <c r="BM8" s="134">
        <v>2.7027027027027026</v>
      </c>
      <c r="BN8" s="131">
        <v>0</v>
      </c>
      <c r="BO8" s="134">
        <v>0</v>
      </c>
      <c r="BP8" s="131">
        <v>0</v>
      </c>
      <c r="BQ8" s="134">
        <v>0</v>
      </c>
      <c r="BR8" s="131">
        <v>36</v>
      </c>
      <c r="BS8" s="134">
        <v>97.29729729729729</v>
      </c>
      <c r="BT8" s="131">
        <v>37</v>
      </c>
      <c r="BU8" s="2"/>
      <c r="BV8" s="3"/>
      <c r="BW8" s="3"/>
      <c r="BX8" s="3"/>
      <c r="BY8" s="3"/>
    </row>
    <row r="9" spans="1:77" ht="41.45" customHeight="1">
      <c r="A9" s="14" t="s">
        <v>232</v>
      </c>
      <c r="C9" s="15"/>
      <c r="D9" s="15" t="s">
        <v>64</v>
      </c>
      <c r="E9" s="95">
        <v>542.965444362253</v>
      </c>
      <c r="F9" s="81">
        <v>93.7990678902609</v>
      </c>
      <c r="G9" s="114" t="s">
        <v>505</v>
      </c>
      <c r="H9" s="15"/>
      <c r="I9" s="16" t="s">
        <v>232</v>
      </c>
      <c r="J9" s="66"/>
      <c r="K9" s="66"/>
      <c r="L9" s="116" t="s">
        <v>538</v>
      </c>
      <c r="M9" s="96">
        <v>2067.5639744390523</v>
      </c>
      <c r="N9" s="97">
        <v>6929.1318359375</v>
      </c>
      <c r="O9" s="97">
        <v>988.136474609375</v>
      </c>
      <c r="P9" s="77"/>
      <c r="Q9" s="98"/>
      <c r="R9" s="98"/>
      <c r="S9" s="99"/>
      <c r="T9" s="51">
        <v>1</v>
      </c>
      <c r="U9" s="51">
        <v>0</v>
      </c>
      <c r="V9" s="52">
        <v>0</v>
      </c>
      <c r="W9" s="52">
        <v>1</v>
      </c>
      <c r="X9" s="52">
        <v>0</v>
      </c>
      <c r="Y9" s="52">
        <v>0.999975</v>
      </c>
      <c r="Z9" s="52">
        <v>0</v>
      </c>
      <c r="AA9" s="52">
        <v>0</v>
      </c>
      <c r="AB9" s="82">
        <v>9</v>
      </c>
      <c r="AC9" s="82"/>
      <c r="AD9" s="100"/>
      <c r="AE9" s="85" t="s">
        <v>402</v>
      </c>
      <c r="AF9" s="85">
        <v>253</v>
      </c>
      <c r="AG9" s="85">
        <v>4338</v>
      </c>
      <c r="AH9" s="85">
        <v>7545</v>
      </c>
      <c r="AI9" s="85">
        <v>33</v>
      </c>
      <c r="AJ9" s="85"/>
      <c r="AK9" s="85" t="s">
        <v>424</v>
      </c>
      <c r="AL9" s="85" t="s">
        <v>445</v>
      </c>
      <c r="AM9" s="89" t="s">
        <v>464</v>
      </c>
      <c r="AN9" s="85"/>
      <c r="AO9" s="87">
        <v>39678.84011574074</v>
      </c>
      <c r="AP9" s="89" t="s">
        <v>483</v>
      </c>
      <c r="AQ9" s="85" t="b">
        <v>0</v>
      </c>
      <c r="AR9" s="85" t="b">
        <v>0</v>
      </c>
      <c r="AS9" s="85" t="b">
        <v>0</v>
      </c>
      <c r="AT9" s="85"/>
      <c r="AU9" s="85">
        <v>172</v>
      </c>
      <c r="AV9" s="89" t="s">
        <v>498</v>
      </c>
      <c r="AW9" s="85" t="b">
        <v>0</v>
      </c>
      <c r="AX9" s="85" t="s">
        <v>509</v>
      </c>
      <c r="AY9" s="89" t="s">
        <v>516</v>
      </c>
      <c r="AZ9" s="85" t="s">
        <v>65</v>
      </c>
      <c r="BA9" s="85" t="str">
        <f>REPLACE(INDEX(GroupVertices[Group],MATCH(Vertices[[#This Row],[Vertex]],GroupVertices[Vertex],0)),1,1,"")</f>
        <v>3</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218</v>
      </c>
      <c r="C10" s="15"/>
      <c r="D10" s="15" t="s">
        <v>64</v>
      </c>
      <c r="E10" s="95">
        <v>1000</v>
      </c>
      <c r="F10" s="81">
        <v>79.40229664152213</v>
      </c>
      <c r="G10" s="114" t="s">
        <v>280</v>
      </c>
      <c r="H10" s="15"/>
      <c r="I10" s="16" t="s">
        <v>218</v>
      </c>
      <c r="J10" s="66"/>
      <c r="K10" s="66"/>
      <c r="L10" s="116" t="s">
        <v>539</v>
      </c>
      <c r="M10" s="96">
        <v>6865.527939268726</v>
      </c>
      <c r="N10" s="97">
        <v>431.0809631347656</v>
      </c>
      <c r="O10" s="97">
        <v>6832.6962890625</v>
      </c>
      <c r="P10" s="77"/>
      <c r="Q10" s="98"/>
      <c r="R10" s="98"/>
      <c r="S10" s="99"/>
      <c r="T10" s="51">
        <v>0</v>
      </c>
      <c r="U10" s="51">
        <v>7</v>
      </c>
      <c r="V10" s="52">
        <v>2.111111</v>
      </c>
      <c r="W10" s="52">
        <v>0.066667</v>
      </c>
      <c r="X10" s="52">
        <v>0.084951</v>
      </c>
      <c r="Y10" s="52">
        <v>0.966728</v>
      </c>
      <c r="Z10" s="52">
        <v>0.4523809523809524</v>
      </c>
      <c r="AA10" s="52">
        <v>0</v>
      </c>
      <c r="AB10" s="82">
        <v>10</v>
      </c>
      <c r="AC10" s="82"/>
      <c r="AD10" s="100"/>
      <c r="AE10" s="85" t="s">
        <v>403</v>
      </c>
      <c r="AF10" s="85">
        <v>14398</v>
      </c>
      <c r="AG10" s="85">
        <v>14326</v>
      </c>
      <c r="AH10" s="85">
        <v>262558</v>
      </c>
      <c r="AI10" s="85">
        <v>10295</v>
      </c>
      <c r="AJ10" s="85"/>
      <c r="AK10" s="85" t="s">
        <v>425</v>
      </c>
      <c r="AL10" s="85" t="s">
        <v>446</v>
      </c>
      <c r="AM10" s="85"/>
      <c r="AN10" s="85"/>
      <c r="AO10" s="87">
        <v>41300.7262962963</v>
      </c>
      <c r="AP10" s="85"/>
      <c r="AQ10" s="85" t="b">
        <v>1</v>
      </c>
      <c r="AR10" s="85" t="b">
        <v>0</v>
      </c>
      <c r="AS10" s="85" t="b">
        <v>1</v>
      </c>
      <c r="AT10" s="85"/>
      <c r="AU10" s="85">
        <v>5972</v>
      </c>
      <c r="AV10" s="89" t="s">
        <v>498</v>
      </c>
      <c r="AW10" s="85" t="b">
        <v>0</v>
      </c>
      <c r="AX10" s="85" t="s">
        <v>509</v>
      </c>
      <c r="AY10" s="89" t="s">
        <v>517</v>
      </c>
      <c r="AZ10" s="85" t="s">
        <v>66</v>
      </c>
      <c r="BA10" s="85" t="str">
        <f>REPLACE(INDEX(GroupVertices[Group],MATCH(Vertices[[#This Row],[Vertex]],GroupVertices[Vertex],0)),1,1,"")</f>
        <v>1</v>
      </c>
      <c r="BB10" s="51"/>
      <c r="BC10" s="51"/>
      <c r="BD10" s="51"/>
      <c r="BE10" s="51"/>
      <c r="BF10" s="51" t="s">
        <v>265</v>
      </c>
      <c r="BG10" s="51" t="s">
        <v>265</v>
      </c>
      <c r="BH10" s="131" t="s">
        <v>748</v>
      </c>
      <c r="BI10" s="131" t="s">
        <v>748</v>
      </c>
      <c r="BJ10" s="131" t="s">
        <v>764</v>
      </c>
      <c r="BK10" s="131" t="s">
        <v>764</v>
      </c>
      <c r="BL10" s="131">
        <v>0</v>
      </c>
      <c r="BM10" s="134">
        <v>0</v>
      </c>
      <c r="BN10" s="131">
        <v>0</v>
      </c>
      <c r="BO10" s="134">
        <v>0</v>
      </c>
      <c r="BP10" s="131">
        <v>0</v>
      </c>
      <c r="BQ10" s="134">
        <v>0</v>
      </c>
      <c r="BR10" s="131">
        <v>18</v>
      </c>
      <c r="BS10" s="134">
        <v>100</v>
      </c>
      <c r="BT10" s="131">
        <v>18</v>
      </c>
      <c r="BU10" s="2"/>
      <c r="BV10" s="3"/>
      <c r="BW10" s="3"/>
      <c r="BX10" s="3"/>
      <c r="BY10" s="3"/>
    </row>
    <row r="11" spans="1:77" ht="41.45" customHeight="1">
      <c r="A11" s="14" t="s">
        <v>228</v>
      </c>
      <c r="C11" s="15"/>
      <c r="D11" s="15" t="s">
        <v>64</v>
      </c>
      <c r="E11" s="95">
        <v>554.8318714995245</v>
      </c>
      <c r="F11" s="81">
        <v>93.60591937731226</v>
      </c>
      <c r="G11" s="114" t="s">
        <v>291</v>
      </c>
      <c r="H11" s="15"/>
      <c r="I11" s="16" t="s">
        <v>228</v>
      </c>
      <c r="J11" s="66"/>
      <c r="K11" s="66"/>
      <c r="L11" s="116" t="s">
        <v>540</v>
      </c>
      <c r="M11" s="96">
        <v>2131.9339355210686</v>
      </c>
      <c r="N11" s="97">
        <v>2419.138671875</v>
      </c>
      <c r="O11" s="97">
        <v>6261.8857421875</v>
      </c>
      <c r="P11" s="77"/>
      <c r="Q11" s="98"/>
      <c r="R11" s="98"/>
      <c r="S11" s="99"/>
      <c r="T11" s="51">
        <v>5</v>
      </c>
      <c r="U11" s="51">
        <v>7</v>
      </c>
      <c r="V11" s="52">
        <v>6.574603</v>
      </c>
      <c r="W11" s="52">
        <v>0.083333</v>
      </c>
      <c r="X11" s="52">
        <v>0.111781</v>
      </c>
      <c r="Y11" s="52">
        <v>1.334446</v>
      </c>
      <c r="Z11" s="52">
        <v>0.35555555555555557</v>
      </c>
      <c r="AA11" s="52">
        <v>0.2</v>
      </c>
      <c r="AB11" s="82">
        <v>11</v>
      </c>
      <c r="AC11" s="82"/>
      <c r="AD11" s="100"/>
      <c r="AE11" s="85" t="s">
        <v>404</v>
      </c>
      <c r="AF11" s="85">
        <v>4253</v>
      </c>
      <c r="AG11" s="85">
        <v>4472</v>
      </c>
      <c r="AH11" s="85">
        <v>61038</v>
      </c>
      <c r="AI11" s="85">
        <v>50413</v>
      </c>
      <c r="AJ11" s="85"/>
      <c r="AK11" s="85" t="s">
        <v>426</v>
      </c>
      <c r="AL11" s="85" t="s">
        <v>447</v>
      </c>
      <c r="AM11" s="89" t="s">
        <v>465</v>
      </c>
      <c r="AN11" s="85"/>
      <c r="AO11" s="87">
        <v>40080.55136574074</v>
      </c>
      <c r="AP11" s="89" t="s">
        <v>484</v>
      </c>
      <c r="AQ11" s="85" t="b">
        <v>0</v>
      </c>
      <c r="AR11" s="85" t="b">
        <v>0</v>
      </c>
      <c r="AS11" s="85" t="b">
        <v>0</v>
      </c>
      <c r="AT11" s="85"/>
      <c r="AU11" s="85">
        <v>328</v>
      </c>
      <c r="AV11" s="89" t="s">
        <v>498</v>
      </c>
      <c r="AW11" s="85" t="b">
        <v>0</v>
      </c>
      <c r="AX11" s="85" t="s">
        <v>509</v>
      </c>
      <c r="AY11" s="89" t="s">
        <v>518</v>
      </c>
      <c r="AZ11" s="85" t="s">
        <v>66</v>
      </c>
      <c r="BA11" s="85" t="str">
        <f>REPLACE(INDEX(GroupVertices[Group],MATCH(Vertices[[#This Row],[Vertex]],GroupVertices[Vertex],0)),1,1,"")</f>
        <v>1</v>
      </c>
      <c r="BB11" s="51" t="s">
        <v>731</v>
      </c>
      <c r="BC11" s="51" t="s">
        <v>731</v>
      </c>
      <c r="BD11" s="51" t="s">
        <v>735</v>
      </c>
      <c r="BE11" s="51" t="s">
        <v>735</v>
      </c>
      <c r="BF11" s="51" t="s">
        <v>739</v>
      </c>
      <c r="BG11" s="51" t="s">
        <v>741</v>
      </c>
      <c r="BH11" s="131" t="s">
        <v>749</v>
      </c>
      <c r="BI11" s="131" t="s">
        <v>757</v>
      </c>
      <c r="BJ11" s="131" t="s">
        <v>765</v>
      </c>
      <c r="BK11" s="131" t="s">
        <v>771</v>
      </c>
      <c r="BL11" s="131">
        <v>0</v>
      </c>
      <c r="BM11" s="134">
        <v>0</v>
      </c>
      <c r="BN11" s="131">
        <v>0</v>
      </c>
      <c r="BO11" s="134">
        <v>0</v>
      </c>
      <c r="BP11" s="131">
        <v>0</v>
      </c>
      <c r="BQ11" s="134">
        <v>0</v>
      </c>
      <c r="BR11" s="131">
        <v>80</v>
      </c>
      <c r="BS11" s="134">
        <v>100</v>
      </c>
      <c r="BT11" s="131">
        <v>80</v>
      </c>
      <c r="BU11" s="2"/>
      <c r="BV11" s="3"/>
      <c r="BW11" s="3"/>
      <c r="BX11" s="3"/>
      <c r="BY11" s="3"/>
    </row>
    <row r="12" spans="1:77" ht="41.45" customHeight="1">
      <c r="A12" s="14" t="s">
        <v>233</v>
      </c>
      <c r="C12" s="15"/>
      <c r="D12" s="15" t="s">
        <v>64</v>
      </c>
      <c r="E12" s="95">
        <v>541.7256683926873</v>
      </c>
      <c r="F12" s="81">
        <v>93.8192475856436</v>
      </c>
      <c r="G12" s="114" t="s">
        <v>506</v>
      </c>
      <c r="H12" s="15"/>
      <c r="I12" s="16" t="s">
        <v>233</v>
      </c>
      <c r="J12" s="66"/>
      <c r="K12" s="66"/>
      <c r="L12" s="116" t="s">
        <v>541</v>
      </c>
      <c r="M12" s="96">
        <v>2060.8387546245135</v>
      </c>
      <c r="N12" s="97">
        <v>2080.21240234375</v>
      </c>
      <c r="O12" s="97">
        <v>9379.0615234375</v>
      </c>
      <c r="P12" s="77"/>
      <c r="Q12" s="98"/>
      <c r="R12" s="98"/>
      <c r="S12" s="99"/>
      <c r="T12" s="51">
        <v>6</v>
      </c>
      <c r="U12" s="51">
        <v>0</v>
      </c>
      <c r="V12" s="52">
        <v>1.285714</v>
      </c>
      <c r="W12" s="52">
        <v>0.058824</v>
      </c>
      <c r="X12" s="52">
        <v>0.073578</v>
      </c>
      <c r="Y12" s="52">
        <v>0.846349</v>
      </c>
      <c r="Z12" s="52">
        <v>0.4666666666666667</v>
      </c>
      <c r="AA12" s="52">
        <v>0</v>
      </c>
      <c r="AB12" s="82">
        <v>12</v>
      </c>
      <c r="AC12" s="82"/>
      <c r="AD12" s="100"/>
      <c r="AE12" s="85" t="s">
        <v>405</v>
      </c>
      <c r="AF12" s="85">
        <v>778</v>
      </c>
      <c r="AG12" s="85">
        <v>4324</v>
      </c>
      <c r="AH12" s="85">
        <v>3121</v>
      </c>
      <c r="AI12" s="85">
        <v>588</v>
      </c>
      <c r="AJ12" s="85"/>
      <c r="AK12" s="85" t="s">
        <v>427</v>
      </c>
      <c r="AL12" s="85" t="s">
        <v>448</v>
      </c>
      <c r="AM12" s="89" t="s">
        <v>466</v>
      </c>
      <c r="AN12" s="85"/>
      <c r="AO12" s="87">
        <v>39851.92780092593</v>
      </c>
      <c r="AP12" s="89" t="s">
        <v>485</v>
      </c>
      <c r="AQ12" s="85" t="b">
        <v>0</v>
      </c>
      <c r="AR12" s="85" t="b">
        <v>0</v>
      </c>
      <c r="AS12" s="85" t="b">
        <v>1</v>
      </c>
      <c r="AT12" s="85"/>
      <c r="AU12" s="85">
        <v>354</v>
      </c>
      <c r="AV12" s="89" t="s">
        <v>498</v>
      </c>
      <c r="AW12" s="85" t="b">
        <v>0</v>
      </c>
      <c r="AX12" s="85" t="s">
        <v>509</v>
      </c>
      <c r="AY12" s="89" t="s">
        <v>519</v>
      </c>
      <c r="AZ12" s="85" t="s">
        <v>65</v>
      </c>
      <c r="BA12" s="85" t="str">
        <f>REPLACE(INDEX(GroupVertices[Group],MATCH(Vertices[[#This Row],[Vertex]],GroupVertices[Vertex],0)),1,1,"")</f>
        <v>1</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229</v>
      </c>
      <c r="C13" s="15"/>
      <c r="D13" s="15" t="s">
        <v>64</v>
      </c>
      <c r="E13" s="95">
        <v>188.30096164007185</v>
      </c>
      <c r="F13" s="81">
        <v>99.57190217652429</v>
      </c>
      <c r="G13" s="114" t="s">
        <v>289</v>
      </c>
      <c r="H13" s="15"/>
      <c r="I13" s="16" t="s">
        <v>229</v>
      </c>
      <c r="J13" s="66"/>
      <c r="K13" s="66"/>
      <c r="L13" s="116" t="s">
        <v>542</v>
      </c>
      <c r="M13" s="96">
        <v>143.67073463700572</v>
      </c>
      <c r="N13" s="97">
        <v>1760.536865234375</v>
      </c>
      <c r="O13" s="97">
        <v>4010.136962890625</v>
      </c>
      <c r="P13" s="77"/>
      <c r="Q13" s="98"/>
      <c r="R13" s="98"/>
      <c r="S13" s="99"/>
      <c r="T13" s="51">
        <v>8</v>
      </c>
      <c r="U13" s="51">
        <v>1</v>
      </c>
      <c r="V13" s="52">
        <v>15.352381</v>
      </c>
      <c r="W13" s="52">
        <v>0.076923</v>
      </c>
      <c r="X13" s="52">
        <v>0.097416</v>
      </c>
      <c r="Y13" s="52">
        <v>1.257484</v>
      </c>
      <c r="Z13" s="52">
        <v>0.3472222222222222</v>
      </c>
      <c r="AA13" s="52">
        <v>0</v>
      </c>
      <c r="AB13" s="82">
        <v>13</v>
      </c>
      <c r="AC13" s="82"/>
      <c r="AD13" s="100"/>
      <c r="AE13" s="85" t="s">
        <v>406</v>
      </c>
      <c r="AF13" s="85">
        <v>457</v>
      </c>
      <c r="AG13" s="85">
        <v>333</v>
      </c>
      <c r="AH13" s="85">
        <v>728</v>
      </c>
      <c r="AI13" s="85">
        <v>308</v>
      </c>
      <c r="AJ13" s="85"/>
      <c r="AK13" s="85" t="s">
        <v>428</v>
      </c>
      <c r="AL13" s="85" t="s">
        <v>449</v>
      </c>
      <c r="AM13" s="89" t="s">
        <v>467</v>
      </c>
      <c r="AN13" s="85"/>
      <c r="AO13" s="87">
        <v>41969.65466435185</v>
      </c>
      <c r="AP13" s="89" t="s">
        <v>486</v>
      </c>
      <c r="AQ13" s="85" t="b">
        <v>1</v>
      </c>
      <c r="AR13" s="85" t="b">
        <v>0</v>
      </c>
      <c r="AS13" s="85" t="b">
        <v>0</v>
      </c>
      <c r="AT13" s="85"/>
      <c r="AU13" s="85">
        <v>77</v>
      </c>
      <c r="AV13" s="89" t="s">
        <v>498</v>
      </c>
      <c r="AW13" s="85" t="b">
        <v>0</v>
      </c>
      <c r="AX13" s="85" t="s">
        <v>509</v>
      </c>
      <c r="AY13" s="89" t="s">
        <v>520</v>
      </c>
      <c r="AZ13" s="85" t="s">
        <v>66</v>
      </c>
      <c r="BA13" s="85" t="str">
        <f>REPLACE(INDEX(GroupVertices[Group],MATCH(Vertices[[#This Row],[Vertex]],GroupVertices[Vertex],0)),1,1,"")</f>
        <v>1</v>
      </c>
      <c r="BB13" s="51" t="s">
        <v>253</v>
      </c>
      <c r="BC13" s="51" t="s">
        <v>253</v>
      </c>
      <c r="BD13" s="51" t="s">
        <v>260</v>
      </c>
      <c r="BE13" s="51" t="s">
        <v>260</v>
      </c>
      <c r="BF13" s="51" t="s">
        <v>270</v>
      </c>
      <c r="BG13" s="51" t="s">
        <v>270</v>
      </c>
      <c r="BH13" s="131" t="s">
        <v>750</v>
      </c>
      <c r="BI13" s="131" t="s">
        <v>750</v>
      </c>
      <c r="BJ13" s="131" t="s">
        <v>766</v>
      </c>
      <c r="BK13" s="131" t="s">
        <v>766</v>
      </c>
      <c r="BL13" s="131">
        <v>0</v>
      </c>
      <c r="BM13" s="134">
        <v>0</v>
      </c>
      <c r="BN13" s="131">
        <v>0</v>
      </c>
      <c r="BO13" s="134">
        <v>0</v>
      </c>
      <c r="BP13" s="131">
        <v>0</v>
      </c>
      <c r="BQ13" s="134">
        <v>0</v>
      </c>
      <c r="BR13" s="131">
        <v>28</v>
      </c>
      <c r="BS13" s="134">
        <v>100</v>
      </c>
      <c r="BT13" s="131">
        <v>28</v>
      </c>
      <c r="BU13" s="2"/>
      <c r="BV13" s="3"/>
      <c r="BW13" s="3"/>
      <c r="BX13" s="3"/>
      <c r="BY13" s="3"/>
    </row>
    <row r="14" spans="1:77" ht="41.45" customHeight="1">
      <c r="A14" s="14" t="s">
        <v>226</v>
      </c>
      <c r="C14" s="15"/>
      <c r="D14" s="15" t="s">
        <v>64</v>
      </c>
      <c r="E14" s="95">
        <v>204.8608263764134</v>
      </c>
      <c r="F14" s="81">
        <v>99.30235910248402</v>
      </c>
      <c r="G14" s="114" t="s">
        <v>287</v>
      </c>
      <c r="H14" s="15"/>
      <c r="I14" s="16" t="s">
        <v>226</v>
      </c>
      <c r="J14" s="66"/>
      <c r="K14" s="66"/>
      <c r="L14" s="116" t="s">
        <v>543</v>
      </c>
      <c r="M14" s="96">
        <v>233.5004564454908</v>
      </c>
      <c r="N14" s="97">
        <v>1317.3193359375</v>
      </c>
      <c r="O14" s="97">
        <v>7601.62841796875</v>
      </c>
      <c r="P14" s="77"/>
      <c r="Q14" s="98"/>
      <c r="R14" s="98"/>
      <c r="S14" s="99"/>
      <c r="T14" s="51">
        <v>4</v>
      </c>
      <c r="U14" s="51">
        <v>6</v>
      </c>
      <c r="V14" s="52">
        <v>2.396825</v>
      </c>
      <c r="W14" s="52">
        <v>0.071429</v>
      </c>
      <c r="X14" s="52">
        <v>0.095663</v>
      </c>
      <c r="Y14" s="52">
        <v>1.085033</v>
      </c>
      <c r="Z14" s="52">
        <v>0.4107142857142857</v>
      </c>
      <c r="AA14" s="52">
        <v>0.25</v>
      </c>
      <c r="AB14" s="82">
        <v>14</v>
      </c>
      <c r="AC14" s="82"/>
      <c r="AD14" s="100"/>
      <c r="AE14" s="85" t="s">
        <v>407</v>
      </c>
      <c r="AF14" s="85">
        <v>1756</v>
      </c>
      <c r="AG14" s="85">
        <v>520</v>
      </c>
      <c r="AH14" s="85">
        <v>1142</v>
      </c>
      <c r="AI14" s="85">
        <v>941</v>
      </c>
      <c r="AJ14" s="85"/>
      <c r="AK14" s="85" t="s">
        <v>429</v>
      </c>
      <c r="AL14" s="85" t="s">
        <v>450</v>
      </c>
      <c r="AM14" s="85"/>
      <c r="AN14" s="85"/>
      <c r="AO14" s="87">
        <v>39997.58319444444</v>
      </c>
      <c r="AP14" s="89" t="s">
        <v>487</v>
      </c>
      <c r="AQ14" s="85" t="b">
        <v>0</v>
      </c>
      <c r="AR14" s="85" t="b">
        <v>0</v>
      </c>
      <c r="AS14" s="85" t="b">
        <v>1</v>
      </c>
      <c r="AT14" s="85"/>
      <c r="AU14" s="85">
        <v>45</v>
      </c>
      <c r="AV14" s="89" t="s">
        <v>498</v>
      </c>
      <c r="AW14" s="85" t="b">
        <v>0</v>
      </c>
      <c r="AX14" s="85" t="s">
        <v>509</v>
      </c>
      <c r="AY14" s="89" t="s">
        <v>521</v>
      </c>
      <c r="AZ14" s="85" t="s">
        <v>66</v>
      </c>
      <c r="BA14" s="85" t="str">
        <f>REPLACE(INDEX(GroupVertices[Group],MATCH(Vertices[[#This Row],[Vertex]],GroupVertices[Vertex],0)),1,1,"")</f>
        <v>1</v>
      </c>
      <c r="BB14" s="51"/>
      <c r="BC14" s="51"/>
      <c r="BD14" s="51"/>
      <c r="BE14" s="51"/>
      <c r="BF14" s="51" t="s">
        <v>265</v>
      </c>
      <c r="BG14" s="51" t="s">
        <v>265</v>
      </c>
      <c r="BH14" s="131" t="s">
        <v>748</v>
      </c>
      <c r="BI14" s="131" t="s">
        <v>748</v>
      </c>
      <c r="BJ14" s="131" t="s">
        <v>764</v>
      </c>
      <c r="BK14" s="131" t="s">
        <v>764</v>
      </c>
      <c r="BL14" s="131">
        <v>0</v>
      </c>
      <c r="BM14" s="134">
        <v>0</v>
      </c>
      <c r="BN14" s="131">
        <v>0</v>
      </c>
      <c r="BO14" s="134">
        <v>0</v>
      </c>
      <c r="BP14" s="131">
        <v>0</v>
      </c>
      <c r="BQ14" s="134">
        <v>0</v>
      </c>
      <c r="BR14" s="131">
        <v>18</v>
      </c>
      <c r="BS14" s="134">
        <v>100</v>
      </c>
      <c r="BT14" s="131">
        <v>18</v>
      </c>
      <c r="BU14" s="2"/>
      <c r="BV14" s="3"/>
      <c r="BW14" s="3"/>
      <c r="BX14" s="3"/>
      <c r="BY14" s="3"/>
    </row>
    <row r="15" spans="1:77" ht="41.45" customHeight="1">
      <c r="A15" s="14" t="s">
        <v>230</v>
      </c>
      <c r="C15" s="15"/>
      <c r="D15" s="15" t="s">
        <v>64</v>
      </c>
      <c r="E15" s="95">
        <v>314.31533340378314</v>
      </c>
      <c r="F15" s="81">
        <v>97.52078028155479</v>
      </c>
      <c r="G15" s="114" t="s">
        <v>290</v>
      </c>
      <c r="H15" s="15"/>
      <c r="I15" s="16" t="s">
        <v>230</v>
      </c>
      <c r="J15" s="66"/>
      <c r="K15" s="66"/>
      <c r="L15" s="116" t="s">
        <v>544</v>
      </c>
      <c r="M15" s="96">
        <v>827.2412915005045</v>
      </c>
      <c r="N15" s="97">
        <v>3350.7998046875</v>
      </c>
      <c r="O15" s="97">
        <v>4427.93359375</v>
      </c>
      <c r="P15" s="77"/>
      <c r="Q15" s="98"/>
      <c r="R15" s="98"/>
      <c r="S15" s="99"/>
      <c r="T15" s="51">
        <v>6</v>
      </c>
      <c r="U15" s="51">
        <v>2</v>
      </c>
      <c r="V15" s="52">
        <v>2.685714</v>
      </c>
      <c r="W15" s="52">
        <v>0.071429</v>
      </c>
      <c r="X15" s="52">
        <v>0.094972</v>
      </c>
      <c r="Y15" s="52">
        <v>1.092046</v>
      </c>
      <c r="Z15" s="52">
        <v>0.42857142857142855</v>
      </c>
      <c r="AA15" s="52">
        <v>0</v>
      </c>
      <c r="AB15" s="82">
        <v>15</v>
      </c>
      <c r="AC15" s="82"/>
      <c r="AD15" s="100"/>
      <c r="AE15" s="85" t="s">
        <v>408</v>
      </c>
      <c r="AF15" s="85">
        <v>1351</v>
      </c>
      <c r="AG15" s="85">
        <v>1756</v>
      </c>
      <c r="AH15" s="85">
        <v>2055</v>
      </c>
      <c r="AI15" s="85">
        <v>26268</v>
      </c>
      <c r="AJ15" s="85"/>
      <c r="AK15" s="85" t="s">
        <v>430</v>
      </c>
      <c r="AL15" s="85" t="s">
        <v>451</v>
      </c>
      <c r="AM15" s="89" t="s">
        <v>468</v>
      </c>
      <c r="AN15" s="85"/>
      <c r="AO15" s="87">
        <v>40333.691087962965</v>
      </c>
      <c r="AP15" s="89" t="s">
        <v>488</v>
      </c>
      <c r="AQ15" s="85" t="b">
        <v>1</v>
      </c>
      <c r="AR15" s="85" t="b">
        <v>0</v>
      </c>
      <c r="AS15" s="85" t="b">
        <v>0</v>
      </c>
      <c r="AT15" s="85"/>
      <c r="AU15" s="85">
        <v>204</v>
      </c>
      <c r="AV15" s="89" t="s">
        <v>498</v>
      </c>
      <c r="AW15" s="85" t="b">
        <v>0</v>
      </c>
      <c r="AX15" s="85" t="s">
        <v>509</v>
      </c>
      <c r="AY15" s="89" t="s">
        <v>522</v>
      </c>
      <c r="AZ15" s="85" t="s">
        <v>66</v>
      </c>
      <c r="BA15" s="85" t="str">
        <f>REPLACE(INDEX(GroupVertices[Group],MATCH(Vertices[[#This Row],[Vertex]],GroupVertices[Vertex],0)),1,1,"")</f>
        <v>1</v>
      </c>
      <c r="BB15" s="51"/>
      <c r="BC15" s="51"/>
      <c r="BD15" s="51"/>
      <c r="BE15" s="51"/>
      <c r="BF15" s="51" t="s">
        <v>227</v>
      </c>
      <c r="BG15" s="51" t="s">
        <v>227</v>
      </c>
      <c r="BH15" s="131" t="s">
        <v>750</v>
      </c>
      <c r="BI15" s="131" t="s">
        <v>750</v>
      </c>
      <c r="BJ15" s="131" t="s">
        <v>766</v>
      </c>
      <c r="BK15" s="131" t="s">
        <v>766</v>
      </c>
      <c r="BL15" s="131">
        <v>0</v>
      </c>
      <c r="BM15" s="134">
        <v>0</v>
      </c>
      <c r="BN15" s="131">
        <v>0</v>
      </c>
      <c r="BO15" s="134">
        <v>0</v>
      </c>
      <c r="BP15" s="131">
        <v>0</v>
      </c>
      <c r="BQ15" s="134">
        <v>0</v>
      </c>
      <c r="BR15" s="131">
        <v>28</v>
      </c>
      <c r="BS15" s="134">
        <v>100</v>
      </c>
      <c r="BT15" s="131">
        <v>28</v>
      </c>
      <c r="BU15" s="2"/>
      <c r="BV15" s="3"/>
      <c r="BW15" s="3"/>
      <c r="BX15" s="3"/>
      <c r="BY15" s="3"/>
    </row>
    <row r="16" spans="1:77" ht="41.45" customHeight="1">
      <c r="A16" s="14" t="s">
        <v>234</v>
      </c>
      <c r="C16" s="15"/>
      <c r="D16" s="15" t="s">
        <v>64</v>
      </c>
      <c r="E16" s="95">
        <v>1000</v>
      </c>
      <c r="F16" s="81">
        <v>82.92365348580213</v>
      </c>
      <c r="G16" s="114" t="s">
        <v>507</v>
      </c>
      <c r="H16" s="15"/>
      <c r="I16" s="16" t="s">
        <v>234</v>
      </c>
      <c r="J16" s="66"/>
      <c r="K16" s="66"/>
      <c r="L16" s="116" t="s">
        <v>545</v>
      </c>
      <c r="M16" s="96">
        <v>5691.977081631672</v>
      </c>
      <c r="N16" s="97">
        <v>4038.743896484375</v>
      </c>
      <c r="O16" s="97">
        <v>9218.490234375</v>
      </c>
      <c r="P16" s="77"/>
      <c r="Q16" s="98"/>
      <c r="R16" s="98"/>
      <c r="S16" s="99"/>
      <c r="T16" s="51">
        <v>6</v>
      </c>
      <c r="U16" s="51">
        <v>0</v>
      </c>
      <c r="V16" s="52">
        <v>1.285714</v>
      </c>
      <c r="W16" s="52">
        <v>0.058824</v>
      </c>
      <c r="X16" s="52">
        <v>0.073578</v>
      </c>
      <c r="Y16" s="52">
        <v>0.846349</v>
      </c>
      <c r="Z16" s="52">
        <v>0.4666666666666667</v>
      </c>
      <c r="AA16" s="52">
        <v>0</v>
      </c>
      <c r="AB16" s="82">
        <v>16</v>
      </c>
      <c r="AC16" s="82"/>
      <c r="AD16" s="100"/>
      <c r="AE16" s="85" t="s">
        <v>409</v>
      </c>
      <c r="AF16" s="85">
        <v>6773</v>
      </c>
      <c r="AG16" s="85">
        <v>11883</v>
      </c>
      <c r="AH16" s="85">
        <v>12501</v>
      </c>
      <c r="AI16" s="85">
        <v>45661</v>
      </c>
      <c r="AJ16" s="85"/>
      <c r="AK16" s="85" t="s">
        <v>431</v>
      </c>
      <c r="AL16" s="85" t="s">
        <v>452</v>
      </c>
      <c r="AM16" s="89" t="s">
        <v>469</v>
      </c>
      <c r="AN16" s="85"/>
      <c r="AO16" s="87">
        <v>39459.80023148148</v>
      </c>
      <c r="AP16" s="89" t="s">
        <v>489</v>
      </c>
      <c r="AQ16" s="85" t="b">
        <v>0</v>
      </c>
      <c r="AR16" s="85" t="b">
        <v>0</v>
      </c>
      <c r="AS16" s="85" t="b">
        <v>1</v>
      </c>
      <c r="AT16" s="85"/>
      <c r="AU16" s="85">
        <v>1396</v>
      </c>
      <c r="AV16" s="89" t="s">
        <v>500</v>
      </c>
      <c r="AW16" s="85" t="b">
        <v>1</v>
      </c>
      <c r="AX16" s="85" t="s">
        <v>509</v>
      </c>
      <c r="AY16" s="89" t="s">
        <v>523</v>
      </c>
      <c r="AZ16" s="85" t="s">
        <v>65</v>
      </c>
      <c r="BA16" s="85" t="str">
        <f>REPLACE(INDEX(GroupVertices[Group],MATCH(Vertices[[#This Row],[Vertex]],GroupVertices[Vertex],0)),1,1,"")</f>
        <v>1</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4" t="s">
        <v>227</v>
      </c>
      <c r="C17" s="15"/>
      <c r="D17" s="15" t="s">
        <v>64</v>
      </c>
      <c r="E17" s="95">
        <v>1000</v>
      </c>
      <c r="F17" s="81">
        <v>86.35996732811223</v>
      </c>
      <c r="G17" s="114" t="s">
        <v>288</v>
      </c>
      <c r="H17" s="15"/>
      <c r="I17" s="16" t="s">
        <v>227</v>
      </c>
      <c r="J17" s="66"/>
      <c r="K17" s="66"/>
      <c r="L17" s="116" t="s">
        <v>546</v>
      </c>
      <c r="M17" s="96">
        <v>4546.768221784461</v>
      </c>
      <c r="N17" s="97">
        <v>3422.37744140625</v>
      </c>
      <c r="O17" s="97">
        <v>6913.0859375</v>
      </c>
      <c r="P17" s="77"/>
      <c r="Q17" s="98"/>
      <c r="R17" s="98"/>
      <c r="S17" s="99"/>
      <c r="T17" s="51">
        <v>5</v>
      </c>
      <c r="U17" s="51">
        <v>7</v>
      </c>
      <c r="V17" s="52">
        <v>6.574603</v>
      </c>
      <c r="W17" s="52">
        <v>0.083333</v>
      </c>
      <c r="X17" s="52">
        <v>0.111781</v>
      </c>
      <c r="Y17" s="52">
        <v>1.334446</v>
      </c>
      <c r="Z17" s="52">
        <v>0.35555555555555557</v>
      </c>
      <c r="AA17" s="52">
        <v>0.2</v>
      </c>
      <c r="AB17" s="82">
        <v>17</v>
      </c>
      <c r="AC17" s="82"/>
      <c r="AD17" s="100"/>
      <c r="AE17" s="85" t="s">
        <v>410</v>
      </c>
      <c r="AF17" s="85">
        <v>3935</v>
      </c>
      <c r="AG17" s="85">
        <v>9499</v>
      </c>
      <c r="AH17" s="85">
        <v>8858</v>
      </c>
      <c r="AI17" s="85">
        <v>36321</v>
      </c>
      <c r="AJ17" s="85"/>
      <c r="AK17" s="85" t="s">
        <v>432</v>
      </c>
      <c r="AL17" s="85" t="s">
        <v>453</v>
      </c>
      <c r="AM17" s="89" t="s">
        <v>470</v>
      </c>
      <c r="AN17" s="85"/>
      <c r="AO17" s="87">
        <v>40122.1453587963</v>
      </c>
      <c r="AP17" s="89" t="s">
        <v>490</v>
      </c>
      <c r="AQ17" s="85" t="b">
        <v>0</v>
      </c>
      <c r="AR17" s="85" t="b">
        <v>0</v>
      </c>
      <c r="AS17" s="85" t="b">
        <v>1</v>
      </c>
      <c r="AT17" s="85"/>
      <c r="AU17" s="85">
        <v>870</v>
      </c>
      <c r="AV17" s="89" t="s">
        <v>501</v>
      </c>
      <c r="AW17" s="85" t="b">
        <v>1</v>
      </c>
      <c r="AX17" s="85" t="s">
        <v>509</v>
      </c>
      <c r="AY17" s="89" t="s">
        <v>524</v>
      </c>
      <c r="AZ17" s="85" t="s">
        <v>66</v>
      </c>
      <c r="BA17" s="85" t="str">
        <f>REPLACE(INDEX(GroupVertices[Group],MATCH(Vertices[[#This Row],[Vertex]],GroupVertices[Vertex],0)),1,1,"")</f>
        <v>1</v>
      </c>
      <c r="BB17" s="51"/>
      <c r="BC17" s="51"/>
      <c r="BD17" s="51"/>
      <c r="BE17" s="51"/>
      <c r="BF17" s="51" t="s">
        <v>265</v>
      </c>
      <c r="BG17" s="51" t="s">
        <v>742</v>
      </c>
      <c r="BH17" s="131" t="s">
        <v>751</v>
      </c>
      <c r="BI17" s="131" t="s">
        <v>758</v>
      </c>
      <c r="BJ17" s="131" t="s">
        <v>766</v>
      </c>
      <c r="BK17" s="131" t="s">
        <v>766</v>
      </c>
      <c r="BL17" s="131">
        <v>0</v>
      </c>
      <c r="BM17" s="134">
        <v>0</v>
      </c>
      <c r="BN17" s="131">
        <v>0</v>
      </c>
      <c r="BO17" s="134">
        <v>0</v>
      </c>
      <c r="BP17" s="131">
        <v>0</v>
      </c>
      <c r="BQ17" s="134">
        <v>0</v>
      </c>
      <c r="BR17" s="131">
        <v>46</v>
      </c>
      <c r="BS17" s="134">
        <v>100</v>
      </c>
      <c r="BT17" s="131">
        <v>46</v>
      </c>
      <c r="BU17" s="2"/>
      <c r="BV17" s="3"/>
      <c r="BW17" s="3"/>
      <c r="BX17" s="3"/>
      <c r="BY17" s="3"/>
    </row>
    <row r="18" spans="1:77" ht="41.45" customHeight="1">
      <c r="A18" s="14" t="s">
        <v>219</v>
      </c>
      <c r="C18" s="15"/>
      <c r="D18" s="15" t="s">
        <v>64</v>
      </c>
      <c r="E18" s="95">
        <v>169.79287752298424</v>
      </c>
      <c r="F18" s="81">
        <v>99.87315620045165</v>
      </c>
      <c r="G18" s="114" t="s">
        <v>281</v>
      </c>
      <c r="H18" s="15"/>
      <c r="I18" s="16" t="s">
        <v>219</v>
      </c>
      <c r="J18" s="66"/>
      <c r="K18" s="66"/>
      <c r="L18" s="116" t="s">
        <v>547</v>
      </c>
      <c r="M18" s="96">
        <v>43.272810262816506</v>
      </c>
      <c r="N18" s="97">
        <v>9764.29296875</v>
      </c>
      <c r="O18" s="97">
        <v>9161.2509765625</v>
      </c>
      <c r="P18" s="77"/>
      <c r="Q18" s="98"/>
      <c r="R18" s="98"/>
      <c r="S18" s="99"/>
      <c r="T18" s="51">
        <v>0</v>
      </c>
      <c r="U18" s="51">
        <v>1</v>
      </c>
      <c r="V18" s="52">
        <v>0</v>
      </c>
      <c r="W18" s="52">
        <v>0.076923</v>
      </c>
      <c r="X18" s="52">
        <v>0</v>
      </c>
      <c r="Y18" s="52">
        <v>0.449565</v>
      </c>
      <c r="Z18" s="52">
        <v>0</v>
      </c>
      <c r="AA18" s="52">
        <v>0</v>
      </c>
      <c r="AB18" s="82">
        <v>18</v>
      </c>
      <c r="AC18" s="82"/>
      <c r="AD18" s="100"/>
      <c r="AE18" s="85" t="s">
        <v>411</v>
      </c>
      <c r="AF18" s="85">
        <v>70</v>
      </c>
      <c r="AG18" s="85">
        <v>124</v>
      </c>
      <c r="AH18" s="85">
        <v>962</v>
      </c>
      <c r="AI18" s="85">
        <v>211</v>
      </c>
      <c r="AJ18" s="85"/>
      <c r="AK18" s="85" t="s">
        <v>433</v>
      </c>
      <c r="AL18" s="85" t="s">
        <v>454</v>
      </c>
      <c r="AM18" s="89" t="s">
        <v>471</v>
      </c>
      <c r="AN18" s="85"/>
      <c r="AO18" s="87">
        <v>39870.50085648148</v>
      </c>
      <c r="AP18" s="89" t="s">
        <v>491</v>
      </c>
      <c r="AQ18" s="85" t="b">
        <v>1</v>
      </c>
      <c r="AR18" s="85" t="b">
        <v>0</v>
      </c>
      <c r="AS18" s="85" t="b">
        <v>0</v>
      </c>
      <c r="AT18" s="85"/>
      <c r="AU18" s="85">
        <v>8</v>
      </c>
      <c r="AV18" s="89" t="s">
        <v>498</v>
      </c>
      <c r="AW18" s="85" t="b">
        <v>0</v>
      </c>
      <c r="AX18" s="85" t="s">
        <v>509</v>
      </c>
      <c r="AY18" s="89" t="s">
        <v>525</v>
      </c>
      <c r="AZ18" s="85" t="s">
        <v>66</v>
      </c>
      <c r="BA18" s="85" t="str">
        <f>REPLACE(INDEX(GroupVertices[Group],MATCH(Vertices[[#This Row],[Vertex]],GroupVertices[Vertex],0)),1,1,"")</f>
        <v>2</v>
      </c>
      <c r="BB18" s="51"/>
      <c r="BC18" s="51"/>
      <c r="BD18" s="51"/>
      <c r="BE18" s="51"/>
      <c r="BF18" s="51"/>
      <c r="BG18" s="51"/>
      <c r="BH18" s="131" t="s">
        <v>752</v>
      </c>
      <c r="BI18" s="131" t="s">
        <v>752</v>
      </c>
      <c r="BJ18" s="131" t="s">
        <v>767</v>
      </c>
      <c r="BK18" s="131" t="s">
        <v>767</v>
      </c>
      <c r="BL18" s="131">
        <v>0</v>
      </c>
      <c r="BM18" s="134">
        <v>0</v>
      </c>
      <c r="BN18" s="131">
        <v>0</v>
      </c>
      <c r="BO18" s="134">
        <v>0</v>
      </c>
      <c r="BP18" s="131">
        <v>0</v>
      </c>
      <c r="BQ18" s="134">
        <v>0</v>
      </c>
      <c r="BR18" s="131">
        <v>33</v>
      </c>
      <c r="BS18" s="134">
        <v>100</v>
      </c>
      <c r="BT18" s="131">
        <v>33</v>
      </c>
      <c r="BU18" s="2"/>
      <c r="BV18" s="3"/>
      <c r="BW18" s="3"/>
      <c r="BX18" s="3"/>
      <c r="BY18" s="3"/>
    </row>
    <row r="19" spans="1:77" ht="41.45" customHeight="1">
      <c r="A19" s="14" t="s">
        <v>221</v>
      </c>
      <c r="C19" s="15"/>
      <c r="D19" s="15" t="s">
        <v>64</v>
      </c>
      <c r="E19" s="95">
        <v>701.7453238930572</v>
      </c>
      <c r="F19" s="81">
        <v>91.21462547446308</v>
      </c>
      <c r="G19" s="114" t="s">
        <v>282</v>
      </c>
      <c r="H19" s="15"/>
      <c r="I19" s="16" t="s">
        <v>221</v>
      </c>
      <c r="J19" s="66"/>
      <c r="K19" s="66"/>
      <c r="L19" s="116" t="s">
        <v>548</v>
      </c>
      <c r="M19" s="96">
        <v>2928.872483543939</v>
      </c>
      <c r="N19" s="97">
        <v>5662.4658203125</v>
      </c>
      <c r="O19" s="97">
        <v>8259.26953125</v>
      </c>
      <c r="P19" s="77"/>
      <c r="Q19" s="98"/>
      <c r="R19" s="98"/>
      <c r="S19" s="99"/>
      <c r="T19" s="51">
        <v>0</v>
      </c>
      <c r="U19" s="51">
        <v>2</v>
      </c>
      <c r="V19" s="52">
        <v>0</v>
      </c>
      <c r="W19" s="52">
        <v>0.1</v>
      </c>
      <c r="X19" s="52">
        <v>0</v>
      </c>
      <c r="Y19" s="52">
        <v>0.74596</v>
      </c>
      <c r="Z19" s="52">
        <v>0.5</v>
      </c>
      <c r="AA19" s="52">
        <v>0</v>
      </c>
      <c r="AB19" s="82">
        <v>19</v>
      </c>
      <c r="AC19" s="82"/>
      <c r="AD19" s="100"/>
      <c r="AE19" s="85" t="s">
        <v>412</v>
      </c>
      <c r="AF19" s="85">
        <v>99</v>
      </c>
      <c r="AG19" s="85">
        <v>6131</v>
      </c>
      <c r="AH19" s="85">
        <v>22922</v>
      </c>
      <c r="AI19" s="85">
        <v>5720</v>
      </c>
      <c r="AJ19" s="85"/>
      <c r="AK19" s="85" t="s">
        <v>434</v>
      </c>
      <c r="AL19" s="85" t="s">
        <v>442</v>
      </c>
      <c r="AM19" s="89" t="s">
        <v>472</v>
      </c>
      <c r="AN19" s="85"/>
      <c r="AO19" s="87">
        <v>39861.75027777778</v>
      </c>
      <c r="AP19" s="89" t="s">
        <v>492</v>
      </c>
      <c r="AQ19" s="85" t="b">
        <v>0</v>
      </c>
      <c r="AR19" s="85" t="b">
        <v>0</v>
      </c>
      <c r="AS19" s="85" t="b">
        <v>1</v>
      </c>
      <c r="AT19" s="85"/>
      <c r="AU19" s="85">
        <v>299</v>
      </c>
      <c r="AV19" s="89" t="s">
        <v>500</v>
      </c>
      <c r="AW19" s="85" t="b">
        <v>0</v>
      </c>
      <c r="AX19" s="85" t="s">
        <v>509</v>
      </c>
      <c r="AY19" s="89" t="s">
        <v>526</v>
      </c>
      <c r="AZ19" s="85" t="s">
        <v>66</v>
      </c>
      <c r="BA19" s="85" t="str">
        <f>REPLACE(INDEX(GroupVertices[Group],MATCH(Vertices[[#This Row],[Vertex]],GroupVertices[Vertex],0)),1,1,"")</f>
        <v>2</v>
      </c>
      <c r="BB19" s="51"/>
      <c r="BC19" s="51"/>
      <c r="BD19" s="51"/>
      <c r="BE19" s="51"/>
      <c r="BF19" s="51"/>
      <c r="BG19" s="51"/>
      <c r="BH19" s="131" t="s">
        <v>746</v>
      </c>
      <c r="BI19" s="131" t="s">
        <v>756</v>
      </c>
      <c r="BJ19" s="131" t="s">
        <v>762</v>
      </c>
      <c r="BK19" s="131" t="s">
        <v>767</v>
      </c>
      <c r="BL19" s="131">
        <v>0</v>
      </c>
      <c r="BM19" s="134">
        <v>0</v>
      </c>
      <c r="BN19" s="131">
        <v>0</v>
      </c>
      <c r="BO19" s="134">
        <v>0</v>
      </c>
      <c r="BP19" s="131">
        <v>0</v>
      </c>
      <c r="BQ19" s="134">
        <v>0</v>
      </c>
      <c r="BR19" s="131">
        <v>59</v>
      </c>
      <c r="BS19" s="134">
        <v>100</v>
      </c>
      <c r="BT19" s="131">
        <v>59</v>
      </c>
      <c r="BU19" s="2"/>
      <c r="BV19" s="3"/>
      <c r="BW19" s="3"/>
      <c r="BX19" s="3"/>
      <c r="BY19" s="3"/>
    </row>
    <row r="20" spans="1:77" ht="41.45" customHeight="1">
      <c r="A20" s="14" t="s">
        <v>222</v>
      </c>
      <c r="C20" s="15"/>
      <c r="D20" s="15" t="s">
        <v>64</v>
      </c>
      <c r="E20" s="95">
        <v>199.9017224981507</v>
      </c>
      <c r="F20" s="81">
        <v>99.3830778840148</v>
      </c>
      <c r="G20" s="114" t="s">
        <v>283</v>
      </c>
      <c r="H20" s="15"/>
      <c r="I20" s="16" t="s">
        <v>222</v>
      </c>
      <c r="J20" s="66"/>
      <c r="K20" s="66"/>
      <c r="L20" s="116" t="s">
        <v>549</v>
      </c>
      <c r="M20" s="96">
        <v>206.59957718733483</v>
      </c>
      <c r="N20" s="97">
        <v>4673.8193359375</v>
      </c>
      <c r="O20" s="97">
        <v>5619.279296875</v>
      </c>
      <c r="P20" s="77"/>
      <c r="Q20" s="98"/>
      <c r="R20" s="98"/>
      <c r="S20" s="99"/>
      <c r="T20" s="51">
        <v>0</v>
      </c>
      <c r="U20" s="51">
        <v>8</v>
      </c>
      <c r="V20" s="52">
        <v>4.288889</v>
      </c>
      <c r="W20" s="52">
        <v>0.071429</v>
      </c>
      <c r="X20" s="52">
        <v>0.093783</v>
      </c>
      <c r="Y20" s="52">
        <v>1.093663</v>
      </c>
      <c r="Z20" s="52">
        <v>0.4107142857142857</v>
      </c>
      <c r="AA20" s="52">
        <v>0</v>
      </c>
      <c r="AB20" s="82">
        <v>20</v>
      </c>
      <c r="AC20" s="82"/>
      <c r="AD20" s="100"/>
      <c r="AE20" s="85" t="s">
        <v>413</v>
      </c>
      <c r="AF20" s="85">
        <v>497</v>
      </c>
      <c r="AG20" s="85">
        <v>464</v>
      </c>
      <c r="AH20" s="85">
        <v>41778</v>
      </c>
      <c r="AI20" s="85">
        <v>9069</v>
      </c>
      <c r="AJ20" s="85"/>
      <c r="AK20" s="85"/>
      <c r="AL20" s="85"/>
      <c r="AM20" s="85"/>
      <c r="AN20" s="85"/>
      <c r="AO20" s="87">
        <v>42027.647685185184</v>
      </c>
      <c r="AP20" s="89" t="s">
        <v>493</v>
      </c>
      <c r="AQ20" s="85" t="b">
        <v>1</v>
      </c>
      <c r="AR20" s="85" t="b">
        <v>0</v>
      </c>
      <c r="AS20" s="85" t="b">
        <v>0</v>
      </c>
      <c r="AT20" s="85"/>
      <c r="AU20" s="85">
        <v>60</v>
      </c>
      <c r="AV20" s="89" t="s">
        <v>498</v>
      </c>
      <c r="AW20" s="85" t="b">
        <v>0</v>
      </c>
      <c r="AX20" s="85" t="s">
        <v>509</v>
      </c>
      <c r="AY20" s="89" t="s">
        <v>527</v>
      </c>
      <c r="AZ20" s="85" t="s">
        <v>66</v>
      </c>
      <c r="BA20" s="85" t="str">
        <f>REPLACE(INDEX(GroupVertices[Group],MATCH(Vertices[[#This Row],[Vertex]],GroupVertices[Vertex],0)),1,1,"")</f>
        <v>1</v>
      </c>
      <c r="BB20" s="51"/>
      <c r="BC20" s="51"/>
      <c r="BD20" s="51"/>
      <c r="BE20" s="51"/>
      <c r="BF20" s="51" t="s">
        <v>265</v>
      </c>
      <c r="BG20" s="51" t="s">
        <v>742</v>
      </c>
      <c r="BH20" s="131" t="s">
        <v>751</v>
      </c>
      <c r="BI20" s="131" t="s">
        <v>758</v>
      </c>
      <c r="BJ20" s="131" t="s">
        <v>766</v>
      </c>
      <c r="BK20" s="131" t="s">
        <v>766</v>
      </c>
      <c r="BL20" s="131">
        <v>0</v>
      </c>
      <c r="BM20" s="134">
        <v>0</v>
      </c>
      <c r="BN20" s="131">
        <v>0</v>
      </c>
      <c r="BO20" s="134">
        <v>0</v>
      </c>
      <c r="BP20" s="131">
        <v>0</v>
      </c>
      <c r="BQ20" s="134">
        <v>0</v>
      </c>
      <c r="BR20" s="131">
        <v>46</v>
      </c>
      <c r="BS20" s="134">
        <v>100</v>
      </c>
      <c r="BT20" s="131">
        <v>46</v>
      </c>
      <c r="BU20" s="2"/>
      <c r="BV20" s="3"/>
      <c r="BW20" s="3"/>
      <c r="BX20" s="3"/>
      <c r="BY20" s="3"/>
    </row>
    <row r="21" spans="1:77" ht="41.45" customHeight="1">
      <c r="A21" s="14" t="s">
        <v>235</v>
      </c>
      <c r="C21" s="15"/>
      <c r="D21" s="15" t="s">
        <v>64</v>
      </c>
      <c r="E21" s="95">
        <v>738.7614921272324</v>
      </c>
      <c r="F21" s="81">
        <v>90.61211742660836</v>
      </c>
      <c r="G21" s="114" t="s">
        <v>508</v>
      </c>
      <c r="H21" s="15"/>
      <c r="I21" s="16" t="s">
        <v>235</v>
      </c>
      <c r="J21" s="66"/>
      <c r="K21" s="66"/>
      <c r="L21" s="116" t="s">
        <v>550</v>
      </c>
      <c r="M21" s="96">
        <v>3129.6683322923172</v>
      </c>
      <c r="N21" s="97">
        <v>3970.822509765625</v>
      </c>
      <c r="O21" s="97">
        <v>2483.22607421875</v>
      </c>
      <c r="P21" s="77"/>
      <c r="Q21" s="98"/>
      <c r="R21" s="98"/>
      <c r="S21" s="99"/>
      <c r="T21" s="51">
        <v>6</v>
      </c>
      <c r="U21" s="51">
        <v>0</v>
      </c>
      <c r="V21" s="52">
        <v>5.333333</v>
      </c>
      <c r="W21" s="52">
        <v>0.0625</v>
      </c>
      <c r="X21" s="52">
        <v>0.068491</v>
      </c>
      <c r="Y21" s="52">
        <v>0.896018</v>
      </c>
      <c r="Z21" s="52">
        <v>0.4</v>
      </c>
      <c r="AA21" s="52">
        <v>0</v>
      </c>
      <c r="AB21" s="82">
        <v>21</v>
      </c>
      <c r="AC21" s="82"/>
      <c r="AD21" s="100"/>
      <c r="AE21" s="85" t="s">
        <v>414</v>
      </c>
      <c r="AF21" s="85">
        <v>1157</v>
      </c>
      <c r="AG21" s="85">
        <v>6549</v>
      </c>
      <c r="AH21" s="85">
        <v>10093</v>
      </c>
      <c r="AI21" s="85">
        <v>4948</v>
      </c>
      <c r="AJ21" s="85"/>
      <c r="AK21" s="85" t="s">
        <v>435</v>
      </c>
      <c r="AL21" s="85" t="s">
        <v>442</v>
      </c>
      <c r="AM21" s="89" t="s">
        <v>473</v>
      </c>
      <c r="AN21" s="85"/>
      <c r="AO21" s="87">
        <v>40736.662523148145</v>
      </c>
      <c r="AP21" s="89" t="s">
        <v>494</v>
      </c>
      <c r="AQ21" s="85" t="b">
        <v>0</v>
      </c>
      <c r="AR21" s="85" t="b">
        <v>0</v>
      </c>
      <c r="AS21" s="85" t="b">
        <v>1</v>
      </c>
      <c r="AT21" s="85"/>
      <c r="AU21" s="85">
        <v>455</v>
      </c>
      <c r="AV21" s="89" t="s">
        <v>499</v>
      </c>
      <c r="AW21" s="85" t="b">
        <v>0</v>
      </c>
      <c r="AX21" s="85" t="s">
        <v>509</v>
      </c>
      <c r="AY21" s="89" t="s">
        <v>528</v>
      </c>
      <c r="AZ21" s="85" t="s">
        <v>65</v>
      </c>
      <c r="BA21" s="85" t="str">
        <f>REPLACE(INDEX(GroupVertices[Group],MATCH(Vertices[[#This Row],[Vertex]],GroupVertices[Vertex],0)),1,1,"")</f>
        <v>1</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223</v>
      </c>
      <c r="C22" s="15"/>
      <c r="D22" s="15" t="s">
        <v>64</v>
      </c>
      <c r="E22" s="95">
        <v>278.8046074183663</v>
      </c>
      <c r="F22" s="81">
        <v>98.09878441358767</v>
      </c>
      <c r="G22" s="114" t="s">
        <v>284</v>
      </c>
      <c r="H22" s="15"/>
      <c r="I22" s="16" t="s">
        <v>223</v>
      </c>
      <c r="J22" s="66"/>
      <c r="K22" s="66"/>
      <c r="L22" s="116" t="s">
        <v>551</v>
      </c>
      <c r="M22" s="96">
        <v>634.611781098352</v>
      </c>
      <c r="N22" s="97">
        <v>1613.4254150390625</v>
      </c>
      <c r="O22" s="97">
        <v>493.77386474609375</v>
      </c>
      <c r="P22" s="77"/>
      <c r="Q22" s="98"/>
      <c r="R22" s="98"/>
      <c r="S22" s="99"/>
      <c r="T22" s="51">
        <v>0</v>
      </c>
      <c r="U22" s="51">
        <v>2</v>
      </c>
      <c r="V22" s="52">
        <v>0</v>
      </c>
      <c r="W22" s="52">
        <v>0.045455</v>
      </c>
      <c r="X22" s="52">
        <v>0.021394</v>
      </c>
      <c r="Y22" s="52">
        <v>0.395697</v>
      </c>
      <c r="Z22" s="52">
        <v>0.5</v>
      </c>
      <c r="AA22" s="52">
        <v>0</v>
      </c>
      <c r="AB22" s="82">
        <v>22</v>
      </c>
      <c r="AC22" s="82"/>
      <c r="AD22" s="100"/>
      <c r="AE22" s="85" t="s">
        <v>415</v>
      </c>
      <c r="AF22" s="85">
        <v>1834</v>
      </c>
      <c r="AG22" s="85">
        <v>1355</v>
      </c>
      <c r="AH22" s="85">
        <v>2997</v>
      </c>
      <c r="AI22" s="85">
        <v>26859</v>
      </c>
      <c r="AJ22" s="85"/>
      <c r="AK22" s="85" t="s">
        <v>436</v>
      </c>
      <c r="AL22" s="85" t="s">
        <v>455</v>
      </c>
      <c r="AM22" s="89" t="s">
        <v>474</v>
      </c>
      <c r="AN22" s="85"/>
      <c r="AO22" s="87">
        <v>40167.42626157407</v>
      </c>
      <c r="AP22" s="89" t="s">
        <v>495</v>
      </c>
      <c r="AQ22" s="85" t="b">
        <v>1</v>
      </c>
      <c r="AR22" s="85" t="b">
        <v>0</v>
      </c>
      <c r="AS22" s="85" t="b">
        <v>0</v>
      </c>
      <c r="AT22" s="85"/>
      <c r="AU22" s="85">
        <v>161</v>
      </c>
      <c r="AV22" s="89" t="s">
        <v>498</v>
      </c>
      <c r="AW22" s="85" t="b">
        <v>0</v>
      </c>
      <c r="AX22" s="85" t="s">
        <v>509</v>
      </c>
      <c r="AY22" s="89" t="s">
        <v>529</v>
      </c>
      <c r="AZ22" s="85" t="s">
        <v>66</v>
      </c>
      <c r="BA22" s="85" t="str">
        <f>REPLACE(INDEX(GroupVertices[Group],MATCH(Vertices[[#This Row],[Vertex]],GroupVertices[Vertex],0)),1,1,"")</f>
        <v>1</v>
      </c>
      <c r="BB22" s="51"/>
      <c r="BC22" s="51"/>
      <c r="BD22" s="51"/>
      <c r="BE22" s="51"/>
      <c r="BF22" s="51" t="s">
        <v>227</v>
      </c>
      <c r="BG22" s="51" t="s">
        <v>227</v>
      </c>
      <c r="BH22" s="131" t="s">
        <v>750</v>
      </c>
      <c r="BI22" s="131" t="s">
        <v>750</v>
      </c>
      <c r="BJ22" s="131" t="s">
        <v>766</v>
      </c>
      <c r="BK22" s="131" t="s">
        <v>766</v>
      </c>
      <c r="BL22" s="131">
        <v>0</v>
      </c>
      <c r="BM22" s="134">
        <v>0</v>
      </c>
      <c r="BN22" s="131">
        <v>0</v>
      </c>
      <c r="BO22" s="134">
        <v>0</v>
      </c>
      <c r="BP22" s="131">
        <v>0</v>
      </c>
      <c r="BQ22" s="134">
        <v>0</v>
      </c>
      <c r="BR22" s="131">
        <v>28</v>
      </c>
      <c r="BS22" s="134">
        <v>100</v>
      </c>
      <c r="BT22" s="131">
        <v>28</v>
      </c>
      <c r="BU22" s="2"/>
      <c r="BV22" s="3"/>
      <c r="BW22" s="3"/>
      <c r="BX22" s="3"/>
      <c r="BY22" s="3"/>
    </row>
    <row r="23" spans="1:77" ht="41.45" customHeight="1">
      <c r="A23" s="14" t="s">
        <v>224</v>
      </c>
      <c r="C23" s="15"/>
      <c r="D23" s="15" t="s">
        <v>64</v>
      </c>
      <c r="E23" s="95">
        <v>1000</v>
      </c>
      <c r="F23" s="81">
        <v>70</v>
      </c>
      <c r="G23" s="114" t="s">
        <v>285</v>
      </c>
      <c r="H23" s="15"/>
      <c r="I23" s="16" t="s">
        <v>224</v>
      </c>
      <c r="J23" s="66"/>
      <c r="K23" s="66"/>
      <c r="L23" s="116" t="s">
        <v>552</v>
      </c>
      <c r="M23" s="96">
        <v>9999</v>
      </c>
      <c r="N23" s="97">
        <v>9157.6279296875</v>
      </c>
      <c r="O23" s="97">
        <v>1623.3670654296875</v>
      </c>
      <c r="P23" s="77"/>
      <c r="Q23" s="98"/>
      <c r="R23" s="98"/>
      <c r="S23" s="99"/>
      <c r="T23" s="51">
        <v>1</v>
      </c>
      <c r="U23" s="51">
        <v>1</v>
      </c>
      <c r="V23" s="52">
        <v>0</v>
      </c>
      <c r="W23" s="52">
        <v>0</v>
      </c>
      <c r="X23" s="52">
        <v>0</v>
      </c>
      <c r="Y23" s="52">
        <v>0.999975</v>
      </c>
      <c r="Z23" s="52">
        <v>0</v>
      </c>
      <c r="AA23" s="52" t="s">
        <v>604</v>
      </c>
      <c r="AB23" s="82">
        <v>23</v>
      </c>
      <c r="AC23" s="82"/>
      <c r="AD23" s="100"/>
      <c r="AE23" s="85" t="s">
        <v>416</v>
      </c>
      <c r="AF23" s="85">
        <v>138</v>
      </c>
      <c r="AG23" s="85">
        <v>20849</v>
      </c>
      <c r="AH23" s="85">
        <v>17207</v>
      </c>
      <c r="AI23" s="85">
        <v>4143</v>
      </c>
      <c r="AJ23" s="85"/>
      <c r="AK23" s="85" t="s">
        <v>437</v>
      </c>
      <c r="AL23" s="85" t="s">
        <v>456</v>
      </c>
      <c r="AM23" s="89" t="s">
        <v>475</v>
      </c>
      <c r="AN23" s="85"/>
      <c r="AO23" s="87">
        <v>39180.677835648145</v>
      </c>
      <c r="AP23" s="89" t="s">
        <v>496</v>
      </c>
      <c r="AQ23" s="85" t="b">
        <v>0</v>
      </c>
      <c r="AR23" s="85" t="b">
        <v>0</v>
      </c>
      <c r="AS23" s="85" t="b">
        <v>1</v>
      </c>
      <c r="AT23" s="85"/>
      <c r="AU23" s="85">
        <v>1904</v>
      </c>
      <c r="AV23" s="89" t="s">
        <v>498</v>
      </c>
      <c r="AW23" s="85" t="b">
        <v>1</v>
      </c>
      <c r="AX23" s="85" t="s">
        <v>509</v>
      </c>
      <c r="AY23" s="89" t="s">
        <v>530</v>
      </c>
      <c r="AZ23" s="85" t="s">
        <v>66</v>
      </c>
      <c r="BA23" s="85" t="str">
        <f>REPLACE(INDEX(GroupVertices[Group],MATCH(Vertices[[#This Row],[Vertex]],GroupVertices[Vertex],0)),1,1,"")</f>
        <v>4</v>
      </c>
      <c r="BB23" s="51" t="s">
        <v>251</v>
      </c>
      <c r="BC23" s="51" t="s">
        <v>251</v>
      </c>
      <c r="BD23" s="51" t="s">
        <v>257</v>
      </c>
      <c r="BE23" s="51" t="s">
        <v>257</v>
      </c>
      <c r="BF23" s="51" t="s">
        <v>267</v>
      </c>
      <c r="BG23" s="51" t="s">
        <v>267</v>
      </c>
      <c r="BH23" s="131" t="s">
        <v>753</v>
      </c>
      <c r="BI23" s="131" t="s">
        <v>753</v>
      </c>
      <c r="BJ23" s="131" t="s">
        <v>768</v>
      </c>
      <c r="BK23" s="131" t="s">
        <v>768</v>
      </c>
      <c r="BL23" s="131">
        <v>1</v>
      </c>
      <c r="BM23" s="134">
        <v>9.090909090909092</v>
      </c>
      <c r="BN23" s="131">
        <v>0</v>
      </c>
      <c r="BO23" s="134">
        <v>0</v>
      </c>
      <c r="BP23" s="131">
        <v>0</v>
      </c>
      <c r="BQ23" s="134">
        <v>0</v>
      </c>
      <c r="BR23" s="131">
        <v>10</v>
      </c>
      <c r="BS23" s="134">
        <v>90.9090909090909</v>
      </c>
      <c r="BT23" s="131">
        <v>11</v>
      </c>
      <c r="BU23" s="2"/>
      <c r="BV23" s="3"/>
      <c r="BW23" s="3"/>
      <c r="BX23" s="3"/>
      <c r="BY23" s="3"/>
    </row>
    <row r="24" spans="1:77" ht="41.45" customHeight="1">
      <c r="A24" s="101" t="s">
        <v>225</v>
      </c>
      <c r="C24" s="102"/>
      <c r="D24" s="102" t="s">
        <v>64</v>
      </c>
      <c r="E24" s="103">
        <v>950.408961217373</v>
      </c>
      <c r="F24" s="104">
        <v>87.16715514341998</v>
      </c>
      <c r="G24" s="115" t="s">
        <v>286</v>
      </c>
      <c r="H24" s="102"/>
      <c r="I24" s="105" t="s">
        <v>225</v>
      </c>
      <c r="J24" s="106"/>
      <c r="K24" s="106"/>
      <c r="L24" s="117" t="s">
        <v>553</v>
      </c>
      <c r="M24" s="107">
        <v>4277.759429202902</v>
      </c>
      <c r="N24" s="108">
        <v>5347.09375</v>
      </c>
      <c r="O24" s="108">
        <v>7579.9951171875</v>
      </c>
      <c r="P24" s="109"/>
      <c r="Q24" s="110"/>
      <c r="R24" s="110"/>
      <c r="S24" s="111"/>
      <c r="T24" s="51">
        <v>0</v>
      </c>
      <c r="U24" s="51">
        <v>6</v>
      </c>
      <c r="V24" s="52">
        <v>2.111111</v>
      </c>
      <c r="W24" s="52">
        <v>0.0625</v>
      </c>
      <c r="X24" s="52">
        <v>0.072615</v>
      </c>
      <c r="Y24" s="52">
        <v>0.851444</v>
      </c>
      <c r="Z24" s="52">
        <v>0.36666666666666664</v>
      </c>
      <c r="AA24" s="52">
        <v>0</v>
      </c>
      <c r="AB24" s="112">
        <v>24</v>
      </c>
      <c r="AC24" s="112"/>
      <c r="AD24" s="113"/>
      <c r="AE24" s="85" t="s">
        <v>417</v>
      </c>
      <c r="AF24" s="85">
        <v>9069</v>
      </c>
      <c r="AG24" s="85">
        <v>8939</v>
      </c>
      <c r="AH24" s="85">
        <v>156233</v>
      </c>
      <c r="AI24" s="85">
        <v>35344</v>
      </c>
      <c r="AJ24" s="85"/>
      <c r="AK24" s="85" t="s">
        <v>438</v>
      </c>
      <c r="AL24" s="85" t="s">
        <v>457</v>
      </c>
      <c r="AM24" s="89" t="s">
        <v>476</v>
      </c>
      <c r="AN24" s="85"/>
      <c r="AO24" s="87">
        <v>42127.319652777776</v>
      </c>
      <c r="AP24" s="89" t="s">
        <v>497</v>
      </c>
      <c r="AQ24" s="85" t="b">
        <v>0</v>
      </c>
      <c r="AR24" s="85" t="b">
        <v>0</v>
      </c>
      <c r="AS24" s="85" t="b">
        <v>0</v>
      </c>
      <c r="AT24" s="85"/>
      <c r="AU24" s="85">
        <v>3550</v>
      </c>
      <c r="AV24" s="89" t="s">
        <v>499</v>
      </c>
      <c r="AW24" s="85" t="b">
        <v>0</v>
      </c>
      <c r="AX24" s="85" t="s">
        <v>509</v>
      </c>
      <c r="AY24" s="89" t="s">
        <v>531</v>
      </c>
      <c r="AZ24" s="85" t="s">
        <v>66</v>
      </c>
      <c r="BA24" s="85" t="str">
        <f>REPLACE(INDEX(GroupVertices[Group],MATCH(Vertices[[#This Row],[Vertex]],GroupVertices[Vertex],0)),1,1,"")</f>
        <v>1</v>
      </c>
      <c r="BB24" s="51"/>
      <c r="BC24" s="51"/>
      <c r="BD24" s="51"/>
      <c r="BE24" s="51"/>
      <c r="BF24" s="51" t="s">
        <v>268</v>
      </c>
      <c r="BG24" s="51" t="s">
        <v>268</v>
      </c>
      <c r="BH24" s="131" t="s">
        <v>754</v>
      </c>
      <c r="BI24" s="131" t="s">
        <v>754</v>
      </c>
      <c r="BJ24" s="131" t="s">
        <v>769</v>
      </c>
      <c r="BK24" s="131" t="s">
        <v>769</v>
      </c>
      <c r="BL24" s="131">
        <v>0</v>
      </c>
      <c r="BM24" s="134">
        <v>0</v>
      </c>
      <c r="BN24" s="131">
        <v>0</v>
      </c>
      <c r="BO24" s="134">
        <v>0</v>
      </c>
      <c r="BP24" s="131">
        <v>0</v>
      </c>
      <c r="BQ24" s="134">
        <v>0</v>
      </c>
      <c r="BR24" s="131">
        <v>13</v>
      </c>
      <c r="BS24" s="134">
        <v>100</v>
      </c>
      <c r="BT24" s="131">
        <v>13</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hyperlinks>
    <hyperlink ref="AM3" r:id="rId1" display="https://t.co/A7OthYFo1L"/>
    <hyperlink ref="AM4" r:id="rId2" display="https://t.co/ARS5MCaOTG"/>
    <hyperlink ref="AM5" r:id="rId3" display="https://t.co/mmBqin4vc5"/>
    <hyperlink ref="AM6" r:id="rId4" display="http://t.co/iCXBLAenbf"/>
    <hyperlink ref="AM7" r:id="rId5" display="https://t.co/EpykLU4Lz3"/>
    <hyperlink ref="AM8" r:id="rId6" display="http://t.co/0soMyRRWbW"/>
    <hyperlink ref="AM9" r:id="rId7" display="https://t.co/oU2F1y73aD"/>
    <hyperlink ref="AM11" r:id="rId8" display="https://t.co/b6ey2HY6iZ"/>
    <hyperlink ref="AM12" r:id="rId9" display="https://t.co/JBGQ4OgY5w"/>
    <hyperlink ref="AM13" r:id="rId10" display="https://t.co/CM4huFUqm1"/>
    <hyperlink ref="AM15" r:id="rId11" display="https://t.co/FKKr76FLpx"/>
    <hyperlink ref="AM16" r:id="rId12" display="http://t.co/X1s40eTq9M"/>
    <hyperlink ref="AM17" r:id="rId13" display="https://t.co/eUJLtrtePs"/>
    <hyperlink ref="AM18" r:id="rId14" display="https://t.co/WqycF5QfO9"/>
    <hyperlink ref="AM19" r:id="rId15" display="https://t.co/LgAGV7hqTQ"/>
    <hyperlink ref="AM21" r:id="rId16" display="http://t.co/O0Gt9mqvGZ"/>
    <hyperlink ref="AM22" r:id="rId17" display="https://t.co/LhecLereaz"/>
    <hyperlink ref="AM23" r:id="rId18" display="https://t.co/FCEElhbLFV"/>
    <hyperlink ref="AM24" r:id="rId19" display="https://t.co/YsKIxquoRj"/>
    <hyperlink ref="AP3" r:id="rId20" display="https://pbs.twimg.com/profile_banners/116498421/1554800411"/>
    <hyperlink ref="AP4" r:id="rId21" display="https://pbs.twimg.com/profile_banners/153738087/1553699054"/>
    <hyperlink ref="AP5" r:id="rId22" display="https://pbs.twimg.com/profile_banners/3099327285/1555409480"/>
    <hyperlink ref="AP6" r:id="rId23" display="https://pbs.twimg.com/profile_banners/348440413/1565131114"/>
    <hyperlink ref="AP7" r:id="rId24" display="https://pbs.twimg.com/profile_banners/92122614/1561321003"/>
    <hyperlink ref="AP8" r:id="rId25" display="https://pbs.twimg.com/profile_banners/25221532/1529426724"/>
    <hyperlink ref="AP9" r:id="rId26" display="https://pbs.twimg.com/profile_banners/15895713/1566543462"/>
    <hyperlink ref="AP11" r:id="rId27" display="https://pbs.twimg.com/profile_banners/76935934/1571052477"/>
    <hyperlink ref="AP12" r:id="rId28" display="https://pbs.twimg.com/profile_banners/20337164/1571644650"/>
    <hyperlink ref="AP13" r:id="rId29" display="https://pbs.twimg.com/profile_banners/2893445801/1562244670"/>
    <hyperlink ref="AP14" r:id="rId30" display="https://pbs.twimg.com/profile_banners/53391497/1571759719"/>
    <hyperlink ref="AP15" r:id="rId31" display="https://pbs.twimg.com/profile_banners/151934168/1391403981"/>
    <hyperlink ref="AP16" r:id="rId32" display="https://pbs.twimg.com/profile_banners/12160482/1423267766"/>
    <hyperlink ref="AP17" r:id="rId33" display="https://pbs.twimg.com/profile_banners/87606674/1405285356"/>
    <hyperlink ref="AP18" r:id="rId34" display="https://pbs.twimg.com/profile_banners/22001402/1431373899"/>
    <hyperlink ref="AP19" r:id="rId35" display="https://pbs.twimg.com/profile_banners/21111724/1572683701"/>
    <hyperlink ref="AP20" r:id="rId36" display="https://pbs.twimg.com/profile_banners/2994261783/1422091520"/>
    <hyperlink ref="AP21" r:id="rId37" display="https://pbs.twimg.com/profile_banners/334107188/1562937919"/>
    <hyperlink ref="AP22" r:id="rId38" display="https://pbs.twimg.com/profile_banners/98097823/1538797822"/>
    <hyperlink ref="AP23" r:id="rId39" display="https://pbs.twimg.com/profile_banners/3801151/1534434651"/>
    <hyperlink ref="AP24" r:id="rId40" display="https://pbs.twimg.com/profile_banners/3229980963/1572706221"/>
    <hyperlink ref="AV3" r:id="rId41" display="http://abs.twimg.com/images/themes/theme1/bg.png"/>
    <hyperlink ref="AV4" r:id="rId42" display="http://abs.twimg.com/images/themes/theme1/bg.png"/>
    <hyperlink ref="AV5" r:id="rId43" display="http://abs.twimg.com/images/themes/theme1/bg.png"/>
    <hyperlink ref="AV6" r:id="rId44" display="http://abs.twimg.com/images/themes/theme4/bg.gif"/>
    <hyperlink ref="AV7" r:id="rId45" display="http://abs.twimg.com/images/themes/theme1/bg.png"/>
    <hyperlink ref="AV8" r:id="rId46" display="http://abs.twimg.com/images/themes/theme1/bg.png"/>
    <hyperlink ref="AV9" r:id="rId47" display="http://abs.twimg.com/images/themes/theme1/bg.png"/>
    <hyperlink ref="AV10" r:id="rId48" display="http://abs.twimg.com/images/themes/theme1/bg.png"/>
    <hyperlink ref="AV11" r:id="rId49" display="http://abs.twimg.com/images/themes/theme1/bg.png"/>
    <hyperlink ref="AV12" r:id="rId50" display="http://abs.twimg.com/images/themes/theme1/bg.png"/>
    <hyperlink ref="AV13" r:id="rId51" display="http://abs.twimg.com/images/themes/theme1/bg.png"/>
    <hyperlink ref="AV14" r:id="rId52" display="http://abs.twimg.com/images/themes/theme1/bg.png"/>
    <hyperlink ref="AV15" r:id="rId53" display="http://abs.twimg.com/images/themes/theme1/bg.png"/>
    <hyperlink ref="AV16" r:id="rId54" display="http://abs.twimg.com/images/themes/theme3/bg.gif"/>
    <hyperlink ref="AV17" r:id="rId55" display="http://abs.twimg.com/images/themes/theme19/bg.gif"/>
    <hyperlink ref="AV18" r:id="rId56" display="http://abs.twimg.com/images/themes/theme1/bg.png"/>
    <hyperlink ref="AV19" r:id="rId57" display="http://abs.twimg.com/images/themes/theme3/bg.gif"/>
    <hyperlink ref="AV20" r:id="rId58" display="http://abs.twimg.com/images/themes/theme1/bg.png"/>
    <hyperlink ref="AV21" r:id="rId59" display="http://abs.twimg.com/images/themes/theme4/bg.gif"/>
    <hyperlink ref="AV22" r:id="rId60" display="http://abs.twimg.com/images/themes/theme1/bg.png"/>
    <hyperlink ref="AV23" r:id="rId61" display="http://abs.twimg.com/images/themes/theme1/bg.png"/>
    <hyperlink ref="AV24" r:id="rId62" display="http://abs.twimg.com/images/themes/theme4/bg.gif"/>
    <hyperlink ref="G3" r:id="rId63" display="http://pbs.twimg.com/profile_images/1086240060637409280/houwFGk6_normal.jpg"/>
    <hyperlink ref="G4" r:id="rId64" display="http://pbs.twimg.com/profile_images/1082663999085387776/eKbucP3o_normal.jpg"/>
    <hyperlink ref="G5" r:id="rId65" display="http://pbs.twimg.com/profile_images/1187337398591602688/MBWziGOv_normal.jpg"/>
    <hyperlink ref="G6" r:id="rId66" display="http://pbs.twimg.com/profile_images/1143495608310874112/N0aNBJxl_normal.jpg"/>
    <hyperlink ref="G7" r:id="rId67" display="http://pbs.twimg.com/profile_images/842118086652239872/XiNi-DuN_normal.jpg"/>
    <hyperlink ref="G8" r:id="rId68" display="http://pbs.twimg.com/profile_images/1006482283061284864/JPuGHHQ3_normal.jpg"/>
    <hyperlink ref="G9" r:id="rId69" display="http://pbs.twimg.com/profile_images/852240390413578241/I-h-7Q1l_normal.jpg"/>
    <hyperlink ref="G10" r:id="rId70" display="http://pbs.twimg.com/profile_images/430046644684341248/-WZKVmST_normal.jpeg"/>
    <hyperlink ref="G11" r:id="rId71" display="http://pbs.twimg.com/profile_images/1184702192336490499/xiuYhert_normal.jpg"/>
    <hyperlink ref="G12" r:id="rId72" display="http://pbs.twimg.com/profile_images/1082666160951312390/7fySiNFl_normal.jpg"/>
    <hyperlink ref="G13" r:id="rId73" display="http://pbs.twimg.com/profile_images/690218859895373824/JEdDRzpE_normal.jpg"/>
    <hyperlink ref="G14" r:id="rId74" display="http://pbs.twimg.com/profile_images/1186671633492250625/E_ubXTus_normal.jpg"/>
    <hyperlink ref="G15" r:id="rId75" display="http://pbs.twimg.com/profile_images/849133030237061120/6hUrNP0a_normal.jpg"/>
    <hyperlink ref="G16" r:id="rId76" display="http://pbs.twimg.com/profile_images/943596894831255552/cMOzkc5i_normal.jpg"/>
    <hyperlink ref="G17" r:id="rId77" display="http://pbs.twimg.com/profile_images/849132774661308416/pa2Uplq1_normal.jpg"/>
    <hyperlink ref="G18" r:id="rId78" display="http://pbs.twimg.com/profile_images/724657772617424896/kpttlFqk_normal.jpg"/>
    <hyperlink ref="G19" r:id="rId79" display="http://pbs.twimg.com/profile_images/942386644036046850/880gSagn_normal.jpg"/>
    <hyperlink ref="G20" r:id="rId80" display="http://pbs.twimg.com/profile_images/558650482902573058/h9CkaT2R_normal.jpeg"/>
    <hyperlink ref="G21" r:id="rId81" display="http://pbs.twimg.com/profile_images/1149670117829206016/IVQKD-jK_normal.jpg"/>
    <hyperlink ref="G22" r:id="rId82" display="http://pbs.twimg.com/profile_images/1058449535112867841/JP-rVYlW_normal.jpg"/>
    <hyperlink ref="G23" r:id="rId83" display="http://pbs.twimg.com/profile_images/706283719649177600/9RWC6Frg_normal.jpg"/>
    <hyperlink ref="G24" r:id="rId84" display="http://pbs.twimg.com/profile_images/1170717480047845376/lHUkep8R_normal.jpg"/>
    <hyperlink ref="AY3" r:id="rId85" display="https://twitter.com/odoscope"/>
    <hyperlink ref="AY4" r:id="rId86" display="https://twitter.com/mas_deutschland"/>
    <hyperlink ref="AY5" r:id="rId87" display="https://twitter.com/rhuenermann"/>
    <hyperlink ref="AY6" r:id="rId88" display="https://twitter.com/larsthiess"/>
    <hyperlink ref="AY7" r:id="rId89" display="https://twitter.com/mschirmbacher"/>
    <hyperlink ref="AY8" r:id="rId90" display="https://twitter.com/sitetuners"/>
    <hyperlink ref="AY9" r:id="rId91" display="https://twitter.com/martingreif"/>
    <hyperlink ref="AY10" r:id="rId92" display="https://twitter.com/mjoehlerich"/>
    <hyperlink ref="AY11" r:id="rId93" display="https://twitter.com/vivianfrancos"/>
    <hyperlink ref="AY12" r:id="rId94" display="https://twitter.com/mas_conf"/>
    <hyperlink ref="AY13" r:id="rId95" display="https://twitter.com/digitalspacelab"/>
    <hyperlink ref="AY14" r:id="rId96" display="https://twitter.com/mbruge"/>
    <hyperlink ref="AY15" r:id="rId97" display="https://twitter.com/smr_foundation"/>
    <hyperlink ref="AY16" r:id="rId98" display="https://twitter.com/marc_smith"/>
    <hyperlink ref="AY17" r:id="rId99" display="https://twitter.com/nodexl"/>
    <hyperlink ref="AY18" r:id="rId100" display="https://twitter.com/csc_recht"/>
    <hyperlink ref="AY19" r:id="rId101" display="https://twitter.com/nhaerting"/>
    <hyperlink ref="AY20" r:id="rId102" display="https://twitter.com/metoscm"/>
    <hyperlink ref="AY21" r:id="rId103" display="https://twitter.com/hiig_berlin"/>
    <hyperlink ref="AY22" r:id="rId104" display="https://twitter.com/connectedaction"/>
    <hyperlink ref="AY23" r:id="rId105" display="https://twitter.com/jimsterne"/>
    <hyperlink ref="AY24" r:id="rId106" display="https://twitter.com/fmfrancoise"/>
  </hyperlinks>
  <printOptions/>
  <pageMargins left="0.7" right="0.7" top="0.75" bottom="0.75" header="0.3" footer="0.3"/>
  <pageSetup horizontalDpi="600" verticalDpi="600" orientation="portrait" r:id="rId111"/>
  <drawing r:id="rId110"/>
  <legacyDrawing r:id="rId108"/>
  <tableParts>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616</v>
      </c>
      <c r="Z2" s="13" t="s">
        <v>624</v>
      </c>
      <c r="AA2" s="13" t="s">
        <v>648</v>
      </c>
      <c r="AB2" s="13" t="s">
        <v>676</v>
      </c>
      <c r="AC2" s="13" t="s">
        <v>704</v>
      </c>
      <c r="AD2" s="13" t="s">
        <v>717</v>
      </c>
      <c r="AE2" s="13" t="s">
        <v>718</v>
      </c>
      <c r="AF2" s="13" t="s">
        <v>725</v>
      </c>
      <c r="AG2" s="67" t="s">
        <v>850</v>
      </c>
      <c r="AH2" s="67" t="s">
        <v>851</v>
      </c>
      <c r="AI2" s="67" t="s">
        <v>852</v>
      </c>
      <c r="AJ2" s="67" t="s">
        <v>853</v>
      </c>
      <c r="AK2" s="67" t="s">
        <v>854</v>
      </c>
      <c r="AL2" s="67" t="s">
        <v>855</v>
      </c>
      <c r="AM2" s="67" t="s">
        <v>856</v>
      </c>
      <c r="AN2" s="67" t="s">
        <v>857</v>
      </c>
      <c r="AO2" s="67" t="s">
        <v>860</v>
      </c>
    </row>
    <row r="3" spans="1:41" ht="15">
      <c r="A3" s="128" t="s">
        <v>593</v>
      </c>
      <c r="B3" s="129" t="s">
        <v>597</v>
      </c>
      <c r="C3" s="129" t="s">
        <v>56</v>
      </c>
      <c r="D3" s="120"/>
      <c r="E3" s="119"/>
      <c r="F3" s="121" t="s">
        <v>897</v>
      </c>
      <c r="G3" s="122"/>
      <c r="H3" s="122"/>
      <c r="I3" s="123">
        <v>3</v>
      </c>
      <c r="J3" s="124"/>
      <c r="K3" s="51">
        <v>12</v>
      </c>
      <c r="L3" s="51">
        <v>38</v>
      </c>
      <c r="M3" s="51">
        <v>22</v>
      </c>
      <c r="N3" s="51">
        <v>60</v>
      </c>
      <c r="O3" s="51">
        <v>0</v>
      </c>
      <c r="P3" s="52">
        <v>0.06976744186046512</v>
      </c>
      <c r="Q3" s="52">
        <v>0.13043478260869565</v>
      </c>
      <c r="R3" s="51">
        <v>1</v>
      </c>
      <c r="S3" s="51">
        <v>0</v>
      </c>
      <c r="T3" s="51">
        <v>12</v>
      </c>
      <c r="U3" s="51">
        <v>60</v>
      </c>
      <c r="V3" s="51">
        <v>3</v>
      </c>
      <c r="W3" s="52">
        <v>1.263889</v>
      </c>
      <c r="X3" s="52">
        <v>0.3484848484848485</v>
      </c>
      <c r="Y3" s="85" t="s">
        <v>617</v>
      </c>
      <c r="Z3" s="85" t="s">
        <v>625</v>
      </c>
      <c r="AA3" s="85" t="s">
        <v>649</v>
      </c>
      <c r="AB3" s="93" t="s">
        <v>677</v>
      </c>
      <c r="AC3" s="93" t="s">
        <v>705</v>
      </c>
      <c r="AD3" s="93"/>
      <c r="AE3" s="93" t="s">
        <v>719</v>
      </c>
      <c r="AF3" s="93" t="s">
        <v>726</v>
      </c>
      <c r="AG3" s="131">
        <v>0</v>
      </c>
      <c r="AH3" s="134">
        <v>0</v>
      </c>
      <c r="AI3" s="131">
        <v>0</v>
      </c>
      <c r="AJ3" s="134">
        <v>0</v>
      </c>
      <c r="AK3" s="131">
        <v>0</v>
      </c>
      <c r="AL3" s="134">
        <v>0</v>
      </c>
      <c r="AM3" s="131">
        <v>305</v>
      </c>
      <c r="AN3" s="134">
        <v>100</v>
      </c>
      <c r="AO3" s="131">
        <v>305</v>
      </c>
    </row>
    <row r="4" spans="1:41" ht="15">
      <c r="A4" s="128" t="s">
        <v>594</v>
      </c>
      <c r="B4" s="129" t="s">
        <v>598</v>
      </c>
      <c r="C4" s="129" t="s">
        <v>56</v>
      </c>
      <c r="D4" s="125"/>
      <c r="E4" s="102"/>
      <c r="F4" s="105" t="s">
        <v>898</v>
      </c>
      <c r="G4" s="109"/>
      <c r="H4" s="109"/>
      <c r="I4" s="126">
        <v>4</v>
      </c>
      <c r="J4" s="112"/>
      <c r="K4" s="51">
        <v>7</v>
      </c>
      <c r="L4" s="51">
        <v>9</v>
      </c>
      <c r="M4" s="51">
        <v>2</v>
      </c>
      <c r="N4" s="51">
        <v>11</v>
      </c>
      <c r="O4" s="51">
        <v>1</v>
      </c>
      <c r="P4" s="52">
        <v>0</v>
      </c>
      <c r="Q4" s="52">
        <v>0</v>
      </c>
      <c r="R4" s="51">
        <v>1</v>
      </c>
      <c r="S4" s="51">
        <v>0</v>
      </c>
      <c r="T4" s="51">
        <v>7</v>
      </c>
      <c r="U4" s="51">
        <v>11</v>
      </c>
      <c r="V4" s="51">
        <v>3</v>
      </c>
      <c r="W4" s="52">
        <v>1.428571</v>
      </c>
      <c r="X4" s="52">
        <v>0.21428571428571427</v>
      </c>
      <c r="Y4" s="85" t="s">
        <v>618</v>
      </c>
      <c r="Z4" s="85" t="s">
        <v>626</v>
      </c>
      <c r="AA4" s="85" t="s">
        <v>650</v>
      </c>
      <c r="AB4" s="93" t="s">
        <v>678</v>
      </c>
      <c r="AC4" s="93" t="s">
        <v>706</v>
      </c>
      <c r="AD4" s="93"/>
      <c r="AE4" s="93" t="s">
        <v>231</v>
      </c>
      <c r="AF4" s="93" t="s">
        <v>727</v>
      </c>
      <c r="AG4" s="131">
        <v>2</v>
      </c>
      <c r="AH4" s="134">
        <v>0.8583690987124464</v>
      </c>
      <c r="AI4" s="131">
        <v>0</v>
      </c>
      <c r="AJ4" s="134">
        <v>0</v>
      </c>
      <c r="AK4" s="131">
        <v>0</v>
      </c>
      <c r="AL4" s="134">
        <v>0</v>
      </c>
      <c r="AM4" s="131">
        <v>231</v>
      </c>
      <c r="AN4" s="134">
        <v>99.14163090128756</v>
      </c>
      <c r="AO4" s="131">
        <v>233</v>
      </c>
    </row>
    <row r="5" spans="1:41" ht="15">
      <c r="A5" s="128" t="s">
        <v>595</v>
      </c>
      <c r="B5" s="129" t="s">
        <v>599</v>
      </c>
      <c r="C5" s="129" t="s">
        <v>56</v>
      </c>
      <c r="D5" s="125"/>
      <c r="E5" s="102"/>
      <c r="F5" s="105" t="s">
        <v>595</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85" t="s">
        <v>248</v>
      </c>
      <c r="Z5" s="85" t="s">
        <v>256</v>
      </c>
      <c r="AA5" s="85" t="s">
        <v>264</v>
      </c>
      <c r="AB5" s="93" t="s">
        <v>364</v>
      </c>
      <c r="AC5" s="93" t="s">
        <v>364</v>
      </c>
      <c r="AD5" s="93"/>
      <c r="AE5" s="93" t="s">
        <v>232</v>
      </c>
      <c r="AF5" s="93" t="s">
        <v>728</v>
      </c>
      <c r="AG5" s="131">
        <v>1</v>
      </c>
      <c r="AH5" s="134">
        <v>2.7027027027027026</v>
      </c>
      <c r="AI5" s="131">
        <v>0</v>
      </c>
      <c r="AJ5" s="134">
        <v>0</v>
      </c>
      <c r="AK5" s="131">
        <v>0</v>
      </c>
      <c r="AL5" s="134">
        <v>0</v>
      </c>
      <c r="AM5" s="131">
        <v>36</v>
      </c>
      <c r="AN5" s="134">
        <v>97.29729729729729</v>
      </c>
      <c r="AO5" s="131">
        <v>37</v>
      </c>
    </row>
    <row r="6" spans="1:41" ht="15">
      <c r="A6" s="128" t="s">
        <v>596</v>
      </c>
      <c r="B6" s="129" t="s">
        <v>600</v>
      </c>
      <c r="C6" s="129" t="s">
        <v>56</v>
      </c>
      <c r="D6" s="125"/>
      <c r="E6" s="102"/>
      <c r="F6" s="105" t="s">
        <v>596</v>
      </c>
      <c r="G6" s="109"/>
      <c r="H6" s="109"/>
      <c r="I6" s="126">
        <v>6</v>
      </c>
      <c r="J6" s="112"/>
      <c r="K6" s="51">
        <v>1</v>
      </c>
      <c r="L6" s="51">
        <v>1</v>
      </c>
      <c r="M6" s="51">
        <v>0</v>
      </c>
      <c r="N6" s="51">
        <v>1</v>
      </c>
      <c r="O6" s="51">
        <v>1</v>
      </c>
      <c r="P6" s="52" t="s">
        <v>604</v>
      </c>
      <c r="Q6" s="52" t="s">
        <v>604</v>
      </c>
      <c r="R6" s="51">
        <v>1</v>
      </c>
      <c r="S6" s="51">
        <v>1</v>
      </c>
      <c r="T6" s="51">
        <v>1</v>
      </c>
      <c r="U6" s="51">
        <v>1</v>
      </c>
      <c r="V6" s="51">
        <v>0</v>
      </c>
      <c r="W6" s="52">
        <v>0</v>
      </c>
      <c r="X6" s="52" t="s">
        <v>604</v>
      </c>
      <c r="Y6" s="85" t="s">
        <v>251</v>
      </c>
      <c r="Z6" s="85" t="s">
        <v>257</v>
      </c>
      <c r="AA6" s="85" t="s">
        <v>267</v>
      </c>
      <c r="AB6" s="93" t="s">
        <v>364</v>
      </c>
      <c r="AC6" s="93" t="s">
        <v>364</v>
      </c>
      <c r="AD6" s="93"/>
      <c r="AE6" s="93"/>
      <c r="AF6" s="93" t="s">
        <v>224</v>
      </c>
      <c r="AG6" s="131">
        <v>1</v>
      </c>
      <c r="AH6" s="134">
        <v>9.090909090909092</v>
      </c>
      <c r="AI6" s="131">
        <v>0</v>
      </c>
      <c r="AJ6" s="134">
        <v>0</v>
      </c>
      <c r="AK6" s="131">
        <v>0</v>
      </c>
      <c r="AL6" s="134">
        <v>0</v>
      </c>
      <c r="AM6" s="131">
        <v>10</v>
      </c>
      <c r="AN6" s="134">
        <v>90.9090909090909</v>
      </c>
      <c r="AO6" s="131">
        <v>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593</v>
      </c>
      <c r="B2" s="93" t="s">
        <v>225</v>
      </c>
      <c r="C2" s="85">
        <f>VLOOKUP(GroupVertices[[#This Row],[Vertex]],Vertices[],MATCH("ID",Vertices[[#Headers],[Vertex]:[Vertex Content Word Count]],0),FALSE)</f>
        <v>24</v>
      </c>
    </row>
    <row r="3" spans="1:3" ht="15">
      <c r="A3" s="85" t="s">
        <v>593</v>
      </c>
      <c r="B3" s="93" t="s">
        <v>229</v>
      </c>
      <c r="C3" s="85">
        <f>VLOOKUP(GroupVertices[[#This Row],[Vertex]],Vertices[],MATCH("ID",Vertices[[#Headers],[Vertex]:[Vertex Content Word Count]],0),FALSE)</f>
        <v>13</v>
      </c>
    </row>
    <row r="4" spans="1:3" ht="15">
      <c r="A4" s="85" t="s">
        <v>593</v>
      </c>
      <c r="B4" s="93" t="s">
        <v>233</v>
      </c>
      <c r="C4" s="85">
        <f>VLOOKUP(GroupVertices[[#This Row],[Vertex]],Vertices[],MATCH("ID",Vertices[[#Headers],[Vertex]:[Vertex Content Word Count]],0),FALSE)</f>
        <v>12</v>
      </c>
    </row>
    <row r="5" spans="1:3" ht="15">
      <c r="A5" s="85" t="s">
        <v>593</v>
      </c>
      <c r="B5" s="93" t="s">
        <v>227</v>
      </c>
      <c r="C5" s="85">
        <f>VLOOKUP(GroupVertices[[#This Row],[Vertex]],Vertices[],MATCH("ID",Vertices[[#Headers],[Vertex]:[Vertex Content Word Count]],0),FALSE)</f>
        <v>17</v>
      </c>
    </row>
    <row r="6" spans="1:3" ht="15">
      <c r="A6" s="85" t="s">
        <v>593</v>
      </c>
      <c r="B6" s="93" t="s">
        <v>234</v>
      </c>
      <c r="C6" s="85">
        <f>VLOOKUP(GroupVertices[[#This Row],[Vertex]],Vertices[],MATCH("ID",Vertices[[#Headers],[Vertex]:[Vertex Content Word Count]],0),FALSE)</f>
        <v>16</v>
      </c>
    </row>
    <row r="7" spans="1:3" ht="15">
      <c r="A7" s="85" t="s">
        <v>593</v>
      </c>
      <c r="B7" s="93" t="s">
        <v>230</v>
      </c>
      <c r="C7" s="85">
        <f>VLOOKUP(GroupVertices[[#This Row],[Vertex]],Vertices[],MATCH("ID",Vertices[[#Headers],[Vertex]:[Vertex Content Word Count]],0),FALSE)</f>
        <v>15</v>
      </c>
    </row>
    <row r="8" spans="1:3" ht="15">
      <c r="A8" s="85" t="s">
        <v>593</v>
      </c>
      <c r="B8" s="93" t="s">
        <v>228</v>
      </c>
      <c r="C8" s="85">
        <f>VLOOKUP(GroupVertices[[#This Row],[Vertex]],Vertices[],MATCH("ID",Vertices[[#Headers],[Vertex]:[Vertex Content Word Count]],0),FALSE)</f>
        <v>11</v>
      </c>
    </row>
    <row r="9" spans="1:3" ht="15">
      <c r="A9" s="85" t="s">
        <v>593</v>
      </c>
      <c r="B9" s="93" t="s">
        <v>223</v>
      </c>
      <c r="C9" s="85">
        <f>VLOOKUP(GroupVertices[[#This Row],[Vertex]],Vertices[],MATCH("ID",Vertices[[#Headers],[Vertex]:[Vertex Content Word Count]],0),FALSE)</f>
        <v>22</v>
      </c>
    </row>
    <row r="10" spans="1:3" ht="15">
      <c r="A10" s="85" t="s">
        <v>593</v>
      </c>
      <c r="B10" s="93" t="s">
        <v>235</v>
      </c>
      <c r="C10" s="85">
        <f>VLOOKUP(GroupVertices[[#This Row],[Vertex]],Vertices[],MATCH("ID",Vertices[[#Headers],[Vertex]:[Vertex Content Word Count]],0),FALSE)</f>
        <v>21</v>
      </c>
    </row>
    <row r="11" spans="1:3" ht="15">
      <c r="A11" s="85" t="s">
        <v>593</v>
      </c>
      <c r="B11" s="93" t="s">
        <v>222</v>
      </c>
      <c r="C11" s="85">
        <f>VLOOKUP(GroupVertices[[#This Row],[Vertex]],Vertices[],MATCH("ID",Vertices[[#Headers],[Vertex]:[Vertex Content Word Count]],0),FALSE)</f>
        <v>20</v>
      </c>
    </row>
    <row r="12" spans="1:3" ht="15">
      <c r="A12" s="85" t="s">
        <v>593</v>
      </c>
      <c r="B12" s="93" t="s">
        <v>226</v>
      </c>
      <c r="C12" s="85">
        <f>VLOOKUP(GroupVertices[[#This Row],[Vertex]],Vertices[],MATCH("ID",Vertices[[#Headers],[Vertex]:[Vertex Content Word Count]],0),FALSE)</f>
        <v>14</v>
      </c>
    </row>
    <row r="13" spans="1:3" ht="15">
      <c r="A13" s="85" t="s">
        <v>593</v>
      </c>
      <c r="B13" s="93" t="s">
        <v>218</v>
      </c>
      <c r="C13" s="85">
        <f>VLOOKUP(GroupVertices[[#This Row],[Vertex]],Vertices[],MATCH("ID",Vertices[[#Headers],[Vertex]:[Vertex Content Word Count]],0),FALSE)</f>
        <v>10</v>
      </c>
    </row>
    <row r="14" spans="1:3" ht="15">
      <c r="A14" s="85" t="s">
        <v>594</v>
      </c>
      <c r="B14" s="93" t="s">
        <v>221</v>
      </c>
      <c r="C14" s="85">
        <f>VLOOKUP(GroupVertices[[#This Row],[Vertex]],Vertices[],MATCH("ID",Vertices[[#Headers],[Vertex]:[Vertex Content Word Count]],0),FALSE)</f>
        <v>19</v>
      </c>
    </row>
    <row r="15" spans="1:3" ht="15">
      <c r="A15" s="85" t="s">
        <v>594</v>
      </c>
      <c r="B15" s="93" t="s">
        <v>220</v>
      </c>
      <c r="C15" s="85">
        <f>VLOOKUP(GroupVertices[[#This Row],[Vertex]],Vertices[],MATCH("ID",Vertices[[#Headers],[Vertex]:[Vertex Content Word Count]],0),FALSE)</f>
        <v>7</v>
      </c>
    </row>
    <row r="16" spans="1:3" ht="15">
      <c r="A16" s="85" t="s">
        <v>594</v>
      </c>
      <c r="B16" s="93" t="s">
        <v>231</v>
      </c>
      <c r="C16" s="85">
        <f>VLOOKUP(GroupVertices[[#This Row],[Vertex]],Vertices[],MATCH("ID",Vertices[[#Headers],[Vertex]:[Vertex Content Word Count]],0),FALSE)</f>
        <v>4</v>
      </c>
    </row>
    <row r="17" spans="1:3" ht="15">
      <c r="A17" s="85" t="s">
        <v>594</v>
      </c>
      <c r="B17" s="93" t="s">
        <v>219</v>
      </c>
      <c r="C17" s="85">
        <f>VLOOKUP(GroupVertices[[#This Row],[Vertex]],Vertices[],MATCH("ID",Vertices[[#Headers],[Vertex]:[Vertex Content Word Count]],0),FALSE)</f>
        <v>18</v>
      </c>
    </row>
    <row r="18" spans="1:3" ht="15">
      <c r="A18" s="85" t="s">
        <v>594</v>
      </c>
      <c r="B18" s="93" t="s">
        <v>216</v>
      </c>
      <c r="C18" s="85">
        <f>VLOOKUP(GroupVertices[[#This Row],[Vertex]],Vertices[],MATCH("ID",Vertices[[#Headers],[Vertex]:[Vertex Content Word Count]],0),FALSE)</f>
        <v>6</v>
      </c>
    </row>
    <row r="19" spans="1:3" ht="15">
      <c r="A19" s="85" t="s">
        <v>594</v>
      </c>
      <c r="B19" s="93" t="s">
        <v>215</v>
      </c>
      <c r="C19" s="85">
        <f>VLOOKUP(GroupVertices[[#This Row],[Vertex]],Vertices[],MATCH("ID",Vertices[[#Headers],[Vertex]:[Vertex Content Word Count]],0),FALSE)</f>
        <v>5</v>
      </c>
    </row>
    <row r="20" spans="1:3" ht="15">
      <c r="A20" s="85" t="s">
        <v>594</v>
      </c>
      <c r="B20" s="93" t="s">
        <v>214</v>
      </c>
      <c r="C20" s="85">
        <f>VLOOKUP(GroupVertices[[#This Row],[Vertex]],Vertices[],MATCH("ID",Vertices[[#Headers],[Vertex]:[Vertex Content Word Count]],0),FALSE)</f>
        <v>3</v>
      </c>
    </row>
    <row r="21" spans="1:3" ht="15">
      <c r="A21" s="85" t="s">
        <v>595</v>
      </c>
      <c r="B21" s="93" t="s">
        <v>217</v>
      </c>
      <c r="C21" s="85">
        <f>VLOOKUP(GroupVertices[[#This Row],[Vertex]],Vertices[],MATCH("ID",Vertices[[#Headers],[Vertex]:[Vertex Content Word Count]],0),FALSE)</f>
        <v>8</v>
      </c>
    </row>
    <row r="22" spans="1:3" ht="15">
      <c r="A22" s="85" t="s">
        <v>595</v>
      </c>
      <c r="B22" s="93" t="s">
        <v>232</v>
      </c>
      <c r="C22" s="85">
        <f>VLOOKUP(GroupVertices[[#This Row],[Vertex]],Vertices[],MATCH("ID",Vertices[[#Headers],[Vertex]:[Vertex Content Word Count]],0),FALSE)</f>
        <v>9</v>
      </c>
    </row>
    <row r="23" spans="1:3" ht="15">
      <c r="A23" s="85" t="s">
        <v>596</v>
      </c>
      <c r="B23" s="93" t="s">
        <v>224</v>
      </c>
      <c r="C23" s="85">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864</v>
      </c>
      <c r="B2" s="36" t="s">
        <v>554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0.395697</v>
      </c>
      <c r="Q2" s="40">
        <f>COUNTIF(Vertices[PageRank],"&gt;= "&amp;P2)-COUNTIF(Vertices[PageRank],"&gt;="&amp;P3)</f>
        <v>1</v>
      </c>
      <c r="R2" s="39">
        <f>MIN(Vertices[Clustering Coefficient])</f>
        <v>0</v>
      </c>
      <c r="S2" s="45">
        <f>COUNTIF(Vertices[Clustering Coefficient],"&gt;= "&amp;R2)-COUNTIF(Vertices[Clustering Coefficient],"&gt;="&amp;R3)</f>
        <v>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0.3090909090909091</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0.002032381818181818</v>
      </c>
      <c r="O3" s="42">
        <f>COUNTIF(Vertices[Eigenvector Centrality],"&gt;= "&amp;N3)-COUNTIF(Vertices[Eigenvector Centrality],"&gt;="&amp;N4)</f>
        <v>0</v>
      </c>
      <c r="P3" s="41">
        <f aca="true" t="shared" si="7" ref="P3:P26">P2+($P$57-$P$2)/BinDivisor</f>
        <v>0.42054165454545456</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0.2909090909090909</v>
      </c>
      <c r="G4" s="40">
        <f>COUNTIF(Vertices[In-Degree],"&gt;= "&amp;F4)-COUNTIF(Vertices[In-Degree],"&gt;="&amp;F5)</f>
        <v>0</v>
      </c>
      <c r="H4" s="39">
        <f t="shared" si="3"/>
        <v>0.2909090909090909</v>
      </c>
      <c r="I4" s="40">
        <f>COUNTIF(Vertices[Out-Degree],"&gt;= "&amp;H4)-COUNTIF(Vertices[Out-Degree],"&gt;="&amp;H5)</f>
        <v>0</v>
      </c>
      <c r="J4" s="39">
        <f t="shared" si="4"/>
        <v>0.6181818181818182</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0.004064763636363636</v>
      </c>
      <c r="O4" s="40">
        <f>COUNTIF(Vertices[Eigenvector Centrality],"&gt;= "&amp;N4)-COUNTIF(Vertices[Eigenvector Centrality],"&gt;="&amp;N5)</f>
        <v>0</v>
      </c>
      <c r="P4" s="39">
        <f t="shared" si="7"/>
        <v>0.4453863090909091</v>
      </c>
      <c r="Q4" s="40">
        <f>COUNTIF(Vertices[PageRank],"&gt;= "&amp;P4)-COUNTIF(Vertices[PageRank],"&gt;="&amp;P5)</f>
        <v>1</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0.43636363636363634</v>
      </c>
      <c r="G5" s="42">
        <f>COUNTIF(Vertices[In-Degree],"&gt;= "&amp;F5)-COUNTIF(Vertices[In-Degree],"&gt;="&amp;F6)</f>
        <v>0</v>
      </c>
      <c r="H5" s="41">
        <f t="shared" si="3"/>
        <v>0.43636363636363634</v>
      </c>
      <c r="I5" s="42">
        <f>COUNTIF(Vertices[Out-Degree],"&gt;= "&amp;H5)-COUNTIF(Vertices[Out-Degree],"&gt;="&amp;H6)</f>
        <v>0</v>
      </c>
      <c r="J5" s="41">
        <f t="shared" si="4"/>
        <v>0.9272727272727272</v>
      </c>
      <c r="K5" s="42">
        <f>COUNTIF(Vertices[Betweenness Centrality],"&gt;= "&amp;J5)-COUNTIF(Vertices[Betweenness Centrality],"&gt;="&amp;J6)</f>
        <v>0</v>
      </c>
      <c r="L5" s="41">
        <f t="shared" si="5"/>
        <v>0.05454545454545454</v>
      </c>
      <c r="M5" s="42">
        <f>COUNTIF(Vertices[Closeness Centrality],"&gt;= "&amp;L5)-COUNTIF(Vertices[Closeness Centrality],"&gt;="&amp;L6)</f>
        <v>8</v>
      </c>
      <c r="N5" s="41">
        <f t="shared" si="6"/>
        <v>0.006097145454545454</v>
      </c>
      <c r="O5" s="42">
        <f>COUNTIF(Vertices[Eigenvector Centrality],"&gt;= "&amp;N5)-COUNTIF(Vertices[Eigenvector Centrality],"&gt;="&amp;N6)</f>
        <v>0</v>
      </c>
      <c r="P5" s="41">
        <f t="shared" si="7"/>
        <v>0.47023096363636363</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49</v>
      </c>
      <c r="D6" s="34">
        <f t="shared" si="1"/>
        <v>0</v>
      </c>
      <c r="E6" s="3">
        <f>COUNTIF(Vertices[Degree],"&gt;= "&amp;D6)-COUNTIF(Vertices[Degree],"&gt;="&amp;D7)</f>
        <v>0</v>
      </c>
      <c r="F6" s="39">
        <f t="shared" si="2"/>
        <v>0.5818181818181818</v>
      </c>
      <c r="G6" s="40">
        <f>COUNTIF(Vertices[In-Degree],"&gt;= "&amp;F6)-COUNTIF(Vertices[In-Degree],"&gt;="&amp;F7)</f>
        <v>0</v>
      </c>
      <c r="H6" s="39">
        <f t="shared" si="3"/>
        <v>0.5818181818181818</v>
      </c>
      <c r="I6" s="40">
        <f>COUNTIF(Vertices[Out-Degree],"&gt;= "&amp;H6)-COUNTIF(Vertices[Out-Degree],"&gt;="&amp;H7)</f>
        <v>0</v>
      </c>
      <c r="J6" s="39">
        <f t="shared" si="4"/>
        <v>1.2363636363636363</v>
      </c>
      <c r="K6" s="40">
        <f>COUNTIF(Vertices[Betweenness Centrality],"&gt;= "&amp;J6)-COUNTIF(Vertices[Betweenness Centrality],"&gt;="&amp;J7)</f>
        <v>2</v>
      </c>
      <c r="L6" s="39">
        <f t="shared" si="5"/>
        <v>0.07272727272727272</v>
      </c>
      <c r="M6" s="40">
        <f>COUNTIF(Vertices[Closeness Centrality],"&gt;= "&amp;L6)-COUNTIF(Vertices[Closeness Centrality],"&gt;="&amp;L7)</f>
        <v>6</v>
      </c>
      <c r="N6" s="39">
        <f t="shared" si="6"/>
        <v>0.008129527272727272</v>
      </c>
      <c r="O6" s="40">
        <f>COUNTIF(Vertices[Eigenvector Centrality],"&gt;= "&amp;N6)-COUNTIF(Vertices[Eigenvector Centrality],"&gt;="&amp;N7)</f>
        <v>0</v>
      </c>
      <c r="P6" s="39">
        <f t="shared" si="7"/>
        <v>0.49507561818181817</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0.7272727272727273</v>
      </c>
      <c r="G7" s="42">
        <f>COUNTIF(Vertices[In-Degree],"&gt;= "&amp;F7)-COUNTIF(Vertices[In-Degree],"&gt;="&amp;F8)</f>
        <v>0</v>
      </c>
      <c r="H7" s="41">
        <f t="shared" si="3"/>
        <v>0.7272727272727273</v>
      </c>
      <c r="I7" s="42">
        <f>COUNTIF(Vertices[Out-Degree],"&gt;= "&amp;H7)-COUNTIF(Vertices[Out-Degree],"&gt;="&amp;H8)</f>
        <v>0</v>
      </c>
      <c r="J7" s="41">
        <f t="shared" si="4"/>
        <v>1.5454545454545454</v>
      </c>
      <c r="K7" s="42">
        <f>COUNTIF(Vertices[Betweenness Centrality],"&gt;= "&amp;J7)-COUNTIF(Vertices[Betweenness Centrality],"&gt;="&amp;J8)</f>
        <v>0</v>
      </c>
      <c r="L7" s="41">
        <f t="shared" si="5"/>
        <v>0.09090909090909091</v>
      </c>
      <c r="M7" s="42">
        <f>COUNTIF(Vertices[Closeness Centrality],"&gt;= "&amp;L7)-COUNTIF(Vertices[Closeness Centrality],"&gt;="&amp;L8)</f>
        <v>2</v>
      </c>
      <c r="N7" s="41">
        <f t="shared" si="6"/>
        <v>0.01016190909090909</v>
      </c>
      <c r="O7" s="42">
        <f>COUNTIF(Vertices[Eigenvector Centrality],"&gt;= "&amp;N7)-COUNTIF(Vertices[Eigenvector Centrality],"&gt;="&amp;N8)</f>
        <v>0</v>
      </c>
      <c r="P7" s="41">
        <f t="shared" si="7"/>
        <v>0.5199202727272727</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73</v>
      </c>
      <c r="D8" s="34">
        <f t="shared" si="1"/>
        <v>0</v>
      </c>
      <c r="E8" s="3">
        <f>COUNTIF(Vertices[Degree],"&gt;= "&amp;D8)-COUNTIF(Vertices[Degree],"&gt;="&amp;D9)</f>
        <v>0</v>
      </c>
      <c r="F8" s="39">
        <f t="shared" si="2"/>
        <v>0.8727272727272728</v>
      </c>
      <c r="G8" s="40">
        <f>COUNTIF(Vertices[In-Degree],"&gt;= "&amp;F8)-COUNTIF(Vertices[In-Degree],"&gt;="&amp;F9)</f>
        <v>3</v>
      </c>
      <c r="H8" s="39">
        <f t="shared" si="3"/>
        <v>0.8727272727272728</v>
      </c>
      <c r="I8" s="40">
        <f>COUNTIF(Vertices[Out-Degree],"&gt;= "&amp;H8)-COUNTIF(Vertices[Out-Degree],"&gt;="&amp;H9)</f>
        <v>5</v>
      </c>
      <c r="J8" s="39">
        <f t="shared" si="4"/>
        <v>1.8545454545454545</v>
      </c>
      <c r="K8" s="40">
        <f>COUNTIF(Vertices[Betweenness Centrality],"&gt;= "&amp;J8)-COUNTIF(Vertices[Betweenness Centrality],"&gt;="&amp;J9)</f>
        <v>2</v>
      </c>
      <c r="L8" s="39">
        <f t="shared" si="5"/>
        <v>0.1090909090909091</v>
      </c>
      <c r="M8" s="40">
        <f>COUNTIF(Vertices[Closeness Centrality],"&gt;= "&amp;L8)-COUNTIF(Vertices[Closeness Centrality],"&gt;="&amp;L9)</f>
        <v>1</v>
      </c>
      <c r="N8" s="39">
        <f t="shared" si="6"/>
        <v>0.012194290909090907</v>
      </c>
      <c r="O8" s="40">
        <f>COUNTIF(Vertices[Eigenvector Centrality],"&gt;= "&amp;N8)-COUNTIF(Vertices[Eigenvector Centrality],"&gt;="&amp;N9)</f>
        <v>0</v>
      </c>
      <c r="P8" s="39">
        <f t="shared" si="7"/>
        <v>0.5447649272727273</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1.0181818181818183</v>
      </c>
      <c r="G9" s="42">
        <f>COUNTIF(Vertices[In-Degree],"&gt;= "&amp;F9)-COUNTIF(Vertices[In-Degree],"&gt;="&amp;F10)</f>
        <v>0</v>
      </c>
      <c r="H9" s="41">
        <f t="shared" si="3"/>
        <v>1.0181818181818183</v>
      </c>
      <c r="I9" s="42">
        <f>COUNTIF(Vertices[Out-Degree],"&gt;= "&amp;H9)-COUNTIF(Vertices[Out-Degree],"&gt;="&amp;H10)</f>
        <v>0</v>
      </c>
      <c r="J9" s="41">
        <f t="shared" si="4"/>
        <v>2.1636363636363636</v>
      </c>
      <c r="K9" s="42">
        <f>COUNTIF(Vertices[Betweenness Centrality],"&gt;= "&amp;J9)-COUNTIF(Vertices[Betweenness Centrality],"&gt;="&amp;J10)</f>
        <v>1</v>
      </c>
      <c r="L9" s="41">
        <f t="shared" si="5"/>
        <v>0.1272727272727273</v>
      </c>
      <c r="M9" s="42">
        <f>COUNTIF(Vertices[Closeness Centrality],"&gt;= "&amp;L9)-COUNTIF(Vertices[Closeness Centrality],"&gt;="&amp;L10)</f>
        <v>1</v>
      </c>
      <c r="N9" s="41">
        <f t="shared" si="6"/>
        <v>0.014226672727272724</v>
      </c>
      <c r="O9" s="42">
        <f>COUNTIF(Vertices[Eigenvector Centrality],"&gt;= "&amp;N9)-COUNTIF(Vertices[Eigenvector Centrality],"&gt;="&amp;N10)</f>
        <v>0</v>
      </c>
      <c r="P9" s="41">
        <f t="shared" si="7"/>
        <v>0.5696095818181819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1.1636363636363638</v>
      </c>
      <c r="G10" s="40">
        <f>COUNTIF(Vertices[In-Degree],"&gt;= "&amp;F10)-COUNTIF(Vertices[In-Degree],"&gt;="&amp;F11)</f>
        <v>0</v>
      </c>
      <c r="H10" s="39">
        <f t="shared" si="3"/>
        <v>1.1636363636363638</v>
      </c>
      <c r="I10" s="40">
        <f>COUNTIF(Vertices[Out-Degree],"&gt;= "&amp;H10)-COUNTIF(Vertices[Out-Degree],"&gt;="&amp;H11)</f>
        <v>0</v>
      </c>
      <c r="J10" s="39">
        <f t="shared" si="4"/>
        <v>2.4727272727272727</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0.01625905454545454</v>
      </c>
      <c r="O10" s="40">
        <f>COUNTIF(Vertices[Eigenvector Centrality],"&gt;= "&amp;N10)-COUNTIF(Vertices[Eigenvector Centrality],"&gt;="&amp;N11)</f>
        <v>0</v>
      </c>
      <c r="P10" s="39">
        <f t="shared" si="7"/>
        <v>0.5944542363636365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1.3090909090909093</v>
      </c>
      <c r="G11" s="42">
        <f>COUNTIF(Vertices[In-Degree],"&gt;= "&amp;F11)-COUNTIF(Vertices[In-Degree],"&gt;="&amp;F12)</f>
        <v>0</v>
      </c>
      <c r="H11" s="41">
        <f t="shared" si="3"/>
        <v>1.3090909090909093</v>
      </c>
      <c r="I11" s="42">
        <f>COUNTIF(Vertices[Out-Degree],"&gt;= "&amp;H11)-COUNTIF(Vertices[Out-Degree],"&gt;="&amp;H12)</f>
        <v>0</v>
      </c>
      <c r="J11" s="41">
        <f t="shared" si="4"/>
        <v>2.7818181818181817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0.01829143636363636</v>
      </c>
      <c r="O11" s="42">
        <f>COUNTIF(Vertices[Eigenvector Centrality],"&gt;= "&amp;N11)-COUNTIF(Vertices[Eigenvector Centrality],"&gt;="&amp;N12)</f>
        <v>0</v>
      </c>
      <c r="P11" s="41">
        <f t="shared" si="7"/>
        <v>0.6192988909090911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0.05660377358490566</v>
      </c>
      <c r="D12" s="34">
        <f t="shared" si="1"/>
        <v>0</v>
      </c>
      <c r="E12" s="3">
        <f>COUNTIF(Vertices[Degree],"&gt;= "&amp;D12)-COUNTIF(Vertices[Degree],"&gt;="&amp;D13)</f>
        <v>0</v>
      </c>
      <c r="F12" s="39">
        <f t="shared" si="2"/>
        <v>1.4545454545454548</v>
      </c>
      <c r="G12" s="40">
        <f>COUNTIF(Vertices[In-Degree],"&gt;= "&amp;F12)-COUNTIF(Vertices[In-Degree],"&gt;="&amp;F13)</f>
        <v>0</v>
      </c>
      <c r="H12" s="39">
        <f t="shared" si="3"/>
        <v>1.4545454545454548</v>
      </c>
      <c r="I12" s="40">
        <f>COUNTIF(Vertices[Out-Degree],"&gt;= "&amp;H12)-COUNTIF(Vertices[Out-Degree],"&gt;="&amp;H13)</f>
        <v>0</v>
      </c>
      <c r="J12" s="39">
        <f t="shared" si="4"/>
        <v>3.090909090909091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0.020323818181818176</v>
      </c>
      <c r="O12" s="40">
        <f>COUNTIF(Vertices[Eigenvector Centrality],"&gt;= "&amp;N12)-COUNTIF(Vertices[Eigenvector Centrality],"&gt;="&amp;N13)</f>
        <v>1</v>
      </c>
      <c r="P12" s="39">
        <f t="shared" si="7"/>
        <v>0.6441435454545457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0.10714285714285714</v>
      </c>
      <c r="D13" s="34">
        <f t="shared" si="1"/>
        <v>0</v>
      </c>
      <c r="E13" s="3">
        <f>COUNTIF(Vertices[Degree],"&gt;= "&amp;D13)-COUNTIF(Vertices[Degree],"&gt;="&amp;D14)</f>
        <v>0</v>
      </c>
      <c r="F13" s="41">
        <f t="shared" si="2"/>
        <v>1.6000000000000003</v>
      </c>
      <c r="G13" s="42">
        <f>COUNTIF(Vertices[In-Degree],"&gt;= "&amp;F13)-COUNTIF(Vertices[In-Degree],"&gt;="&amp;F14)</f>
        <v>0</v>
      </c>
      <c r="H13" s="41">
        <f t="shared" si="3"/>
        <v>1.6000000000000003</v>
      </c>
      <c r="I13" s="42">
        <f>COUNTIF(Vertices[Out-Degree],"&gt;= "&amp;H13)-COUNTIF(Vertices[Out-Degree],"&gt;="&amp;H14)</f>
        <v>0</v>
      </c>
      <c r="J13" s="41">
        <f t="shared" si="4"/>
        <v>3.4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0.022356199999999993</v>
      </c>
      <c r="O13" s="42">
        <f>COUNTIF(Vertices[Eigenvector Centrality],"&gt;= "&amp;N13)-COUNTIF(Vertices[Eigenvector Centrality],"&gt;="&amp;N14)</f>
        <v>0</v>
      </c>
      <c r="P13" s="41">
        <f t="shared" si="7"/>
        <v>0.6689882000000003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1.7454545454545458</v>
      </c>
      <c r="G14" s="40">
        <f>COUNTIF(Vertices[In-Degree],"&gt;= "&amp;F14)-COUNTIF(Vertices[In-Degree],"&gt;="&amp;F15)</f>
        <v>0</v>
      </c>
      <c r="H14" s="39">
        <f t="shared" si="3"/>
        <v>1.7454545454545458</v>
      </c>
      <c r="I14" s="40">
        <f>COUNTIF(Vertices[Out-Degree],"&gt;= "&amp;H14)-COUNTIF(Vertices[Out-Degree],"&gt;="&amp;H15)</f>
        <v>0</v>
      </c>
      <c r="J14" s="39">
        <f t="shared" si="4"/>
        <v>3.709090909090909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0.02438858181818181</v>
      </c>
      <c r="O14" s="40">
        <f>COUNTIF(Vertices[Eigenvector Centrality],"&gt;= "&amp;N14)-COUNTIF(Vertices[Eigenvector Centrality],"&gt;="&amp;N15)</f>
        <v>0</v>
      </c>
      <c r="P14" s="39">
        <f t="shared" si="7"/>
        <v>0.6938328545454548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1.8909090909090913</v>
      </c>
      <c r="G15" s="42">
        <f>COUNTIF(Vertices[In-Degree],"&gt;= "&amp;F15)-COUNTIF(Vertices[In-Degree],"&gt;="&amp;F16)</f>
        <v>0</v>
      </c>
      <c r="H15" s="41">
        <f t="shared" si="3"/>
        <v>1.8909090909090913</v>
      </c>
      <c r="I15" s="42">
        <f>COUNTIF(Vertices[Out-Degree],"&gt;= "&amp;H15)-COUNTIF(Vertices[Out-Degree],"&gt;="&amp;H16)</f>
        <v>6</v>
      </c>
      <c r="J15" s="41">
        <f t="shared" si="4"/>
        <v>4.018181818181818</v>
      </c>
      <c r="K15" s="42">
        <f>COUNTIF(Vertices[Betweenness Centrality],"&gt;= "&amp;J15)-COUNTIF(Vertices[Betweenness Centrality],"&gt;="&amp;J16)</f>
        <v>1</v>
      </c>
      <c r="L15" s="41">
        <f t="shared" si="5"/>
        <v>0.23636363636363641</v>
      </c>
      <c r="M15" s="42">
        <f>COUNTIF(Vertices[Closeness Centrality],"&gt;= "&amp;L15)-COUNTIF(Vertices[Closeness Centrality],"&gt;="&amp;L16)</f>
        <v>0</v>
      </c>
      <c r="N15" s="41">
        <f t="shared" si="6"/>
        <v>0.026420963636363627</v>
      </c>
      <c r="O15" s="42">
        <f>COUNTIF(Vertices[Eigenvector Centrality],"&gt;= "&amp;N15)-COUNTIF(Vertices[Eigenvector Centrality],"&gt;="&amp;N16)</f>
        <v>0</v>
      </c>
      <c r="P15" s="41">
        <f t="shared" si="7"/>
        <v>0.7186775090909094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2.0363636363636366</v>
      </c>
      <c r="G16" s="40">
        <f>COUNTIF(Vertices[In-Degree],"&gt;= "&amp;F16)-COUNTIF(Vertices[In-Degree],"&gt;="&amp;F17)</f>
        <v>0</v>
      </c>
      <c r="H16" s="39">
        <f t="shared" si="3"/>
        <v>2.0363636363636366</v>
      </c>
      <c r="I16" s="40">
        <f>COUNTIF(Vertices[Out-Degree],"&gt;= "&amp;H16)-COUNTIF(Vertices[Out-Degree],"&gt;="&amp;H17)</f>
        <v>0</v>
      </c>
      <c r="J16" s="39">
        <f t="shared" si="4"/>
        <v>4.327272727272726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0.028453345454545444</v>
      </c>
      <c r="O16" s="40">
        <f>COUNTIF(Vertices[Eigenvector Centrality],"&gt;= "&amp;N16)-COUNTIF(Vertices[Eigenvector Centrality],"&gt;="&amp;N17)</f>
        <v>0</v>
      </c>
      <c r="P16" s="39">
        <f t="shared" si="7"/>
        <v>0.743522163636364</v>
      </c>
      <c r="Q16" s="40">
        <f>COUNTIF(Vertices[PageRank],"&gt;= "&amp;P16)-COUNTIF(Vertices[PageRank],"&gt;="&amp;P17)</f>
        <v>2</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12</v>
      </c>
      <c r="D17" s="34">
        <f t="shared" si="1"/>
        <v>0</v>
      </c>
      <c r="E17" s="3">
        <f>COUNTIF(Vertices[Degree],"&gt;= "&amp;D17)-COUNTIF(Vertices[Degree],"&gt;="&amp;D18)</f>
        <v>0</v>
      </c>
      <c r="F17" s="41">
        <f t="shared" si="2"/>
        <v>2.181818181818182</v>
      </c>
      <c r="G17" s="42">
        <f>COUNTIF(Vertices[In-Degree],"&gt;= "&amp;F17)-COUNTIF(Vertices[In-Degree],"&gt;="&amp;F18)</f>
        <v>0</v>
      </c>
      <c r="H17" s="41">
        <f t="shared" si="3"/>
        <v>2.181818181818182</v>
      </c>
      <c r="I17" s="42">
        <f>COUNTIF(Vertices[Out-Degree],"&gt;= "&amp;H17)-COUNTIF(Vertices[Out-Degree],"&gt;="&amp;H18)</f>
        <v>0</v>
      </c>
      <c r="J17" s="41">
        <f t="shared" si="4"/>
        <v>4.636363636363635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0.03048572727272726</v>
      </c>
      <c r="O17" s="42">
        <f>COUNTIF(Vertices[Eigenvector Centrality],"&gt;= "&amp;N17)-COUNTIF(Vertices[Eigenvector Centrality],"&gt;="&amp;N18)</f>
        <v>0</v>
      </c>
      <c r="P17" s="41">
        <f t="shared" si="7"/>
        <v>0.7683668181818186</v>
      </c>
      <c r="Q17" s="42">
        <f>COUNTIF(Vertices[PageRank],"&gt;= "&amp;P17)-COUNTIF(Vertices[PageRank],"&gt;="&amp;P18)</f>
        <v>2</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60</v>
      </c>
      <c r="D18" s="34">
        <f t="shared" si="1"/>
        <v>0</v>
      </c>
      <c r="E18" s="3">
        <f>COUNTIF(Vertices[Degree],"&gt;= "&amp;D18)-COUNTIF(Vertices[Degree],"&gt;="&amp;D19)</f>
        <v>0</v>
      </c>
      <c r="F18" s="39">
        <f t="shared" si="2"/>
        <v>2.3272727272727276</v>
      </c>
      <c r="G18" s="40">
        <f>COUNTIF(Vertices[In-Degree],"&gt;= "&amp;F18)-COUNTIF(Vertices[In-Degree],"&gt;="&amp;F19)</f>
        <v>0</v>
      </c>
      <c r="H18" s="39">
        <f t="shared" si="3"/>
        <v>2.3272727272727276</v>
      </c>
      <c r="I18" s="40">
        <f>COUNTIF(Vertices[Out-Degree],"&gt;= "&amp;H18)-COUNTIF(Vertices[Out-Degree],"&gt;="&amp;H19)</f>
        <v>0</v>
      </c>
      <c r="J18" s="39">
        <f t="shared" si="4"/>
        <v>4.9454545454545435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0.03251810909090908</v>
      </c>
      <c r="O18" s="40">
        <f>COUNTIF(Vertices[Eigenvector Centrality],"&gt;= "&amp;N18)-COUNTIF(Vertices[Eigenvector Centrality],"&gt;="&amp;N19)</f>
        <v>0</v>
      </c>
      <c r="P18" s="39">
        <f t="shared" si="7"/>
        <v>0.7932114727272732</v>
      </c>
      <c r="Q18" s="40">
        <f>COUNTIF(Vertices[PageRank],"&gt;= "&amp;P18)-COUNTIF(Vertices[PageRank],"&gt;="&amp;P19)</f>
        <v>0</v>
      </c>
      <c r="R18" s="39">
        <f t="shared" si="8"/>
        <v>0.14545454545454548</v>
      </c>
      <c r="S18" s="45">
        <f>COUNTIF(Vertices[Clustering Coefficient],"&gt;= "&amp;R18)-COUNTIF(Vertices[Clustering Coefficient],"&gt;="&amp;R19)</f>
        <v>1</v>
      </c>
      <c r="T18" s="39" t="e">
        <f ca="1" t="shared" si="9"/>
        <v>#REF!</v>
      </c>
      <c r="U18" s="40" t="e">
        <f ca="1" t="shared" si="0"/>
        <v>#REF!</v>
      </c>
    </row>
    <row r="19" spans="1:21" ht="15">
      <c r="A19" s="137"/>
      <c r="B19" s="137"/>
      <c r="D19" s="34">
        <f t="shared" si="1"/>
        <v>0</v>
      </c>
      <c r="E19" s="3">
        <f>COUNTIF(Vertices[Degree],"&gt;= "&amp;D19)-COUNTIF(Vertices[Degree],"&gt;="&amp;D20)</f>
        <v>0</v>
      </c>
      <c r="F19" s="41">
        <f t="shared" si="2"/>
        <v>2.472727272727273</v>
      </c>
      <c r="G19" s="42">
        <f>COUNTIF(Vertices[In-Degree],"&gt;= "&amp;F19)-COUNTIF(Vertices[In-Degree],"&gt;="&amp;F20)</f>
        <v>0</v>
      </c>
      <c r="H19" s="41">
        <f t="shared" si="3"/>
        <v>2.472727272727273</v>
      </c>
      <c r="I19" s="42">
        <f>COUNTIF(Vertices[Out-Degree],"&gt;= "&amp;H19)-COUNTIF(Vertices[Out-Degree],"&gt;="&amp;H20)</f>
        <v>0</v>
      </c>
      <c r="J19" s="41">
        <f t="shared" si="4"/>
        <v>5.254545454545452</v>
      </c>
      <c r="K19" s="42">
        <f>COUNTIF(Vertices[Betweenness Centrality],"&gt;= "&amp;J19)-COUNTIF(Vertices[Betweenness Centrality],"&gt;="&amp;J20)</f>
        <v>1</v>
      </c>
      <c r="L19" s="41">
        <f t="shared" si="5"/>
        <v>0.30909090909090914</v>
      </c>
      <c r="M19" s="42">
        <f>COUNTIF(Vertices[Closeness Centrality],"&gt;= "&amp;L19)-COUNTIF(Vertices[Closeness Centrality],"&gt;="&amp;L20)</f>
        <v>0</v>
      </c>
      <c r="N19" s="41">
        <f t="shared" si="6"/>
        <v>0.0345504909090909</v>
      </c>
      <c r="O19" s="42">
        <f>COUNTIF(Vertices[Eigenvector Centrality],"&gt;= "&amp;N19)-COUNTIF(Vertices[Eigenvector Centrality],"&gt;="&amp;N20)</f>
        <v>0</v>
      </c>
      <c r="P19" s="41">
        <f t="shared" si="7"/>
        <v>0.8180561272727278</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2.6181818181818186</v>
      </c>
      <c r="G20" s="40">
        <f>COUNTIF(Vertices[In-Degree],"&gt;= "&amp;F20)-COUNTIF(Vertices[In-Degree],"&gt;="&amp;F21)</f>
        <v>0</v>
      </c>
      <c r="H20" s="39">
        <f t="shared" si="3"/>
        <v>2.6181818181818186</v>
      </c>
      <c r="I20" s="40">
        <f>COUNTIF(Vertices[Out-Degree],"&gt;= "&amp;H20)-COUNTIF(Vertices[Out-Degree],"&gt;="&amp;H21)</f>
        <v>0</v>
      </c>
      <c r="J20" s="39">
        <f t="shared" si="4"/>
        <v>5.563636363636361</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0.036582872727272724</v>
      </c>
      <c r="O20" s="40">
        <f>COUNTIF(Vertices[Eigenvector Centrality],"&gt;= "&amp;N20)-COUNTIF(Vertices[Eigenvector Centrality],"&gt;="&amp;N21)</f>
        <v>0</v>
      </c>
      <c r="P20" s="39">
        <f t="shared" si="7"/>
        <v>0.8429007818181824</v>
      </c>
      <c r="Q20" s="40">
        <f>COUNTIF(Vertices[PageRank],"&gt;= "&amp;P20)-COUNTIF(Vertices[PageRank],"&gt;="&amp;P21)</f>
        <v>3</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1.282828</v>
      </c>
      <c r="D21" s="34">
        <f t="shared" si="1"/>
        <v>0</v>
      </c>
      <c r="E21" s="3">
        <f>COUNTIF(Vertices[Degree],"&gt;= "&amp;D21)-COUNTIF(Vertices[Degree],"&gt;="&amp;D22)</f>
        <v>0</v>
      </c>
      <c r="F21" s="41">
        <f t="shared" si="2"/>
        <v>2.763636363636364</v>
      </c>
      <c r="G21" s="42">
        <f>COUNTIF(Vertices[In-Degree],"&gt;= "&amp;F21)-COUNTIF(Vertices[In-Degree],"&gt;="&amp;F22)</f>
        <v>0</v>
      </c>
      <c r="H21" s="41">
        <f t="shared" si="3"/>
        <v>2.763636363636364</v>
      </c>
      <c r="I21" s="42">
        <f>COUNTIF(Vertices[Out-Degree],"&gt;= "&amp;H21)-COUNTIF(Vertices[Out-Degree],"&gt;="&amp;H22)</f>
        <v>0</v>
      </c>
      <c r="J21" s="41">
        <f t="shared" si="4"/>
        <v>5.8727272727272695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0.038615254545454544</v>
      </c>
      <c r="O21" s="42">
        <f>COUNTIF(Vertices[Eigenvector Centrality],"&gt;= "&amp;N21)-COUNTIF(Vertices[Eigenvector Centrality],"&gt;="&amp;N22)</f>
        <v>0</v>
      </c>
      <c r="P21" s="41">
        <f t="shared" si="7"/>
        <v>0.867745436363637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2.9090909090909096</v>
      </c>
      <c r="G22" s="40">
        <f>COUNTIF(Vertices[In-Degree],"&gt;= "&amp;F22)-COUNTIF(Vertices[In-Degree],"&gt;="&amp;F23)</f>
        <v>0</v>
      </c>
      <c r="H22" s="39">
        <f t="shared" si="3"/>
        <v>2.9090909090909096</v>
      </c>
      <c r="I22" s="40">
        <f>COUNTIF(Vertices[Out-Degree],"&gt;= "&amp;H22)-COUNTIF(Vertices[Out-Degree],"&gt;="&amp;H23)</f>
        <v>0</v>
      </c>
      <c r="J22" s="39">
        <f t="shared" si="4"/>
        <v>6.181818181818178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0.040647636363636365</v>
      </c>
      <c r="O22" s="40">
        <f>COUNTIF(Vertices[Eigenvector Centrality],"&gt;= "&amp;N22)-COUNTIF(Vertices[Eigenvector Centrality],"&gt;="&amp;N23)</f>
        <v>0</v>
      </c>
      <c r="P22" s="39">
        <f t="shared" si="7"/>
        <v>0.8925900909090916</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0.12121212121212122</v>
      </c>
      <c r="D23" s="34">
        <f t="shared" si="1"/>
        <v>0</v>
      </c>
      <c r="E23" s="3">
        <f>COUNTIF(Vertices[Degree],"&gt;= "&amp;D23)-COUNTIF(Vertices[Degree],"&gt;="&amp;D24)</f>
        <v>0</v>
      </c>
      <c r="F23" s="41">
        <f t="shared" si="2"/>
        <v>3.054545454545455</v>
      </c>
      <c r="G23" s="42">
        <f>COUNTIF(Vertices[In-Degree],"&gt;= "&amp;F23)-COUNTIF(Vertices[In-Degree],"&gt;="&amp;F24)</f>
        <v>0</v>
      </c>
      <c r="H23" s="41">
        <f t="shared" si="3"/>
        <v>3.054545454545455</v>
      </c>
      <c r="I23" s="42">
        <f>COUNTIF(Vertices[Out-Degree],"&gt;= "&amp;H23)-COUNTIF(Vertices[Out-Degree],"&gt;="&amp;H24)</f>
        <v>0</v>
      </c>
      <c r="J23" s="41">
        <f t="shared" si="4"/>
        <v>6.490909090909087</v>
      </c>
      <c r="K23" s="42">
        <f>COUNTIF(Vertices[Betweenness Centrality],"&gt;= "&amp;J23)-COUNTIF(Vertices[Betweenness Centrality],"&gt;="&amp;J24)</f>
        <v>2</v>
      </c>
      <c r="L23" s="41">
        <f t="shared" si="5"/>
        <v>0.3818181818181819</v>
      </c>
      <c r="M23" s="42">
        <f>COUNTIF(Vertices[Closeness Centrality],"&gt;= "&amp;L23)-COUNTIF(Vertices[Closeness Centrality],"&gt;="&amp;L24)</f>
        <v>0</v>
      </c>
      <c r="N23" s="41">
        <f t="shared" si="6"/>
        <v>0.042680018181818186</v>
      </c>
      <c r="O23" s="42">
        <f>COUNTIF(Vertices[Eigenvector Centrality],"&gt;= "&amp;N23)-COUNTIF(Vertices[Eigenvector Centrality],"&gt;="&amp;N24)</f>
        <v>0</v>
      </c>
      <c r="P23" s="41">
        <f t="shared" si="7"/>
        <v>0.9174347454545462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865</v>
      </c>
      <c r="B24" s="36">
        <v>0.375586</v>
      </c>
      <c r="D24" s="34">
        <f t="shared" si="1"/>
        <v>0</v>
      </c>
      <c r="E24" s="3">
        <f>COUNTIF(Vertices[Degree],"&gt;= "&amp;D24)-COUNTIF(Vertices[Degree],"&gt;="&amp;D25)</f>
        <v>0</v>
      </c>
      <c r="F24" s="39">
        <f t="shared" si="2"/>
        <v>3.2000000000000006</v>
      </c>
      <c r="G24" s="40">
        <f>COUNTIF(Vertices[In-Degree],"&gt;= "&amp;F24)-COUNTIF(Vertices[In-Degree],"&gt;="&amp;F25)</f>
        <v>0</v>
      </c>
      <c r="H24" s="39">
        <f t="shared" si="3"/>
        <v>3.2000000000000006</v>
      </c>
      <c r="I24" s="40">
        <f>COUNTIF(Vertices[Out-Degree],"&gt;= "&amp;H24)-COUNTIF(Vertices[Out-Degree],"&gt;="&amp;H25)</f>
        <v>0</v>
      </c>
      <c r="J24" s="39">
        <f t="shared" si="4"/>
        <v>6.799999999999995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0.044712400000000006</v>
      </c>
      <c r="O24" s="40">
        <f>COUNTIF(Vertices[Eigenvector Centrality],"&gt;= "&amp;N24)-COUNTIF(Vertices[Eigenvector Centrality],"&gt;="&amp;N25)</f>
        <v>0</v>
      </c>
      <c r="P24" s="39">
        <f t="shared" si="7"/>
        <v>0.9422794000000008</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3.345454545454546</v>
      </c>
      <c r="G25" s="42">
        <f>COUNTIF(Vertices[In-Degree],"&gt;= "&amp;F25)-COUNTIF(Vertices[In-Degree],"&gt;="&amp;F26)</f>
        <v>0</v>
      </c>
      <c r="H25" s="41">
        <f t="shared" si="3"/>
        <v>3.345454545454546</v>
      </c>
      <c r="I25" s="42">
        <f>COUNTIF(Vertices[Out-Degree],"&gt;= "&amp;H25)-COUNTIF(Vertices[Out-Degree],"&gt;="&amp;H26)</f>
        <v>0</v>
      </c>
      <c r="J25" s="41">
        <f t="shared" si="4"/>
        <v>7.109090909090904</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0.04674478181818183</v>
      </c>
      <c r="O25" s="42">
        <f>COUNTIF(Vertices[Eigenvector Centrality],"&gt;= "&amp;N25)-COUNTIF(Vertices[Eigenvector Centrality],"&gt;="&amp;N26)</f>
        <v>0</v>
      </c>
      <c r="P25" s="41">
        <f t="shared" si="7"/>
        <v>0.9671240545454554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866</v>
      </c>
      <c r="B26" s="36" t="s">
        <v>880</v>
      </c>
      <c r="D26" s="34">
        <f t="shared" si="1"/>
        <v>0</v>
      </c>
      <c r="E26" s="3">
        <f>COUNTIF(Vertices[Degree],"&gt;= "&amp;D26)-COUNTIF(Vertices[Degree],"&gt;="&amp;D28)</f>
        <v>0</v>
      </c>
      <c r="F26" s="39">
        <f t="shared" si="2"/>
        <v>3.4909090909090916</v>
      </c>
      <c r="G26" s="40">
        <f>COUNTIF(Vertices[In-Degree],"&gt;= "&amp;F26)-COUNTIF(Vertices[In-Degree],"&gt;="&amp;F28)</f>
        <v>0</v>
      </c>
      <c r="H26" s="39">
        <f t="shared" si="3"/>
        <v>3.4909090909090916</v>
      </c>
      <c r="I26" s="40">
        <f>COUNTIF(Vertices[Out-Degree],"&gt;= "&amp;H26)-COUNTIF(Vertices[Out-Degree],"&gt;="&amp;H28)</f>
        <v>0</v>
      </c>
      <c r="J26" s="39">
        <f t="shared" si="4"/>
        <v>7.418181818181813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0.04877716363636365</v>
      </c>
      <c r="O26" s="40">
        <f>COUNTIF(Vertices[Eigenvector Centrality],"&gt;= "&amp;N26)-COUNTIF(Vertices[Eigenvector Centrality],"&gt;="&amp;N28)</f>
        <v>0</v>
      </c>
      <c r="P26" s="39">
        <f t="shared" si="7"/>
        <v>0.99196870909091</v>
      </c>
      <c r="Q26" s="40">
        <f>COUNTIF(Vertices[PageRank],"&gt;= "&amp;P26)-COUNTIF(Vertices[PageRank],"&gt;="&amp;P28)</f>
        <v>3</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-10</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-11</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36" t="s">
        <v>867</v>
      </c>
      <c r="B28" s="36" t="s">
        <v>85</v>
      </c>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3.636363636363637</v>
      </c>
      <c r="I28" s="42">
        <f>COUNTIF(Vertices[Out-Degree],"&gt;= "&amp;H28)-COUNTIF(Vertices[Out-Degree],"&gt;="&amp;H40)</f>
        <v>0</v>
      </c>
      <c r="J28" s="41">
        <f>J26+($J$57-$J$2)/BinDivisor</f>
        <v>7.727272727272721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0.05080954545454547</v>
      </c>
      <c r="O28" s="42">
        <f>COUNTIF(Vertices[Eigenvector Centrality],"&gt;= "&amp;N28)-COUNTIF(Vertices[Eigenvector Centrality],"&gt;="&amp;N40)</f>
        <v>0</v>
      </c>
      <c r="P28" s="41">
        <f>P26+($P$57-$P$2)/BinDivisor</f>
        <v>1.0168133636363645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868</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869</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870</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871</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872</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873</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874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875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876</v>
      </c>
      <c r="B38" s="36" t="s">
        <v>85</v>
      </c>
      <c r="D38" s="34"/>
      <c r="E38" s="3">
        <f>COUNTIF(Vertices[Degree],"&gt;= "&amp;D38)-COUNTIF(Vertices[Degree],"&gt;="&amp;D40)</f>
        <v>0</v>
      </c>
      <c r="F38" s="78"/>
      <c r="G38" s="79">
        <f>COUNTIF(Vertices[In-Degree],"&gt;= "&amp;F38)-COUNTIF(Vertices[In-Degree],"&gt;="&amp;F40)</f>
        <v>-10</v>
      </c>
      <c r="H38" s="78"/>
      <c r="I38" s="79">
        <f>COUNTIF(Vertices[Out-Degree],"&gt;= "&amp;H38)-COUNTIF(Vertices[Out-Degree],"&gt;="&amp;H40)</f>
        <v>-6</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-11</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-10</v>
      </c>
      <c r="H39" s="78"/>
      <c r="I39" s="79">
        <f>COUNTIF(Vertices[Out-Degree],"&gt;= "&amp;H39)-COUNTIF(Vertices[Out-Degree],"&gt;="&amp;H40)</f>
        <v>-6</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-11</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1:21" ht="15">
      <c r="A40" s="36" t="s">
        <v>877</v>
      </c>
      <c r="B40" s="36" t="s">
        <v>85</v>
      </c>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3.7818181818181826</v>
      </c>
      <c r="I40" s="40">
        <f>COUNTIF(Vertices[Out-Degree],"&gt;= "&amp;H40)-COUNTIF(Vertices[Out-Degree],"&gt;="&amp;H41)</f>
        <v>0</v>
      </c>
      <c r="J40" s="39">
        <f>J28+($J$57-$J$2)/BinDivisor</f>
        <v>8.03636363636363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0.05284192727272729</v>
      </c>
      <c r="O40" s="40">
        <f>COUNTIF(Vertices[Eigenvector Centrality],"&gt;= "&amp;N40)-COUNTIF(Vertices[Eigenvector Centrality],"&gt;="&amp;N41)</f>
        <v>0</v>
      </c>
      <c r="P40" s="39">
        <f>P28+($P$57-$P$2)/BinDivisor</f>
        <v>1.0416580181818191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878</v>
      </c>
      <c r="B41" s="36" t="s">
        <v>85</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2</v>
      </c>
      <c r="H41" s="41">
        <f aca="true" t="shared" si="12" ref="H41:H56">H40+($H$57-$H$2)/BinDivisor</f>
        <v>3.927272727272728</v>
      </c>
      <c r="I41" s="42">
        <f>COUNTIF(Vertices[Out-Degree],"&gt;= "&amp;H41)-COUNTIF(Vertices[Out-Degree],"&gt;="&amp;H42)</f>
        <v>0</v>
      </c>
      <c r="J41" s="41">
        <f aca="true" t="shared" si="13" ref="J41:J56">J40+($J$57-$J$2)/BinDivisor</f>
        <v>8.345454545454539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0.05487430909090911</v>
      </c>
      <c r="O41" s="42">
        <f>COUNTIF(Vertices[Eigenvector Centrality],"&gt;= "&amp;N41)-COUNTIF(Vertices[Eigenvector Centrality],"&gt;="&amp;N42)</f>
        <v>0</v>
      </c>
      <c r="P41" s="41">
        <f aca="true" t="shared" si="16" ref="P41:P56">P40+($P$57-$P$2)/BinDivisor</f>
        <v>1.0665026727272737</v>
      </c>
      <c r="Q41" s="42">
        <f>COUNTIF(Vertices[PageRank],"&gt;= "&amp;P41)-COUNTIF(Vertices[PageRank],"&gt;="&amp;P42)</f>
        <v>1</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879</v>
      </c>
      <c r="B42" s="36" t="s">
        <v>85</v>
      </c>
      <c r="D42" s="34">
        <f t="shared" si="10"/>
        <v>0</v>
      </c>
      <c r="E42" s="3">
        <f>COUNTIF(Vertices[Degree],"&gt;= "&amp;D42)-COUNTIF(Vertices[Degree],"&gt;="&amp;D43)</f>
        <v>0</v>
      </c>
      <c r="F42" s="39">
        <f t="shared" si="11"/>
        <v>4.072727272727273</v>
      </c>
      <c r="G42" s="40">
        <f>COUNTIF(Vertices[In-Degree],"&gt;= "&amp;F42)-COUNTIF(Vertices[In-Degree],"&gt;="&amp;F43)</f>
        <v>0</v>
      </c>
      <c r="H42" s="39">
        <f t="shared" si="12"/>
        <v>4.072727272727273</v>
      </c>
      <c r="I42" s="40">
        <f>COUNTIF(Vertices[Out-Degree],"&gt;= "&amp;H42)-COUNTIF(Vertices[Out-Degree],"&gt;="&amp;H43)</f>
        <v>0</v>
      </c>
      <c r="J42" s="39">
        <f t="shared" si="13"/>
        <v>8.654545454545447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0.05690669090909093</v>
      </c>
      <c r="O42" s="40">
        <f>COUNTIF(Vertices[Eigenvector Centrality],"&gt;= "&amp;N42)-COUNTIF(Vertices[Eigenvector Centrality],"&gt;="&amp;N43)</f>
        <v>0</v>
      </c>
      <c r="P42" s="39">
        <f t="shared" si="16"/>
        <v>1.0913473272727283</v>
      </c>
      <c r="Q42" s="40">
        <f>COUNTIF(Vertices[PageRank],"&gt;= "&amp;P42)-COUNTIF(Vertices[PageRank],"&gt;="&amp;P43)</f>
        <v>2</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4.218181818181819</v>
      </c>
      <c r="G43" s="42">
        <f>COUNTIF(Vertices[In-Degree],"&gt;= "&amp;F43)-COUNTIF(Vertices[In-Degree],"&gt;="&amp;F44)</f>
        <v>0</v>
      </c>
      <c r="H43" s="41">
        <f t="shared" si="12"/>
        <v>4.218181818181819</v>
      </c>
      <c r="I43" s="42">
        <f>COUNTIF(Vertices[Out-Degree],"&gt;= "&amp;H43)-COUNTIF(Vertices[Out-Degree],"&gt;="&amp;H44)</f>
        <v>0</v>
      </c>
      <c r="J43" s="41">
        <f t="shared" si="13"/>
        <v>8.963636363636356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0.05893907272727275</v>
      </c>
      <c r="O43" s="42">
        <f>COUNTIF(Vertices[Eigenvector Centrality],"&gt;= "&amp;N43)-COUNTIF(Vertices[Eigenvector Centrality],"&gt;="&amp;N44)</f>
        <v>0</v>
      </c>
      <c r="P43" s="41">
        <f t="shared" si="16"/>
        <v>1.116191981818183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4.363636363636364</v>
      </c>
      <c r="I44" s="40">
        <f>COUNTIF(Vertices[Out-Degree],"&gt;= "&amp;H44)-COUNTIF(Vertices[Out-Degree],"&gt;="&amp;H45)</f>
        <v>0</v>
      </c>
      <c r="J44" s="39">
        <f t="shared" si="13"/>
        <v>9.272727272727264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0.06097145454545457</v>
      </c>
      <c r="O44" s="40">
        <f>COUNTIF(Vertices[Eigenvector Centrality],"&gt;= "&amp;N44)-COUNTIF(Vertices[Eigenvector Centrality],"&gt;="&amp;N45)</f>
        <v>0</v>
      </c>
      <c r="P44" s="39">
        <f t="shared" si="16"/>
        <v>1.1410366363636375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4.50909090909091</v>
      </c>
      <c r="G45" s="42">
        <f>COUNTIF(Vertices[In-Degree],"&gt;= "&amp;F45)-COUNTIF(Vertices[In-Degree],"&gt;="&amp;F46)</f>
        <v>0</v>
      </c>
      <c r="H45" s="41">
        <f t="shared" si="12"/>
        <v>4.50909090909091</v>
      </c>
      <c r="I45" s="42">
        <f>COUNTIF(Vertices[Out-Degree],"&gt;= "&amp;H45)-COUNTIF(Vertices[Out-Degree],"&gt;="&amp;H46)</f>
        <v>0</v>
      </c>
      <c r="J45" s="41">
        <f t="shared" si="13"/>
        <v>9.581818181818173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0.06300383636363639</v>
      </c>
      <c r="O45" s="42">
        <f>COUNTIF(Vertices[Eigenvector Centrality],"&gt;= "&amp;N45)-COUNTIF(Vertices[Eigenvector Centrality],"&gt;="&amp;N46)</f>
        <v>0</v>
      </c>
      <c r="P45" s="41">
        <f t="shared" si="16"/>
        <v>1.165881290909092</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4.654545454545455</v>
      </c>
      <c r="G46" s="40">
        <f>COUNTIF(Vertices[In-Degree],"&gt;= "&amp;F46)-COUNTIF(Vertices[In-Degree],"&gt;="&amp;F47)</f>
        <v>0</v>
      </c>
      <c r="H46" s="39">
        <f t="shared" si="12"/>
        <v>4.654545454545455</v>
      </c>
      <c r="I46" s="40">
        <f>COUNTIF(Vertices[Out-Degree],"&gt;= "&amp;H46)-COUNTIF(Vertices[Out-Degree],"&gt;="&amp;H47)</f>
        <v>0</v>
      </c>
      <c r="J46" s="39">
        <f t="shared" si="13"/>
        <v>9.890909090909082</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0.0650362181818182</v>
      </c>
      <c r="O46" s="40">
        <f>COUNTIF(Vertices[Eigenvector Centrality],"&gt;= "&amp;N46)-COUNTIF(Vertices[Eigenvector Centrality],"&gt;="&amp;N47)</f>
        <v>0</v>
      </c>
      <c r="P46" s="39">
        <f t="shared" si="16"/>
        <v>1.1907259454545467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4.800000000000001</v>
      </c>
      <c r="I47" s="42">
        <f>COUNTIF(Vertices[Out-Degree],"&gt;= "&amp;H47)-COUNTIF(Vertices[Out-Degree],"&gt;="&amp;H48)</f>
        <v>0</v>
      </c>
      <c r="J47" s="41">
        <f t="shared" si="13"/>
        <v>10.19999999999999</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0.06706860000000002</v>
      </c>
      <c r="O47" s="42">
        <f>COUNTIF(Vertices[Eigenvector Centrality],"&gt;= "&amp;N47)-COUNTIF(Vertices[Eigenvector Centrality],"&gt;="&amp;N48)</f>
        <v>1</v>
      </c>
      <c r="P47" s="41">
        <f t="shared" si="16"/>
        <v>1.2155706000000013</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3</v>
      </c>
      <c r="H48" s="39">
        <f t="shared" si="12"/>
        <v>4.945454545454546</v>
      </c>
      <c r="I48" s="40">
        <f>COUNTIF(Vertices[Out-Degree],"&gt;= "&amp;H48)-COUNTIF(Vertices[Out-Degree],"&gt;="&amp;H49)</f>
        <v>0</v>
      </c>
      <c r="J48" s="39">
        <f t="shared" si="13"/>
        <v>10.509090909090899</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0.06910098181818183</v>
      </c>
      <c r="O48" s="40">
        <f>COUNTIF(Vertices[Eigenvector Centrality],"&gt;= "&amp;N48)-COUNTIF(Vertices[Eigenvector Centrality],"&gt;="&amp;N49)</f>
        <v>0</v>
      </c>
      <c r="P48" s="39">
        <f t="shared" si="16"/>
        <v>1.2404152545454559</v>
      </c>
      <c r="Q48" s="40">
        <f>COUNTIF(Vertices[PageRank],"&gt;= "&amp;P48)-COUNTIF(Vertices[PageRank],"&gt;="&amp;P49)</f>
        <v>1</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5.090909090909092</v>
      </c>
      <c r="I49" s="42">
        <f>COUNTIF(Vertices[Out-Degree],"&gt;= "&amp;H49)-COUNTIF(Vertices[Out-Degree],"&gt;="&amp;H50)</f>
        <v>0</v>
      </c>
      <c r="J49" s="41">
        <f t="shared" si="13"/>
        <v>10.818181818181808</v>
      </c>
      <c r="K49" s="42">
        <f>COUNTIF(Vertices[Betweenness Centrality],"&gt;= "&amp;J49)-COUNTIF(Vertices[Betweenness Centrality],"&gt;="&amp;J50)</f>
        <v>1</v>
      </c>
      <c r="L49" s="41">
        <f t="shared" si="14"/>
        <v>0.6363636363636365</v>
      </c>
      <c r="M49" s="42">
        <f>COUNTIF(Vertices[Closeness Centrality],"&gt;= "&amp;L49)-COUNTIF(Vertices[Closeness Centrality],"&gt;="&amp;L50)</f>
        <v>0</v>
      </c>
      <c r="N49" s="41">
        <f t="shared" si="15"/>
        <v>0.07113336363636365</v>
      </c>
      <c r="O49" s="42">
        <f>COUNTIF(Vertices[Eigenvector Centrality],"&gt;= "&amp;N49)-COUNTIF(Vertices[Eigenvector Centrality],"&gt;="&amp;N50)</f>
        <v>1</v>
      </c>
      <c r="P49" s="41">
        <f t="shared" si="16"/>
        <v>1.2652599090909105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5.236363636363637</v>
      </c>
      <c r="I50" s="40">
        <f>COUNTIF(Vertices[Out-Degree],"&gt;= "&amp;H50)-COUNTIF(Vertices[Out-Degree],"&gt;="&amp;H51)</f>
        <v>0</v>
      </c>
      <c r="J50" s="39">
        <f t="shared" si="13"/>
        <v>11.127272727272716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0.07316574545454546</v>
      </c>
      <c r="O50" s="40">
        <f>COUNTIF(Vertices[Eigenvector Centrality],"&gt;= "&amp;N50)-COUNTIF(Vertices[Eigenvector Centrality],"&gt;="&amp;N51)</f>
        <v>2</v>
      </c>
      <c r="P50" s="39">
        <f t="shared" si="16"/>
        <v>1.290104563636365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5.381818181818183</v>
      </c>
      <c r="I51" s="42">
        <f>COUNTIF(Vertices[Out-Degree],"&gt;= "&amp;H51)-COUNTIF(Vertices[Out-Degree],"&gt;="&amp;H52)</f>
        <v>0</v>
      </c>
      <c r="J51" s="41">
        <f t="shared" si="13"/>
        <v>11.436363636363625</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0.07519812727272727</v>
      </c>
      <c r="O51" s="42">
        <f>COUNTIF(Vertices[Eigenvector Centrality],"&gt;= "&amp;N51)-COUNTIF(Vertices[Eigenvector Centrality],"&gt;="&amp;N52)</f>
        <v>0</v>
      </c>
      <c r="P51" s="41">
        <f t="shared" si="16"/>
        <v>1.3149492181818196</v>
      </c>
      <c r="Q51" s="42">
        <f>COUNTIF(Vertices[PageRank],"&gt;= "&amp;P51)-COUNTIF(Vertices[PageRank],"&gt;="&amp;P52)</f>
        <v>2</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5.527272727272728</v>
      </c>
      <c r="I52" s="40">
        <f>COUNTIF(Vertices[Out-Degree],"&gt;= "&amp;H52)-COUNTIF(Vertices[Out-Degree],"&gt;="&amp;H53)</f>
        <v>0</v>
      </c>
      <c r="J52" s="39">
        <f t="shared" si="13"/>
        <v>11.745454545454534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0.07723050909090909</v>
      </c>
      <c r="O52" s="40">
        <f>COUNTIF(Vertices[Eigenvector Centrality],"&gt;= "&amp;N52)-COUNTIF(Vertices[Eigenvector Centrality],"&gt;="&amp;N53)</f>
        <v>0</v>
      </c>
      <c r="P52" s="39">
        <f t="shared" si="16"/>
        <v>1.3397938727272742</v>
      </c>
      <c r="Q52" s="40">
        <f>COUNTIF(Vertices[PageRank],"&gt;= "&amp;P52)-COUNTIF(Vertices[PageRank],"&gt;="&amp;P53)</f>
        <v>0</v>
      </c>
      <c r="R52" s="39">
        <f t="shared" si="17"/>
        <v>0.3454545454545455</v>
      </c>
      <c r="S52" s="45">
        <f>COUNTIF(Vertices[Clustering Coefficient],"&gt;= "&amp;R52)-COUNTIF(Vertices[Clustering Coefficient],"&gt;="&amp;R53)</f>
        <v>1</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5.672727272727274</v>
      </c>
      <c r="I53" s="42">
        <f>COUNTIF(Vertices[Out-Degree],"&gt;= "&amp;H53)-COUNTIF(Vertices[Out-Degree],"&gt;="&amp;H54)</f>
        <v>0</v>
      </c>
      <c r="J53" s="41">
        <f t="shared" si="13"/>
        <v>12.054545454545442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0.0792628909090909</v>
      </c>
      <c r="O53" s="42">
        <f>COUNTIF(Vertices[Eigenvector Centrality],"&gt;= "&amp;N53)-COUNTIF(Vertices[Eigenvector Centrality],"&gt;="&amp;N54)</f>
        <v>0</v>
      </c>
      <c r="P53" s="41">
        <f t="shared" si="16"/>
        <v>1.3646385272727288</v>
      </c>
      <c r="Q53" s="42">
        <f>COUNTIF(Vertices[PageRank],"&gt;= "&amp;P53)-COUNTIF(Vertices[PageRank],"&gt;="&amp;P54)</f>
        <v>0</v>
      </c>
      <c r="R53" s="41">
        <f t="shared" si="17"/>
        <v>0.3545454545454546</v>
      </c>
      <c r="S53" s="46">
        <f>COUNTIF(Vertices[Clustering Coefficient],"&gt;= "&amp;R53)-COUNTIF(Vertices[Clustering Coefficient],"&gt;="&amp;R54)</f>
        <v>2</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5.818181818181819</v>
      </c>
      <c r="I54" s="40">
        <f>COUNTIF(Vertices[Out-Degree],"&gt;= "&amp;H54)-COUNTIF(Vertices[Out-Degree],"&gt;="&amp;H55)</f>
        <v>0</v>
      </c>
      <c r="J54" s="39">
        <f t="shared" si="13"/>
        <v>12.36363636363635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0.08129527272727272</v>
      </c>
      <c r="O54" s="40">
        <f>COUNTIF(Vertices[Eigenvector Centrality],"&gt;= "&amp;N54)-COUNTIF(Vertices[Eigenvector Centrality],"&gt;="&amp;N55)</f>
        <v>0</v>
      </c>
      <c r="P54" s="39">
        <f t="shared" si="16"/>
        <v>1.3894831818181834</v>
      </c>
      <c r="Q54" s="40">
        <f>COUNTIF(Vertices[PageRank],"&gt;= "&amp;P54)-COUNTIF(Vertices[PageRank],"&gt;="&amp;P55)</f>
        <v>0</v>
      </c>
      <c r="R54" s="39">
        <f t="shared" si="17"/>
        <v>0.3636363636363637</v>
      </c>
      <c r="S54" s="45">
        <f>COUNTIF(Vertices[Clustering Coefficient],"&gt;= "&amp;R54)-COUNTIF(Vertices[Clustering Coefficient],"&gt;="&amp;R55)</f>
        <v>1</v>
      </c>
      <c r="T54" s="39" t="e">
        <f ca="1" t="shared" si="18"/>
        <v>#REF!</v>
      </c>
      <c r="U54" s="40" t="e">
        <f ca="1" t="shared" si="0"/>
        <v>#REF!</v>
      </c>
    </row>
    <row r="55" spans="4:21" ht="15">
      <c r="D55" s="34">
        <f t="shared" si="10"/>
        <v>0</v>
      </c>
      <c r="E55" s="3">
        <f>COUNTIF(Vertices[Degree],"&gt;= "&amp;D55)-COUNTIF(Vertices[Degree],"&gt;="&amp;D56)</f>
        <v>0</v>
      </c>
      <c r="F55" s="41">
        <f t="shared" si="11"/>
        <v>5.963636363636365</v>
      </c>
      <c r="G55" s="42">
        <f>COUNTIF(Vertices[In-Degree],"&gt;= "&amp;F55)-COUNTIF(Vertices[In-Degree],"&gt;="&amp;F56)</f>
        <v>4</v>
      </c>
      <c r="H55" s="41">
        <f t="shared" si="12"/>
        <v>5.963636363636365</v>
      </c>
      <c r="I55" s="42">
        <f>COUNTIF(Vertices[Out-Degree],"&gt;= "&amp;H55)-COUNTIF(Vertices[Out-Degree],"&gt;="&amp;H56)</f>
        <v>2</v>
      </c>
      <c r="J55" s="41">
        <f t="shared" si="13"/>
        <v>12.67272727272726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0.08332765454545453</v>
      </c>
      <c r="O55" s="42">
        <f>COUNTIF(Vertices[Eigenvector Centrality],"&gt;= "&amp;N55)-COUNTIF(Vertices[Eigenvector Centrality],"&gt;="&amp;N56)</f>
        <v>1</v>
      </c>
      <c r="P55" s="41">
        <f t="shared" si="16"/>
        <v>1.414327836363638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6.10909090909091</v>
      </c>
      <c r="G56" s="40">
        <f>COUNTIF(Vertices[In-Degree],"&gt;= "&amp;F56)-COUNTIF(Vertices[In-Degree],"&gt;="&amp;F57)</f>
        <v>0</v>
      </c>
      <c r="H56" s="39">
        <f t="shared" si="12"/>
        <v>6.10909090909091</v>
      </c>
      <c r="I56" s="40">
        <f>COUNTIF(Vertices[Out-Degree],"&gt;= "&amp;H56)-COUNTIF(Vertices[Out-Degree],"&gt;="&amp;H57)</f>
        <v>3</v>
      </c>
      <c r="J56" s="39">
        <f t="shared" si="13"/>
        <v>12.981818181818168</v>
      </c>
      <c r="K56" s="40">
        <f>COUNTIF(Vertices[Betweenness Centrality],"&gt;= "&amp;J56)-COUNTIF(Vertices[Betweenness Centrality],"&gt;="&amp;J57)</f>
        <v>1</v>
      </c>
      <c r="L56" s="39">
        <f t="shared" si="14"/>
        <v>0.7636363636363638</v>
      </c>
      <c r="M56" s="40">
        <f>COUNTIF(Vertices[Closeness Centrality],"&gt;= "&amp;L56)-COUNTIF(Vertices[Closeness Centrality],"&gt;="&amp;L57)</f>
        <v>0</v>
      </c>
      <c r="N56" s="39">
        <f t="shared" si="15"/>
        <v>0.08536003636363634</v>
      </c>
      <c r="O56" s="40">
        <f>COUNTIF(Vertices[Eigenvector Centrality],"&gt;= "&amp;N56)-COUNTIF(Vertices[Eigenvector Centrality],"&gt;="&amp;N57)</f>
        <v>4</v>
      </c>
      <c r="P56" s="39">
        <f t="shared" si="16"/>
        <v>1.4391724909090926</v>
      </c>
      <c r="Q56" s="40">
        <f>COUNTIF(Vertices[PageRank],"&gt;= "&amp;P56)-COUNTIF(Vertices[PageRank],"&gt;="&amp;P57)</f>
        <v>1</v>
      </c>
      <c r="R56" s="39">
        <f t="shared" si="17"/>
        <v>0.3818181818181819</v>
      </c>
      <c r="S56" s="45">
        <f>COUNTIF(Vertices[Clustering Coefficient],"&gt;= "&amp;R56)-COUNTIF(Vertices[Clustering Coefficient],"&gt;="&amp;R57)</f>
        <v>7</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8</v>
      </c>
      <c r="I57" s="44">
        <f>COUNTIF(Vertices[Out-Degree],"&gt;= "&amp;H57)-COUNTIF(Vertices[Out-Degree],"&gt;="&amp;H58)</f>
        <v>1</v>
      </c>
      <c r="J57" s="43">
        <f>MAX(Vertices[Betweenness Centrality])</f>
        <v>17</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0.111781</v>
      </c>
      <c r="O57" s="44">
        <f>COUNTIF(Vertices[Eigenvector Centrality],"&gt;= "&amp;N57)-COUNTIF(Vertices[Eigenvector Centrality],"&gt;="&amp;N58)</f>
        <v>2</v>
      </c>
      <c r="P57" s="43">
        <f>MAX(Vertices[PageRank])</f>
        <v>1.762153</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8</v>
      </c>
    </row>
    <row r="73" spans="1:2" ht="15">
      <c r="A73" s="35" t="s">
        <v>90</v>
      </c>
      <c r="B73" s="49">
        <f>_xlfn.IFERROR(AVERAGE(Vertices[In-Degree]),NoMetricMessage)</f>
        <v>2.6363636363636362</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8</v>
      </c>
    </row>
    <row r="87" spans="1:2" ht="15">
      <c r="A87" s="35" t="s">
        <v>96</v>
      </c>
      <c r="B87" s="49">
        <f>_xlfn.IFERROR(AVERAGE(Vertices[Out-Degree]),NoMetricMessage)</f>
        <v>2.6363636363636362</v>
      </c>
    </row>
    <row r="88" spans="1:2" ht="15">
      <c r="A88" s="35" t="s">
        <v>97</v>
      </c>
      <c r="B88" s="49">
        <f>_xlfn.IFERROR(MEDIAN(Vertices[Out-Degree]),NoMetricMessage)</f>
        <v>2</v>
      </c>
    </row>
    <row r="99" spans="1:2" ht="15">
      <c r="A99" s="35" t="s">
        <v>100</v>
      </c>
      <c r="B99" s="49">
        <f>IF(COUNT(Vertices[Betweenness Centrality])&gt;0,J2,NoMetricMessage)</f>
        <v>0</v>
      </c>
    </row>
    <row r="100" spans="1:2" ht="15">
      <c r="A100" s="35" t="s">
        <v>101</v>
      </c>
      <c r="B100" s="49">
        <f>IF(COUNT(Vertices[Betweenness Centrality])&gt;0,J57,NoMetricMessage)</f>
        <v>17</v>
      </c>
    </row>
    <row r="101" spans="1:2" ht="15">
      <c r="A101" s="35" t="s">
        <v>102</v>
      </c>
      <c r="B101" s="49">
        <f>_xlfn.IFERROR(AVERAGE(Vertices[Betweenness Centrality]),NoMetricMessage)</f>
        <v>3.545454454545454</v>
      </c>
    </row>
    <row r="102" spans="1:2" ht="15">
      <c r="A102" s="35" t="s">
        <v>103</v>
      </c>
      <c r="B102" s="49">
        <f>_xlfn.IFERROR(MEDIAN(Vertices[Betweenness Centrality]),NoMetricMessage)</f>
        <v>1.6984125</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0.1608747272727273</v>
      </c>
    </row>
    <row r="116" spans="1:2" ht="15">
      <c r="A116" s="35" t="s">
        <v>109</v>
      </c>
      <c r="B116" s="49">
        <f>_xlfn.IFERROR(MEDIAN(Vertices[Closeness Centrality]),NoMetricMessage)</f>
        <v>0.076923</v>
      </c>
    </row>
    <row r="127" spans="1:2" ht="15">
      <c r="A127" s="35" t="s">
        <v>112</v>
      </c>
      <c r="B127" s="49">
        <f>IF(COUNT(Vertices[Eigenvector Centrality])&gt;0,N2,NoMetricMessage)</f>
        <v>0</v>
      </c>
    </row>
    <row r="128" spans="1:2" ht="15">
      <c r="A128" s="35" t="s">
        <v>113</v>
      </c>
      <c r="B128" s="49">
        <f>IF(COUNT(Vertices[Eigenvector Centrality])&gt;0,N57,NoMetricMessage)</f>
        <v>0.111781</v>
      </c>
    </row>
    <row r="129" spans="1:2" ht="15">
      <c r="A129" s="35" t="s">
        <v>114</v>
      </c>
      <c r="B129" s="49">
        <f>_xlfn.IFERROR(AVERAGE(Vertices[Eigenvector Centrality]),NoMetricMessage)</f>
        <v>0.045454681818181825</v>
      </c>
    </row>
    <row r="130" spans="1:2" ht="15">
      <c r="A130" s="35" t="s">
        <v>115</v>
      </c>
      <c r="B130" s="49">
        <f>_xlfn.IFERROR(MEDIAN(Vertices[Eigenvector Centrality]),NoMetricMessage)</f>
        <v>0.044942499999999996</v>
      </c>
    </row>
    <row r="141" spans="1:2" ht="15">
      <c r="A141" s="35" t="s">
        <v>140</v>
      </c>
      <c r="B141" s="49">
        <f>IF(COUNT(Vertices[PageRank])&gt;0,P2,NoMetricMessage)</f>
        <v>0.395697</v>
      </c>
    </row>
    <row r="142" spans="1:2" ht="15">
      <c r="A142" s="35" t="s">
        <v>141</v>
      </c>
      <c r="B142" s="49">
        <f>IF(COUNT(Vertices[PageRank])&gt;0,P57,NoMetricMessage)</f>
        <v>1.762153</v>
      </c>
    </row>
    <row r="143" spans="1:2" ht="15">
      <c r="A143" s="35" t="s">
        <v>142</v>
      </c>
      <c r="B143" s="49">
        <f>_xlfn.IFERROR(AVERAGE(Vertices[PageRank]),NoMetricMessage)</f>
        <v>0.9999752272727271</v>
      </c>
    </row>
    <row r="144" spans="1:2" ht="15">
      <c r="A144" s="35" t="s">
        <v>143</v>
      </c>
      <c r="B144" s="49">
        <f>_xlfn.IFERROR(MEDIAN(Vertices[PageRank]),NoMetricMessage)</f>
        <v>0.9833514999999999</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0.33079004329004325</v>
      </c>
    </row>
    <row r="158" spans="1:2" ht="15">
      <c r="A158" s="35" t="s">
        <v>121</v>
      </c>
      <c r="B158" s="49">
        <f>_xlfn.IFERROR(MEDIAN(Vertices[Clustering Coefficient]),NoMetricMessage)</f>
        <v>0.40535714285714286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556</v>
      </c>
      <c r="K7" s="13" t="s">
        <v>557</v>
      </c>
    </row>
    <row r="8" spans="1:11" ht="409.5">
      <c r="A8"/>
      <c r="B8">
        <v>2</v>
      </c>
      <c r="C8">
        <v>2</v>
      </c>
      <c r="D8" t="s">
        <v>61</v>
      </c>
      <c r="E8" t="s">
        <v>61</v>
      </c>
      <c r="H8" t="s">
        <v>73</v>
      </c>
      <c r="J8" t="s">
        <v>558</v>
      </c>
      <c r="K8" s="13" t="s">
        <v>559</v>
      </c>
    </row>
    <row r="9" spans="1:11" ht="409.5">
      <c r="A9"/>
      <c r="B9">
        <v>3</v>
      </c>
      <c r="C9">
        <v>4</v>
      </c>
      <c r="D9" t="s">
        <v>62</v>
      </c>
      <c r="E9" t="s">
        <v>62</v>
      </c>
      <c r="H9" t="s">
        <v>74</v>
      </c>
      <c r="J9" t="s">
        <v>560</v>
      </c>
      <c r="K9" s="118" t="s">
        <v>561</v>
      </c>
    </row>
    <row r="10" spans="1:11" ht="409.5">
      <c r="A10"/>
      <c r="B10">
        <v>4</v>
      </c>
      <c r="D10" t="s">
        <v>63</v>
      </c>
      <c r="E10" t="s">
        <v>63</v>
      </c>
      <c r="H10" t="s">
        <v>75</v>
      </c>
      <c r="J10" t="s">
        <v>562</v>
      </c>
      <c r="K10" s="13" t="s">
        <v>563</v>
      </c>
    </row>
    <row r="11" spans="1:11" ht="15">
      <c r="A11"/>
      <c r="B11">
        <v>5</v>
      </c>
      <c r="D11" t="s">
        <v>46</v>
      </c>
      <c r="E11">
        <v>1</v>
      </c>
      <c r="H11" t="s">
        <v>76</v>
      </c>
      <c r="J11" t="s">
        <v>564</v>
      </c>
      <c r="K11" t="s">
        <v>565</v>
      </c>
    </row>
    <row r="12" spans="1:11" ht="15">
      <c r="A12"/>
      <c r="B12"/>
      <c r="D12" t="s">
        <v>64</v>
      </c>
      <c r="E12">
        <v>2</v>
      </c>
      <c r="H12">
        <v>0</v>
      </c>
      <c r="J12" t="s">
        <v>566</v>
      </c>
      <c r="K12" t="s">
        <v>567</v>
      </c>
    </row>
    <row r="13" spans="1:11" ht="15">
      <c r="A13"/>
      <c r="B13"/>
      <c r="D13">
        <v>1</v>
      </c>
      <c r="E13">
        <v>3</v>
      </c>
      <c r="H13">
        <v>1</v>
      </c>
      <c r="J13" t="s">
        <v>568</v>
      </c>
      <c r="K13" t="s">
        <v>569</v>
      </c>
    </row>
    <row r="14" spans="4:11" ht="15">
      <c r="D14">
        <v>2</v>
      </c>
      <c r="E14">
        <v>4</v>
      </c>
      <c r="H14">
        <v>2</v>
      </c>
      <c r="J14" t="s">
        <v>570</v>
      </c>
      <c r="K14" t="s">
        <v>571</v>
      </c>
    </row>
    <row r="15" spans="4:11" ht="15">
      <c r="D15">
        <v>3</v>
      </c>
      <c r="E15">
        <v>5</v>
      </c>
      <c r="H15">
        <v>3</v>
      </c>
      <c r="J15" t="s">
        <v>572</v>
      </c>
      <c r="K15" t="s">
        <v>573</v>
      </c>
    </row>
    <row r="16" spans="4:11" ht="15">
      <c r="D16">
        <v>4</v>
      </c>
      <c r="E16">
        <v>6</v>
      </c>
      <c r="H16">
        <v>4</v>
      </c>
      <c r="J16" t="s">
        <v>574</v>
      </c>
      <c r="K16" t="s">
        <v>575</v>
      </c>
    </row>
    <row r="17" spans="4:11" ht="15">
      <c r="D17">
        <v>5</v>
      </c>
      <c r="E17">
        <v>7</v>
      </c>
      <c r="H17">
        <v>5</v>
      </c>
      <c r="J17" t="s">
        <v>576</v>
      </c>
      <c r="K17" t="s">
        <v>577</v>
      </c>
    </row>
    <row r="18" spans="4:11" ht="15">
      <c r="D18">
        <v>6</v>
      </c>
      <c r="E18">
        <v>8</v>
      </c>
      <c r="H18">
        <v>6</v>
      </c>
      <c r="J18" t="s">
        <v>578</v>
      </c>
      <c r="K18" t="s">
        <v>579</v>
      </c>
    </row>
    <row r="19" spans="4:11" ht="15">
      <c r="D19">
        <v>7</v>
      </c>
      <c r="E19">
        <v>9</v>
      </c>
      <c r="H19">
        <v>7</v>
      </c>
      <c r="J19" t="s">
        <v>580</v>
      </c>
      <c r="K19" t="s">
        <v>581</v>
      </c>
    </row>
    <row r="20" spans="4:11" ht="15">
      <c r="D20">
        <v>8</v>
      </c>
      <c r="H20">
        <v>8</v>
      </c>
      <c r="J20" t="s">
        <v>582</v>
      </c>
      <c r="K20" t="s">
        <v>583</v>
      </c>
    </row>
    <row r="21" spans="4:11" ht="409.5">
      <c r="D21">
        <v>9</v>
      </c>
      <c r="H21">
        <v>9</v>
      </c>
      <c r="J21" t="s">
        <v>584</v>
      </c>
      <c r="K21" s="13" t="s">
        <v>585</v>
      </c>
    </row>
    <row r="22" spans="4:11" ht="409.5">
      <c r="D22">
        <v>10</v>
      </c>
      <c r="J22" t="s">
        <v>586</v>
      </c>
      <c r="K22" s="13" t="s">
        <v>587</v>
      </c>
    </row>
    <row r="23" spans="4:11" ht="409.5">
      <c r="D23">
        <v>11</v>
      </c>
      <c r="J23" t="s">
        <v>588</v>
      </c>
      <c r="K23" s="13" t="s">
        <v>589</v>
      </c>
    </row>
    <row r="24" spans="10:11" ht="409.5">
      <c r="J24" t="s">
        <v>590</v>
      </c>
      <c r="K24" s="13" t="s">
        <v>902</v>
      </c>
    </row>
    <row r="25" spans="10:11" ht="15">
      <c r="J25" t="s">
        <v>591</v>
      </c>
      <c r="K25" t="b">
        <v>0</v>
      </c>
    </row>
    <row r="26" spans="10:11" ht="15">
      <c r="J26" t="s">
        <v>899</v>
      </c>
      <c r="K26" t="s">
        <v>900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605</v>
      </c>
      <c r="B1" s="13" t="s">
        <v>607</v>
      </c>
      <c r="C1" s="13" t="s">
        <v>608</v>
      </c>
      <c r="D1" s="13" t="s">
        <v>610</v>
      </c>
      <c r="E1" s="13" t="s">
        <v>609</v>
      </c>
      <c r="F1" s="13" t="s">
        <v>612</v>
      </c>
      <c r="G1" s="13" t="s">
        <v>611</v>
      </c>
      <c r="H1" s="13" t="s">
        <v>614</v>
      </c>
      <c r="I1" s="13" t="s">
        <v>613</v>
      </c>
      <c r="J1" s="13" t="s">
        <v>615</v>
      </c>
    </row>
    <row r="2" spans="1:10" ht="15">
      <c r="A2" s="89" t="s">
        <v>254</v>
      </c>
      <c r="B2" s="85">
        <v>2</v>
      </c>
      <c r="C2" s="89" t="s">
        <v>254</v>
      </c>
      <c r="D2" s="85">
        <v>2</v>
      </c>
      <c r="E2" s="89" t="s">
        <v>250</v>
      </c>
      <c r="F2" s="85">
        <v>1</v>
      </c>
      <c r="G2" s="89" t="s">
        <v>248</v>
      </c>
      <c r="H2" s="85">
        <v>1</v>
      </c>
      <c r="I2" s="89" t="s">
        <v>251</v>
      </c>
      <c r="J2" s="85">
        <v>1</v>
      </c>
    </row>
    <row r="3" spans="1:10" ht="15">
      <c r="A3" s="89" t="s">
        <v>251</v>
      </c>
      <c r="B3" s="85">
        <v>1</v>
      </c>
      <c r="C3" s="89" t="s">
        <v>606</v>
      </c>
      <c r="D3" s="85">
        <v>1</v>
      </c>
      <c r="E3" s="89" t="s">
        <v>249</v>
      </c>
      <c r="F3" s="85">
        <v>1</v>
      </c>
      <c r="G3" s="85"/>
      <c r="H3" s="85"/>
      <c r="I3" s="85"/>
      <c r="J3" s="85"/>
    </row>
    <row r="4" spans="1:10" ht="15">
      <c r="A4" s="89" t="s">
        <v>606</v>
      </c>
      <c r="B4" s="85">
        <v>1</v>
      </c>
      <c r="C4" s="89" t="s">
        <v>252</v>
      </c>
      <c r="D4" s="85">
        <v>1</v>
      </c>
      <c r="E4" s="89" t="s">
        <v>247</v>
      </c>
      <c r="F4" s="85">
        <v>1</v>
      </c>
      <c r="G4" s="85"/>
      <c r="H4" s="85"/>
      <c r="I4" s="85"/>
      <c r="J4" s="85"/>
    </row>
    <row r="5" spans="1:10" ht="15">
      <c r="A5" s="89" t="s">
        <v>252</v>
      </c>
      <c r="B5" s="85">
        <v>1</v>
      </c>
      <c r="C5" s="85"/>
      <c r="D5" s="85"/>
      <c r="E5" s="85"/>
      <c r="F5" s="85"/>
      <c r="G5" s="85"/>
      <c r="H5" s="85"/>
      <c r="I5" s="85"/>
      <c r="J5" s="85"/>
    </row>
    <row r="6" spans="1:10" ht="15">
      <c r="A6" s="89" t="s">
        <v>248</v>
      </c>
      <c r="B6" s="85">
        <v>1</v>
      </c>
      <c r="C6" s="85"/>
      <c r="D6" s="85"/>
      <c r="E6" s="85"/>
      <c r="F6" s="85"/>
      <c r="G6" s="85"/>
      <c r="H6" s="85"/>
      <c r="I6" s="85"/>
      <c r="J6" s="85"/>
    </row>
    <row r="7" spans="1:10" ht="15">
      <c r="A7" s="89" t="s">
        <v>250</v>
      </c>
      <c r="B7" s="85">
        <v>1</v>
      </c>
      <c r="C7" s="85"/>
      <c r="D7" s="85"/>
      <c r="E7" s="85"/>
      <c r="F7" s="85"/>
      <c r="G7" s="85"/>
      <c r="H7" s="85"/>
      <c r="I7" s="85"/>
      <c r="J7" s="85"/>
    </row>
    <row r="8" spans="1:10" ht="15">
      <c r="A8" s="89" t="s">
        <v>249</v>
      </c>
      <c r="B8" s="85">
        <v>1</v>
      </c>
      <c r="C8" s="85"/>
      <c r="D8" s="85"/>
      <c r="E8" s="85"/>
      <c r="F8" s="85"/>
      <c r="G8" s="85"/>
      <c r="H8" s="85"/>
      <c r="I8" s="85"/>
      <c r="J8" s="85"/>
    </row>
    <row r="9" spans="1:10" ht="15">
      <c r="A9" s="89" t="s">
        <v>247</v>
      </c>
      <c r="B9" s="85">
        <v>1</v>
      </c>
      <c r="C9" s="85"/>
      <c r="D9" s="85"/>
      <c r="E9" s="85"/>
      <c r="F9" s="85"/>
      <c r="G9" s="85"/>
      <c r="H9" s="85"/>
      <c r="I9" s="85"/>
      <c r="J9" s="85"/>
    </row>
    <row r="12" spans="1:10" ht="15" customHeight="1">
      <c r="A12" s="13" t="s">
        <v>619</v>
      </c>
      <c r="B12" s="13" t="s">
        <v>607</v>
      </c>
      <c r="C12" s="13" t="s">
        <v>620</v>
      </c>
      <c r="D12" s="13" t="s">
        <v>610</v>
      </c>
      <c r="E12" s="13" t="s">
        <v>621</v>
      </c>
      <c r="F12" s="13" t="s">
        <v>612</v>
      </c>
      <c r="G12" s="13" t="s">
        <v>622</v>
      </c>
      <c r="H12" s="13" t="s">
        <v>614</v>
      </c>
      <c r="I12" s="13" t="s">
        <v>623</v>
      </c>
      <c r="J12" s="13" t="s">
        <v>615</v>
      </c>
    </row>
    <row r="13" spans="1:10" ht="15">
      <c r="A13" s="85" t="s">
        <v>257</v>
      </c>
      <c r="B13" s="85">
        <v>3</v>
      </c>
      <c r="C13" s="85" t="s">
        <v>261</v>
      </c>
      <c r="D13" s="85">
        <v>2</v>
      </c>
      <c r="E13" s="85" t="s">
        <v>258</v>
      </c>
      <c r="F13" s="85">
        <v>1</v>
      </c>
      <c r="G13" s="85" t="s">
        <v>256</v>
      </c>
      <c r="H13" s="85">
        <v>1</v>
      </c>
      <c r="I13" s="85" t="s">
        <v>257</v>
      </c>
      <c r="J13" s="85">
        <v>1</v>
      </c>
    </row>
    <row r="14" spans="1:10" ht="15">
      <c r="A14" s="85" t="s">
        <v>261</v>
      </c>
      <c r="B14" s="85">
        <v>2</v>
      </c>
      <c r="C14" s="85" t="s">
        <v>257</v>
      </c>
      <c r="D14" s="85">
        <v>1</v>
      </c>
      <c r="E14" s="85" t="s">
        <v>257</v>
      </c>
      <c r="F14" s="85">
        <v>1</v>
      </c>
      <c r="G14" s="85"/>
      <c r="H14" s="85"/>
      <c r="I14" s="85"/>
      <c r="J14" s="85"/>
    </row>
    <row r="15" spans="1:10" ht="15">
      <c r="A15" s="85" t="s">
        <v>259</v>
      </c>
      <c r="B15" s="85">
        <v>1</v>
      </c>
      <c r="C15" s="85" t="s">
        <v>259</v>
      </c>
      <c r="D15" s="85">
        <v>1</v>
      </c>
      <c r="E15" s="85" t="s">
        <v>255</v>
      </c>
      <c r="F15" s="85">
        <v>1</v>
      </c>
      <c r="G15" s="85"/>
      <c r="H15" s="85"/>
      <c r="I15" s="85"/>
      <c r="J15" s="85"/>
    </row>
    <row r="16" spans="1:10" ht="15">
      <c r="A16" s="85" t="s">
        <v>256</v>
      </c>
      <c r="B16" s="85">
        <v>1</v>
      </c>
      <c r="C16" s="85"/>
      <c r="D16" s="85"/>
      <c r="E16" s="85"/>
      <c r="F16" s="85"/>
      <c r="G16" s="85"/>
      <c r="H16" s="85"/>
      <c r="I16" s="85"/>
      <c r="J16" s="85"/>
    </row>
    <row r="17" spans="1:10" ht="15">
      <c r="A17" s="85" t="s">
        <v>258</v>
      </c>
      <c r="B17" s="85">
        <v>1</v>
      </c>
      <c r="C17" s="85"/>
      <c r="D17" s="85"/>
      <c r="E17" s="85"/>
      <c r="F17" s="85"/>
      <c r="G17" s="85"/>
      <c r="H17" s="85"/>
      <c r="I17" s="85"/>
      <c r="J17" s="85"/>
    </row>
    <row r="18" spans="1:10" ht="15">
      <c r="A18" s="85" t="s">
        <v>255</v>
      </c>
      <c r="B18" s="85">
        <v>1</v>
      </c>
      <c r="C18" s="85"/>
      <c r="D18" s="85"/>
      <c r="E18" s="85"/>
      <c r="F18" s="85"/>
      <c r="G18" s="85"/>
      <c r="H18" s="85"/>
      <c r="I18" s="85"/>
      <c r="J18" s="85"/>
    </row>
    <row r="21" spans="1:10" ht="15" customHeight="1">
      <c r="A21" s="13" t="s">
        <v>627</v>
      </c>
      <c r="B21" s="13" t="s">
        <v>607</v>
      </c>
      <c r="C21" s="13" t="s">
        <v>635</v>
      </c>
      <c r="D21" s="13" t="s">
        <v>610</v>
      </c>
      <c r="E21" s="13" t="s">
        <v>636</v>
      </c>
      <c r="F21" s="13" t="s">
        <v>612</v>
      </c>
      <c r="G21" s="13" t="s">
        <v>644</v>
      </c>
      <c r="H21" s="13" t="s">
        <v>614</v>
      </c>
      <c r="I21" s="13" t="s">
        <v>647</v>
      </c>
      <c r="J21" s="13" t="s">
        <v>615</v>
      </c>
    </row>
    <row r="22" spans="1:10" ht="15">
      <c r="A22" s="85" t="s">
        <v>227</v>
      </c>
      <c r="B22" s="85">
        <v>14</v>
      </c>
      <c r="C22" s="85" t="s">
        <v>227</v>
      </c>
      <c r="D22" s="85">
        <v>14</v>
      </c>
      <c r="E22" s="85" t="s">
        <v>267</v>
      </c>
      <c r="F22" s="85">
        <v>3</v>
      </c>
      <c r="G22" s="85" t="s">
        <v>632</v>
      </c>
      <c r="H22" s="85">
        <v>1</v>
      </c>
      <c r="I22" s="85" t="s">
        <v>267</v>
      </c>
      <c r="J22" s="85">
        <v>1</v>
      </c>
    </row>
    <row r="23" spans="1:10" ht="15">
      <c r="A23" s="85" t="s">
        <v>267</v>
      </c>
      <c r="B23" s="85">
        <v>10</v>
      </c>
      <c r="C23" s="85" t="s">
        <v>628</v>
      </c>
      <c r="D23" s="85">
        <v>8</v>
      </c>
      <c r="E23" s="85" t="s">
        <v>631</v>
      </c>
      <c r="F23" s="85">
        <v>2</v>
      </c>
      <c r="G23" s="85" t="s">
        <v>633</v>
      </c>
      <c r="H23" s="85">
        <v>1</v>
      </c>
      <c r="I23" s="85"/>
      <c r="J23" s="85"/>
    </row>
    <row r="24" spans="1:10" ht="15">
      <c r="A24" s="85" t="s">
        <v>628</v>
      </c>
      <c r="B24" s="85">
        <v>8</v>
      </c>
      <c r="C24" s="85" t="s">
        <v>267</v>
      </c>
      <c r="D24" s="85">
        <v>5</v>
      </c>
      <c r="E24" s="85" t="s">
        <v>214</v>
      </c>
      <c r="F24" s="85">
        <v>2</v>
      </c>
      <c r="G24" s="85" t="s">
        <v>634</v>
      </c>
      <c r="H24" s="85">
        <v>1</v>
      </c>
      <c r="I24" s="85"/>
      <c r="J24" s="85"/>
    </row>
    <row r="25" spans="1:10" ht="15">
      <c r="A25" s="85" t="s">
        <v>629</v>
      </c>
      <c r="B25" s="85">
        <v>5</v>
      </c>
      <c r="C25" s="85" t="s">
        <v>629</v>
      </c>
      <c r="D25" s="85">
        <v>5</v>
      </c>
      <c r="E25" s="85" t="s">
        <v>637</v>
      </c>
      <c r="F25" s="85">
        <v>1</v>
      </c>
      <c r="G25" s="85" t="s">
        <v>645</v>
      </c>
      <c r="H25" s="85">
        <v>1</v>
      </c>
      <c r="I25" s="85"/>
      <c r="J25" s="85"/>
    </row>
    <row r="26" spans="1:10" ht="15">
      <c r="A26" s="85" t="s">
        <v>630</v>
      </c>
      <c r="B26" s="85">
        <v>2</v>
      </c>
      <c r="C26" s="85" t="s">
        <v>630</v>
      </c>
      <c r="D26" s="85">
        <v>1</v>
      </c>
      <c r="E26" s="85" t="s">
        <v>638</v>
      </c>
      <c r="F26" s="85">
        <v>1</v>
      </c>
      <c r="G26" s="85" t="s">
        <v>646</v>
      </c>
      <c r="H26" s="85">
        <v>1</v>
      </c>
      <c r="I26" s="85"/>
      <c r="J26" s="85"/>
    </row>
    <row r="27" spans="1:10" ht="15">
      <c r="A27" s="85" t="s">
        <v>631</v>
      </c>
      <c r="B27" s="85">
        <v>2</v>
      </c>
      <c r="C27" s="85"/>
      <c r="D27" s="85"/>
      <c r="E27" s="85" t="s">
        <v>639</v>
      </c>
      <c r="F27" s="85">
        <v>1</v>
      </c>
      <c r="G27" s="85" t="s">
        <v>630</v>
      </c>
      <c r="H27" s="85">
        <v>1</v>
      </c>
      <c r="I27" s="85"/>
      <c r="J27" s="85"/>
    </row>
    <row r="28" spans="1:10" ht="15">
      <c r="A28" s="85" t="s">
        <v>214</v>
      </c>
      <c r="B28" s="85">
        <v>2</v>
      </c>
      <c r="C28" s="85"/>
      <c r="D28" s="85"/>
      <c r="E28" s="85" t="s">
        <v>640</v>
      </c>
      <c r="F28" s="85">
        <v>1</v>
      </c>
      <c r="G28" s="85" t="s">
        <v>267</v>
      </c>
      <c r="H28" s="85">
        <v>1</v>
      </c>
      <c r="I28" s="85"/>
      <c r="J28" s="85"/>
    </row>
    <row r="29" spans="1:10" ht="15">
      <c r="A29" s="85" t="s">
        <v>632</v>
      </c>
      <c r="B29" s="85">
        <v>1</v>
      </c>
      <c r="C29" s="85"/>
      <c r="D29" s="85"/>
      <c r="E29" s="85" t="s">
        <v>641</v>
      </c>
      <c r="F29" s="85">
        <v>1</v>
      </c>
      <c r="G29" s="85"/>
      <c r="H29" s="85"/>
      <c r="I29" s="85"/>
      <c r="J29" s="85"/>
    </row>
    <row r="30" spans="1:10" ht="15">
      <c r="A30" s="85" t="s">
        <v>633</v>
      </c>
      <c r="B30" s="85">
        <v>1</v>
      </c>
      <c r="C30" s="85"/>
      <c r="D30" s="85"/>
      <c r="E30" s="85" t="s">
        <v>642</v>
      </c>
      <c r="F30" s="85">
        <v>1</v>
      </c>
      <c r="G30" s="85"/>
      <c r="H30" s="85"/>
      <c r="I30" s="85"/>
      <c r="J30" s="85"/>
    </row>
    <row r="31" spans="1:10" ht="15">
      <c r="A31" s="85" t="s">
        <v>634</v>
      </c>
      <c r="B31" s="85">
        <v>1</v>
      </c>
      <c r="C31" s="85"/>
      <c r="D31" s="85"/>
      <c r="E31" s="85" t="s">
        <v>643</v>
      </c>
      <c r="F31" s="85">
        <v>1</v>
      </c>
      <c r="G31" s="85"/>
      <c r="H31" s="85"/>
      <c r="I31" s="85"/>
      <c r="J31" s="85"/>
    </row>
    <row r="34" spans="1:10" ht="15" customHeight="1">
      <c r="A34" s="13" t="s">
        <v>651</v>
      </c>
      <c r="B34" s="13" t="s">
        <v>607</v>
      </c>
      <c r="C34" s="13" t="s">
        <v>661</v>
      </c>
      <c r="D34" s="13" t="s">
        <v>610</v>
      </c>
      <c r="E34" s="13" t="s">
        <v>665</v>
      </c>
      <c r="F34" s="13" t="s">
        <v>612</v>
      </c>
      <c r="G34" s="85" t="s">
        <v>674</v>
      </c>
      <c r="H34" s="85" t="s">
        <v>614</v>
      </c>
      <c r="I34" s="85" t="s">
        <v>675</v>
      </c>
      <c r="J34" s="85" t="s">
        <v>615</v>
      </c>
    </row>
    <row r="35" spans="1:10" ht="15">
      <c r="A35" s="93" t="s">
        <v>652</v>
      </c>
      <c r="B35" s="93">
        <v>4</v>
      </c>
      <c r="C35" s="93" t="s">
        <v>657</v>
      </c>
      <c r="D35" s="93">
        <v>26</v>
      </c>
      <c r="E35" s="93" t="s">
        <v>658</v>
      </c>
      <c r="F35" s="93">
        <v>8</v>
      </c>
      <c r="G35" s="93"/>
      <c r="H35" s="93"/>
      <c r="I35" s="93"/>
      <c r="J35" s="93"/>
    </row>
    <row r="36" spans="1:10" ht="15">
      <c r="A36" s="93" t="s">
        <v>653</v>
      </c>
      <c r="B36" s="93">
        <v>0</v>
      </c>
      <c r="C36" s="93" t="s">
        <v>659</v>
      </c>
      <c r="D36" s="93">
        <v>15</v>
      </c>
      <c r="E36" s="93" t="s">
        <v>231</v>
      </c>
      <c r="F36" s="93">
        <v>5</v>
      </c>
      <c r="G36" s="93"/>
      <c r="H36" s="93"/>
      <c r="I36" s="93"/>
      <c r="J36" s="93"/>
    </row>
    <row r="37" spans="1:10" ht="15">
      <c r="A37" s="93" t="s">
        <v>654</v>
      </c>
      <c r="B37" s="93">
        <v>0</v>
      </c>
      <c r="C37" s="93" t="s">
        <v>658</v>
      </c>
      <c r="D37" s="93">
        <v>14</v>
      </c>
      <c r="E37" s="93" t="s">
        <v>666</v>
      </c>
      <c r="F37" s="93">
        <v>3</v>
      </c>
      <c r="G37" s="93"/>
      <c r="H37" s="93"/>
      <c r="I37" s="93"/>
      <c r="J37" s="93"/>
    </row>
    <row r="38" spans="1:10" ht="15">
      <c r="A38" s="93" t="s">
        <v>655</v>
      </c>
      <c r="B38" s="93">
        <v>582</v>
      </c>
      <c r="C38" s="93" t="s">
        <v>634</v>
      </c>
      <c r="D38" s="93">
        <v>14</v>
      </c>
      <c r="E38" s="93" t="s">
        <v>667</v>
      </c>
      <c r="F38" s="93">
        <v>3</v>
      </c>
      <c r="G38" s="93"/>
      <c r="H38" s="93"/>
      <c r="I38" s="93"/>
      <c r="J38" s="93"/>
    </row>
    <row r="39" spans="1:10" ht="15">
      <c r="A39" s="93" t="s">
        <v>656</v>
      </c>
      <c r="B39" s="93">
        <v>586</v>
      </c>
      <c r="C39" s="93" t="s">
        <v>660</v>
      </c>
      <c r="D39" s="93">
        <v>14</v>
      </c>
      <c r="E39" s="93" t="s">
        <v>668</v>
      </c>
      <c r="F39" s="93">
        <v>3</v>
      </c>
      <c r="G39" s="93"/>
      <c r="H39" s="93"/>
      <c r="I39" s="93"/>
      <c r="J39" s="93"/>
    </row>
    <row r="40" spans="1:10" ht="15">
      <c r="A40" s="93" t="s">
        <v>657</v>
      </c>
      <c r="B40" s="93">
        <v>27</v>
      </c>
      <c r="C40" s="93" t="s">
        <v>662</v>
      </c>
      <c r="D40" s="93">
        <v>14</v>
      </c>
      <c r="E40" s="93" t="s">
        <v>669</v>
      </c>
      <c r="F40" s="93">
        <v>3</v>
      </c>
      <c r="G40" s="93"/>
      <c r="H40" s="93"/>
      <c r="I40" s="93"/>
      <c r="J40" s="93"/>
    </row>
    <row r="41" spans="1:10" ht="15">
      <c r="A41" s="93" t="s">
        <v>658</v>
      </c>
      <c r="B41" s="93">
        <v>24</v>
      </c>
      <c r="C41" s="93" t="s">
        <v>663</v>
      </c>
      <c r="D41" s="93">
        <v>12</v>
      </c>
      <c r="E41" s="93" t="s">
        <v>670</v>
      </c>
      <c r="F41" s="93">
        <v>3</v>
      </c>
      <c r="G41" s="93"/>
      <c r="H41" s="93"/>
      <c r="I41" s="93"/>
      <c r="J41" s="93"/>
    </row>
    <row r="42" spans="1:10" ht="15">
      <c r="A42" s="93" t="s">
        <v>634</v>
      </c>
      <c r="B42" s="93">
        <v>17</v>
      </c>
      <c r="C42" s="93" t="s">
        <v>229</v>
      </c>
      <c r="D42" s="93">
        <v>8</v>
      </c>
      <c r="E42" s="93" t="s">
        <v>671</v>
      </c>
      <c r="F42" s="93">
        <v>3</v>
      </c>
      <c r="G42" s="93"/>
      <c r="H42" s="93"/>
      <c r="I42" s="93"/>
      <c r="J42" s="93"/>
    </row>
    <row r="43" spans="1:10" ht="15">
      <c r="A43" s="93" t="s">
        <v>659</v>
      </c>
      <c r="B43" s="93">
        <v>16</v>
      </c>
      <c r="C43" s="93" t="s">
        <v>233</v>
      </c>
      <c r="D43" s="93">
        <v>8</v>
      </c>
      <c r="E43" s="93" t="s">
        <v>672</v>
      </c>
      <c r="F43" s="93">
        <v>3</v>
      </c>
      <c r="G43" s="93"/>
      <c r="H43" s="93"/>
      <c r="I43" s="93"/>
      <c r="J43" s="93"/>
    </row>
    <row r="44" spans="1:10" ht="15">
      <c r="A44" s="93" t="s">
        <v>660</v>
      </c>
      <c r="B44" s="93">
        <v>15</v>
      </c>
      <c r="C44" s="93" t="s">
        <v>664</v>
      </c>
      <c r="D44" s="93">
        <v>8</v>
      </c>
      <c r="E44" s="93" t="s">
        <v>673</v>
      </c>
      <c r="F44" s="93">
        <v>3</v>
      </c>
      <c r="G44" s="93"/>
      <c r="H44" s="93"/>
      <c r="I44" s="93"/>
      <c r="J44" s="93"/>
    </row>
    <row r="47" spans="1:10" ht="15" customHeight="1">
      <c r="A47" s="13" t="s">
        <v>679</v>
      </c>
      <c r="B47" s="13" t="s">
        <v>607</v>
      </c>
      <c r="C47" s="13" t="s">
        <v>690</v>
      </c>
      <c r="D47" s="13" t="s">
        <v>610</v>
      </c>
      <c r="E47" s="13" t="s">
        <v>691</v>
      </c>
      <c r="F47" s="13" t="s">
        <v>612</v>
      </c>
      <c r="G47" s="85" t="s">
        <v>702</v>
      </c>
      <c r="H47" s="85" t="s">
        <v>614</v>
      </c>
      <c r="I47" s="85" t="s">
        <v>703</v>
      </c>
      <c r="J47" s="85" t="s">
        <v>615</v>
      </c>
    </row>
    <row r="48" spans="1:10" ht="15">
      <c r="A48" s="93" t="s">
        <v>680</v>
      </c>
      <c r="B48" s="93">
        <v>9</v>
      </c>
      <c r="C48" s="93" t="s">
        <v>682</v>
      </c>
      <c r="D48" s="93">
        <v>8</v>
      </c>
      <c r="E48" s="93" t="s">
        <v>692</v>
      </c>
      <c r="F48" s="93">
        <v>3</v>
      </c>
      <c r="G48" s="93"/>
      <c r="H48" s="93"/>
      <c r="I48" s="93"/>
      <c r="J48" s="93"/>
    </row>
    <row r="49" spans="1:10" ht="15">
      <c r="A49" s="93" t="s">
        <v>681</v>
      </c>
      <c r="B49" s="93">
        <v>9</v>
      </c>
      <c r="C49" s="93" t="s">
        <v>683</v>
      </c>
      <c r="D49" s="93">
        <v>8</v>
      </c>
      <c r="E49" s="93" t="s">
        <v>693</v>
      </c>
      <c r="F49" s="93">
        <v>3</v>
      </c>
      <c r="G49" s="93"/>
      <c r="H49" s="93"/>
      <c r="I49" s="93"/>
      <c r="J49" s="93"/>
    </row>
    <row r="50" spans="1:10" ht="15">
      <c r="A50" s="93" t="s">
        <v>682</v>
      </c>
      <c r="B50" s="93">
        <v>8</v>
      </c>
      <c r="C50" s="93" t="s">
        <v>680</v>
      </c>
      <c r="D50" s="93">
        <v>8</v>
      </c>
      <c r="E50" s="93" t="s">
        <v>694</v>
      </c>
      <c r="F50" s="93">
        <v>3</v>
      </c>
      <c r="G50" s="93"/>
      <c r="H50" s="93"/>
      <c r="I50" s="93"/>
      <c r="J50" s="93"/>
    </row>
    <row r="51" spans="1:10" ht="15">
      <c r="A51" s="93" t="s">
        <v>683</v>
      </c>
      <c r="B51" s="93">
        <v>8</v>
      </c>
      <c r="C51" s="93" t="s">
        <v>681</v>
      </c>
      <c r="D51" s="93">
        <v>8</v>
      </c>
      <c r="E51" s="93" t="s">
        <v>695</v>
      </c>
      <c r="F51" s="93">
        <v>3</v>
      </c>
      <c r="G51" s="93"/>
      <c r="H51" s="93"/>
      <c r="I51" s="93"/>
      <c r="J51" s="93"/>
    </row>
    <row r="52" spans="1:10" ht="15">
      <c r="A52" s="93" t="s">
        <v>684</v>
      </c>
      <c r="B52" s="93">
        <v>8</v>
      </c>
      <c r="C52" s="93" t="s">
        <v>684</v>
      </c>
      <c r="D52" s="93">
        <v>8</v>
      </c>
      <c r="E52" s="93" t="s">
        <v>696</v>
      </c>
      <c r="F52" s="93">
        <v>3</v>
      </c>
      <c r="G52" s="93"/>
      <c r="H52" s="93"/>
      <c r="I52" s="93"/>
      <c r="J52" s="93"/>
    </row>
    <row r="53" spans="1:10" ht="15">
      <c r="A53" s="93" t="s">
        <v>685</v>
      </c>
      <c r="B53" s="93">
        <v>8</v>
      </c>
      <c r="C53" s="93" t="s">
        <v>685</v>
      </c>
      <c r="D53" s="93">
        <v>8</v>
      </c>
      <c r="E53" s="93" t="s">
        <v>697</v>
      </c>
      <c r="F53" s="93">
        <v>3</v>
      </c>
      <c r="G53" s="93"/>
      <c r="H53" s="93"/>
      <c r="I53" s="93"/>
      <c r="J53" s="93"/>
    </row>
    <row r="54" spans="1:10" ht="15">
      <c r="A54" s="93" t="s">
        <v>686</v>
      </c>
      <c r="B54" s="93">
        <v>8</v>
      </c>
      <c r="C54" s="93" t="s">
        <v>686</v>
      </c>
      <c r="D54" s="93">
        <v>8</v>
      </c>
      <c r="E54" s="93" t="s">
        <v>698</v>
      </c>
      <c r="F54" s="93">
        <v>3</v>
      </c>
      <c r="G54" s="93"/>
      <c r="H54" s="93"/>
      <c r="I54" s="93"/>
      <c r="J54" s="93"/>
    </row>
    <row r="55" spans="1:10" ht="15">
      <c r="A55" s="93" t="s">
        <v>687</v>
      </c>
      <c r="B55" s="93">
        <v>8</v>
      </c>
      <c r="C55" s="93" t="s">
        <v>687</v>
      </c>
      <c r="D55" s="93">
        <v>8</v>
      </c>
      <c r="E55" s="93" t="s">
        <v>699</v>
      </c>
      <c r="F55" s="93">
        <v>3</v>
      </c>
      <c r="G55" s="93"/>
      <c r="H55" s="93"/>
      <c r="I55" s="93"/>
      <c r="J55" s="93"/>
    </row>
    <row r="56" spans="1:10" ht="15">
      <c r="A56" s="93" t="s">
        <v>688</v>
      </c>
      <c r="B56" s="93">
        <v>8</v>
      </c>
      <c r="C56" s="93" t="s">
        <v>688</v>
      </c>
      <c r="D56" s="93">
        <v>8</v>
      </c>
      <c r="E56" s="93" t="s">
        <v>700</v>
      </c>
      <c r="F56" s="93">
        <v>3</v>
      </c>
      <c r="G56" s="93"/>
      <c r="H56" s="93"/>
      <c r="I56" s="93"/>
      <c r="J56" s="93"/>
    </row>
    <row r="57" spans="1:10" ht="15">
      <c r="A57" s="93" t="s">
        <v>689</v>
      </c>
      <c r="B57" s="93">
        <v>7</v>
      </c>
      <c r="C57" s="93" t="s">
        <v>689</v>
      </c>
      <c r="D57" s="93">
        <v>7</v>
      </c>
      <c r="E57" s="93" t="s">
        <v>701</v>
      </c>
      <c r="F57" s="93">
        <v>3</v>
      </c>
      <c r="G57" s="93"/>
      <c r="H57" s="93"/>
      <c r="I57" s="93"/>
      <c r="J57" s="93"/>
    </row>
    <row r="60" spans="1:10" ht="15" customHeight="1">
      <c r="A60" s="85" t="s">
        <v>707</v>
      </c>
      <c r="B60" s="85" t="s">
        <v>607</v>
      </c>
      <c r="C60" s="85" t="s">
        <v>709</v>
      </c>
      <c r="D60" s="85" t="s">
        <v>610</v>
      </c>
      <c r="E60" s="85" t="s">
        <v>710</v>
      </c>
      <c r="F60" s="85" t="s">
        <v>612</v>
      </c>
      <c r="G60" s="85" t="s">
        <v>713</v>
      </c>
      <c r="H60" s="85" t="s">
        <v>614</v>
      </c>
      <c r="I60" s="85" t="s">
        <v>715</v>
      </c>
      <c r="J60" s="85" t="s">
        <v>615</v>
      </c>
    </row>
    <row r="61" spans="1:10" ht="15">
      <c r="A61" s="85"/>
      <c r="B61" s="85"/>
      <c r="C61" s="85"/>
      <c r="D61" s="85"/>
      <c r="E61" s="85"/>
      <c r="F61" s="85"/>
      <c r="G61" s="85"/>
      <c r="H61" s="85"/>
      <c r="I61" s="85"/>
      <c r="J61" s="85"/>
    </row>
    <row r="63" spans="1:10" ht="15" customHeight="1">
      <c r="A63" s="13" t="s">
        <v>708</v>
      </c>
      <c r="B63" s="13" t="s">
        <v>607</v>
      </c>
      <c r="C63" s="13" t="s">
        <v>711</v>
      </c>
      <c r="D63" s="13" t="s">
        <v>610</v>
      </c>
      <c r="E63" s="13" t="s">
        <v>712</v>
      </c>
      <c r="F63" s="13" t="s">
        <v>612</v>
      </c>
      <c r="G63" s="13" t="s">
        <v>714</v>
      </c>
      <c r="H63" s="13" t="s">
        <v>614</v>
      </c>
      <c r="I63" s="85" t="s">
        <v>716</v>
      </c>
      <c r="J63" s="85" t="s">
        <v>615</v>
      </c>
    </row>
    <row r="64" spans="1:10" ht="15">
      <c r="A64" s="85" t="s">
        <v>229</v>
      </c>
      <c r="B64" s="85">
        <v>8</v>
      </c>
      <c r="C64" s="85" t="s">
        <v>229</v>
      </c>
      <c r="D64" s="85">
        <v>8</v>
      </c>
      <c r="E64" s="85" t="s">
        <v>231</v>
      </c>
      <c r="F64" s="85">
        <v>5</v>
      </c>
      <c r="G64" s="85" t="s">
        <v>232</v>
      </c>
      <c r="H64" s="85">
        <v>1</v>
      </c>
      <c r="I64" s="85"/>
      <c r="J64" s="85"/>
    </row>
    <row r="65" spans="1:10" ht="15">
      <c r="A65" s="85" t="s">
        <v>233</v>
      </c>
      <c r="B65" s="85">
        <v>8</v>
      </c>
      <c r="C65" s="85" t="s">
        <v>233</v>
      </c>
      <c r="D65" s="85">
        <v>8</v>
      </c>
      <c r="E65" s="85"/>
      <c r="F65" s="85"/>
      <c r="G65" s="85"/>
      <c r="H65" s="85"/>
      <c r="I65" s="85"/>
      <c r="J65" s="85"/>
    </row>
    <row r="66" spans="1:10" ht="15">
      <c r="A66" s="85" t="s">
        <v>227</v>
      </c>
      <c r="B66" s="85">
        <v>8</v>
      </c>
      <c r="C66" s="85" t="s">
        <v>227</v>
      </c>
      <c r="D66" s="85">
        <v>8</v>
      </c>
      <c r="E66" s="85"/>
      <c r="F66" s="85"/>
      <c r="G66" s="85"/>
      <c r="H66" s="85"/>
      <c r="I66" s="85"/>
      <c r="J66" s="85"/>
    </row>
    <row r="67" spans="1:10" ht="15">
      <c r="A67" s="85" t="s">
        <v>234</v>
      </c>
      <c r="B67" s="85">
        <v>8</v>
      </c>
      <c r="C67" s="85" t="s">
        <v>234</v>
      </c>
      <c r="D67" s="85">
        <v>8</v>
      </c>
      <c r="E67" s="85"/>
      <c r="F67" s="85"/>
      <c r="G67" s="85"/>
      <c r="H67" s="85"/>
      <c r="I67" s="85"/>
      <c r="J67" s="85"/>
    </row>
    <row r="68" spans="1:10" ht="15">
      <c r="A68" s="85" t="s">
        <v>230</v>
      </c>
      <c r="B68" s="85">
        <v>8</v>
      </c>
      <c r="C68" s="85" t="s">
        <v>230</v>
      </c>
      <c r="D68" s="85">
        <v>8</v>
      </c>
      <c r="E68" s="85"/>
      <c r="F68" s="85"/>
      <c r="G68" s="85"/>
      <c r="H68" s="85"/>
      <c r="I68" s="85"/>
      <c r="J68" s="85"/>
    </row>
    <row r="69" spans="1:10" ht="15">
      <c r="A69" s="85" t="s">
        <v>235</v>
      </c>
      <c r="B69" s="85">
        <v>7</v>
      </c>
      <c r="C69" s="85" t="s">
        <v>235</v>
      </c>
      <c r="D69" s="85">
        <v>7</v>
      </c>
      <c r="E69" s="85"/>
      <c r="F69" s="85"/>
      <c r="G69" s="85"/>
      <c r="H69" s="85"/>
      <c r="I69" s="85"/>
      <c r="J69" s="85"/>
    </row>
    <row r="70" spans="1:10" ht="15">
      <c r="A70" s="85" t="s">
        <v>226</v>
      </c>
      <c r="B70" s="85">
        <v>5</v>
      </c>
      <c r="C70" s="85" t="s">
        <v>226</v>
      </c>
      <c r="D70" s="85">
        <v>5</v>
      </c>
      <c r="E70" s="85"/>
      <c r="F70" s="85"/>
      <c r="G70" s="85"/>
      <c r="H70" s="85"/>
      <c r="I70" s="85"/>
      <c r="J70" s="85"/>
    </row>
    <row r="71" spans="1:10" ht="15">
      <c r="A71" s="85" t="s">
        <v>231</v>
      </c>
      <c r="B71" s="85">
        <v>5</v>
      </c>
      <c r="C71" s="85"/>
      <c r="D71" s="85"/>
      <c r="E71" s="85"/>
      <c r="F71" s="85"/>
      <c r="G71" s="85"/>
      <c r="H71" s="85"/>
      <c r="I71" s="85"/>
      <c r="J71" s="85"/>
    </row>
    <row r="72" spans="1:10" ht="15">
      <c r="A72" s="85" t="s">
        <v>232</v>
      </c>
      <c r="B72" s="85">
        <v>1</v>
      </c>
      <c r="C72" s="85"/>
      <c r="D72" s="85"/>
      <c r="E72" s="85"/>
      <c r="F72" s="85"/>
      <c r="G72" s="85"/>
      <c r="H72" s="85"/>
      <c r="I72" s="85"/>
      <c r="J72" s="85"/>
    </row>
    <row r="75" spans="1:10" ht="15" customHeight="1">
      <c r="A75" s="13" t="s">
        <v>720</v>
      </c>
      <c r="B75" s="13" t="s">
        <v>607</v>
      </c>
      <c r="C75" s="13" t="s">
        <v>721</v>
      </c>
      <c r="D75" s="13" t="s">
        <v>610</v>
      </c>
      <c r="E75" s="13" t="s">
        <v>722</v>
      </c>
      <c r="F75" s="13" t="s">
        <v>612</v>
      </c>
      <c r="G75" s="13" t="s">
        <v>723</v>
      </c>
      <c r="H75" s="13" t="s">
        <v>614</v>
      </c>
      <c r="I75" s="13" t="s">
        <v>724</v>
      </c>
      <c r="J75" s="13" t="s">
        <v>615</v>
      </c>
    </row>
    <row r="76" spans="1:10" ht="15">
      <c r="A76" s="127" t="s">
        <v>218</v>
      </c>
      <c r="B76" s="85">
        <v>262558</v>
      </c>
      <c r="C76" s="127" t="s">
        <v>218</v>
      </c>
      <c r="D76" s="85">
        <v>262558</v>
      </c>
      <c r="E76" s="127" t="s">
        <v>221</v>
      </c>
      <c r="F76" s="85">
        <v>22922</v>
      </c>
      <c r="G76" s="127" t="s">
        <v>217</v>
      </c>
      <c r="H76" s="85">
        <v>18814</v>
      </c>
      <c r="I76" s="127" t="s">
        <v>224</v>
      </c>
      <c r="J76" s="85">
        <v>17207</v>
      </c>
    </row>
    <row r="77" spans="1:10" ht="15">
      <c r="A77" s="127" t="s">
        <v>225</v>
      </c>
      <c r="B77" s="85">
        <v>156233</v>
      </c>
      <c r="C77" s="127" t="s">
        <v>225</v>
      </c>
      <c r="D77" s="85">
        <v>156233</v>
      </c>
      <c r="E77" s="127" t="s">
        <v>220</v>
      </c>
      <c r="F77" s="85">
        <v>7552</v>
      </c>
      <c r="G77" s="127" t="s">
        <v>232</v>
      </c>
      <c r="H77" s="85">
        <v>7545</v>
      </c>
      <c r="I77" s="127"/>
      <c r="J77" s="85"/>
    </row>
    <row r="78" spans="1:10" ht="15">
      <c r="A78" s="127" t="s">
        <v>228</v>
      </c>
      <c r="B78" s="85">
        <v>61038</v>
      </c>
      <c r="C78" s="127" t="s">
        <v>228</v>
      </c>
      <c r="D78" s="85">
        <v>61038</v>
      </c>
      <c r="E78" s="127" t="s">
        <v>214</v>
      </c>
      <c r="F78" s="85">
        <v>3516</v>
      </c>
      <c r="G78" s="127"/>
      <c r="H78" s="85"/>
      <c r="I78" s="127"/>
      <c r="J78" s="85"/>
    </row>
    <row r="79" spans="1:10" ht="15">
      <c r="A79" s="127" t="s">
        <v>222</v>
      </c>
      <c r="B79" s="85">
        <v>41778</v>
      </c>
      <c r="C79" s="127" t="s">
        <v>222</v>
      </c>
      <c r="D79" s="85">
        <v>41778</v>
      </c>
      <c r="E79" s="127" t="s">
        <v>215</v>
      </c>
      <c r="F79" s="85">
        <v>1400</v>
      </c>
      <c r="G79" s="127"/>
      <c r="H79" s="85"/>
      <c r="I79" s="127"/>
      <c r="J79" s="85"/>
    </row>
    <row r="80" spans="1:10" ht="15">
      <c r="A80" s="127" t="s">
        <v>221</v>
      </c>
      <c r="B80" s="85">
        <v>22922</v>
      </c>
      <c r="C80" s="127" t="s">
        <v>234</v>
      </c>
      <c r="D80" s="85">
        <v>12501</v>
      </c>
      <c r="E80" s="127" t="s">
        <v>219</v>
      </c>
      <c r="F80" s="85">
        <v>962</v>
      </c>
      <c r="G80" s="127"/>
      <c r="H80" s="85"/>
      <c r="I80" s="127"/>
      <c r="J80" s="85"/>
    </row>
    <row r="81" spans="1:10" ht="15">
      <c r="A81" s="127" t="s">
        <v>217</v>
      </c>
      <c r="B81" s="85">
        <v>18814</v>
      </c>
      <c r="C81" s="127" t="s">
        <v>235</v>
      </c>
      <c r="D81" s="85">
        <v>10093</v>
      </c>
      <c r="E81" s="127" t="s">
        <v>231</v>
      </c>
      <c r="F81" s="85">
        <v>388</v>
      </c>
      <c r="G81" s="127"/>
      <c r="H81" s="85"/>
      <c r="I81" s="127"/>
      <c r="J81" s="85"/>
    </row>
    <row r="82" spans="1:10" ht="15">
      <c r="A82" s="127" t="s">
        <v>224</v>
      </c>
      <c r="B82" s="85">
        <v>17207</v>
      </c>
      <c r="C82" s="127" t="s">
        <v>227</v>
      </c>
      <c r="D82" s="85">
        <v>8858</v>
      </c>
      <c r="E82" s="127" t="s">
        <v>216</v>
      </c>
      <c r="F82" s="85">
        <v>381</v>
      </c>
      <c r="G82" s="127"/>
      <c r="H82" s="85"/>
      <c r="I82" s="127"/>
      <c r="J82" s="85"/>
    </row>
    <row r="83" spans="1:10" ht="15">
      <c r="A83" s="127" t="s">
        <v>234</v>
      </c>
      <c r="B83" s="85">
        <v>12501</v>
      </c>
      <c r="C83" s="127" t="s">
        <v>233</v>
      </c>
      <c r="D83" s="85">
        <v>3121</v>
      </c>
      <c r="E83" s="127"/>
      <c r="F83" s="85"/>
      <c r="G83" s="127"/>
      <c r="H83" s="85"/>
      <c r="I83" s="127"/>
      <c r="J83" s="85"/>
    </row>
    <row r="84" spans="1:10" ht="15">
      <c r="A84" s="127" t="s">
        <v>235</v>
      </c>
      <c r="B84" s="85">
        <v>10093</v>
      </c>
      <c r="C84" s="127" t="s">
        <v>223</v>
      </c>
      <c r="D84" s="85">
        <v>2997</v>
      </c>
      <c r="E84" s="127"/>
      <c r="F84" s="85"/>
      <c r="G84" s="127"/>
      <c r="H84" s="85"/>
      <c r="I84" s="127"/>
      <c r="J84" s="85"/>
    </row>
    <row r="85" spans="1:10" ht="15">
      <c r="A85" s="127" t="s">
        <v>227</v>
      </c>
      <c r="B85" s="85">
        <v>8858</v>
      </c>
      <c r="C85" s="127" t="s">
        <v>230</v>
      </c>
      <c r="D85" s="85">
        <v>2055</v>
      </c>
      <c r="E85" s="127"/>
      <c r="F85" s="85"/>
      <c r="G85" s="127"/>
      <c r="H85" s="85"/>
      <c r="I85" s="127"/>
      <c r="J85" s="85"/>
    </row>
  </sheetData>
  <hyperlinks>
    <hyperlink ref="A2" r:id="rId1" display="https://www.hiig.de/events/lunch-talk-marc-smith/"/>
    <hyperlink ref="A3" r:id="rId2" display="https://marketinganalyticssummit.de/"/>
    <hyperlink ref="A4" r:id="rId3" display="https://marketinganalyticssummit.de/session/connect-to-the-power-of-social-network-analysis-how-to-gain-insights-from-social-media-data-with-nodexl/"/>
    <hyperlink ref="A5" r:id="rId4" display="https://www.eventbrite.fr/e/billets-its-time-think-link-with-nodexl-77801764171"/>
    <hyperlink ref="A6" r:id="rId5" display="https://digitalgrowthunleashed.de/"/>
    <hyperlink ref="A7" r:id="rId6" display="https://www.haerting.de/de/neuigkeit/web-analytics-was-kann-man-machen-was-darf-man-machen"/>
    <hyperlink ref="A8" r:id="rId7" display="https://marketinganalyticssummit.de/anmelden/"/>
    <hyperlink ref="A9" r:id="rId8" display="https://blog.odoscope.com/en/odoscope-berlin-marketing-analytics-summit"/>
    <hyperlink ref="C2" r:id="rId9" display="https://www.hiig.de/events/lunch-talk-marc-smith/"/>
    <hyperlink ref="C3" r:id="rId10" display="https://marketinganalyticssummit.de/session/connect-to-the-power-of-social-network-analysis-how-to-gain-insights-from-social-media-data-with-nodexl/"/>
    <hyperlink ref="C4" r:id="rId11" display="https://www.eventbrite.fr/e/billets-its-time-think-link-with-nodexl-77801764171"/>
    <hyperlink ref="E2" r:id="rId12" display="https://www.haerting.de/de/neuigkeit/web-analytics-was-kann-man-machen-was-darf-man-machen"/>
    <hyperlink ref="E3" r:id="rId13" display="https://marketinganalyticssummit.de/anmelden/"/>
    <hyperlink ref="E4" r:id="rId14" display="https://blog.odoscope.com/en/odoscope-berlin-marketing-analytics-summit"/>
    <hyperlink ref="G2" r:id="rId15" display="https://digitalgrowthunleashed.de/"/>
    <hyperlink ref="I2" r:id="rId16" display="https://marketinganalyticssummit.de/"/>
  </hyperlinks>
  <printOptions/>
  <pageMargins left="0.7" right="0.7" top="0.75" bottom="0.75" header="0.3" footer="0.3"/>
  <pageSetup orientation="portrait" paperSize="9"/>
  <tableParts>
    <tablePart r:id="rId23"/>
    <tablePart r:id="rId21"/>
    <tablePart r:id="rId24"/>
    <tablePart r:id="rId19"/>
    <tablePart r:id="rId20"/>
    <tablePart r:id="rId17"/>
    <tablePart r:id="rId18"/>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772</v>
      </c>
      <c r="B1" s="13" t="s">
        <v>835</v>
      </c>
      <c r="C1" s="13" t="s">
        <v>836</v>
      </c>
      <c r="D1" s="13" t="s">
        <v>144</v>
      </c>
      <c r="E1" s="13" t="s">
        <v>838</v>
      </c>
      <c r="F1" s="13" t="s">
        <v>839</v>
      </c>
      <c r="G1" s="13" t="s">
        <v>840</v>
      </c>
    </row>
    <row r="2" spans="1:7" ht="15">
      <c r="A2" s="85" t="s">
        <v>652</v>
      </c>
      <c r="B2" s="85">
        <v>4</v>
      </c>
      <c r="C2" s="132">
        <v>0.006825938566552902</v>
      </c>
      <c r="D2" s="85" t="s">
        <v>837</v>
      </c>
      <c r="E2" s="85"/>
      <c r="F2" s="85"/>
      <c r="G2" s="85"/>
    </row>
    <row r="3" spans="1:7" ht="15">
      <c r="A3" s="85" t="s">
        <v>653</v>
      </c>
      <c r="B3" s="85">
        <v>0</v>
      </c>
      <c r="C3" s="132">
        <v>0</v>
      </c>
      <c r="D3" s="85" t="s">
        <v>837</v>
      </c>
      <c r="E3" s="85"/>
      <c r="F3" s="85"/>
      <c r="G3" s="85"/>
    </row>
    <row r="4" spans="1:7" ht="15">
      <c r="A4" s="85" t="s">
        <v>654</v>
      </c>
      <c r="B4" s="85">
        <v>0</v>
      </c>
      <c r="C4" s="132">
        <v>0</v>
      </c>
      <c r="D4" s="85" t="s">
        <v>837</v>
      </c>
      <c r="E4" s="85"/>
      <c r="F4" s="85"/>
      <c r="G4" s="85"/>
    </row>
    <row r="5" spans="1:7" ht="15">
      <c r="A5" s="85" t="s">
        <v>655</v>
      </c>
      <c r="B5" s="85">
        <v>582</v>
      </c>
      <c r="C5" s="132">
        <v>0.9931740614334471</v>
      </c>
      <c r="D5" s="85" t="s">
        <v>837</v>
      </c>
      <c r="E5" s="85"/>
      <c r="F5" s="85"/>
      <c r="G5" s="85"/>
    </row>
    <row r="6" spans="1:7" ht="15">
      <c r="A6" s="85" t="s">
        <v>656</v>
      </c>
      <c r="B6" s="85">
        <v>586</v>
      </c>
      <c r="C6" s="132">
        <v>1</v>
      </c>
      <c r="D6" s="85" t="s">
        <v>837</v>
      </c>
      <c r="E6" s="85"/>
      <c r="F6" s="85"/>
      <c r="G6" s="85"/>
    </row>
    <row r="7" spans="1:7" ht="15">
      <c r="A7" s="93" t="s">
        <v>657</v>
      </c>
      <c r="B7" s="93">
        <v>27</v>
      </c>
      <c r="C7" s="133">
        <v>0.012007057803289693</v>
      </c>
      <c r="D7" s="93" t="s">
        <v>837</v>
      </c>
      <c r="E7" s="93" t="b">
        <v>0</v>
      </c>
      <c r="F7" s="93" t="b">
        <v>0</v>
      </c>
      <c r="G7" s="93" t="b">
        <v>0</v>
      </c>
    </row>
    <row r="8" spans="1:7" ht="15">
      <c r="A8" s="93" t="s">
        <v>658</v>
      </c>
      <c r="B8" s="93">
        <v>24</v>
      </c>
      <c r="C8" s="133">
        <v>0</v>
      </c>
      <c r="D8" s="93" t="s">
        <v>837</v>
      </c>
      <c r="E8" s="93" t="b">
        <v>0</v>
      </c>
      <c r="F8" s="93" t="b">
        <v>0</v>
      </c>
      <c r="G8" s="93" t="b">
        <v>0</v>
      </c>
    </row>
    <row r="9" spans="1:7" ht="15">
      <c r="A9" s="93" t="s">
        <v>634</v>
      </c>
      <c r="B9" s="93">
        <v>17</v>
      </c>
      <c r="C9" s="133">
        <v>0.0055467526049382265</v>
      </c>
      <c r="D9" s="93" t="s">
        <v>837</v>
      </c>
      <c r="E9" s="93" t="b">
        <v>0</v>
      </c>
      <c r="F9" s="93" t="b">
        <v>0</v>
      </c>
      <c r="G9" s="93" t="b">
        <v>0</v>
      </c>
    </row>
    <row r="10" spans="1:7" ht="15">
      <c r="A10" s="93" t="s">
        <v>659</v>
      </c>
      <c r="B10" s="93">
        <v>16</v>
      </c>
      <c r="C10" s="133">
        <v>0.00711529351306056</v>
      </c>
      <c r="D10" s="93" t="s">
        <v>837</v>
      </c>
      <c r="E10" s="93" t="b">
        <v>0</v>
      </c>
      <c r="F10" s="93" t="b">
        <v>0</v>
      </c>
      <c r="G10" s="93" t="b">
        <v>0</v>
      </c>
    </row>
    <row r="11" spans="1:7" ht="15">
      <c r="A11" s="93" t="s">
        <v>660</v>
      </c>
      <c r="B11" s="93">
        <v>15</v>
      </c>
      <c r="C11" s="133">
        <v>0.006670587668494274</v>
      </c>
      <c r="D11" s="93" t="s">
        <v>837</v>
      </c>
      <c r="E11" s="93" t="b">
        <v>0</v>
      </c>
      <c r="F11" s="93" t="b">
        <v>0</v>
      </c>
      <c r="G11" s="93" t="b">
        <v>0</v>
      </c>
    </row>
    <row r="12" spans="1:7" ht="15">
      <c r="A12" s="93" t="s">
        <v>662</v>
      </c>
      <c r="B12" s="93">
        <v>14</v>
      </c>
      <c r="C12" s="133">
        <v>0.007139792776616888</v>
      </c>
      <c r="D12" s="93" t="s">
        <v>837</v>
      </c>
      <c r="E12" s="93" t="b">
        <v>0</v>
      </c>
      <c r="F12" s="93" t="b">
        <v>0</v>
      </c>
      <c r="G12" s="93" t="b">
        <v>0</v>
      </c>
    </row>
    <row r="13" spans="1:7" ht="15">
      <c r="A13" s="93" t="s">
        <v>663</v>
      </c>
      <c r="B13" s="93">
        <v>12</v>
      </c>
      <c r="C13" s="133">
        <v>0.007870065246117155</v>
      </c>
      <c r="D13" s="93" t="s">
        <v>837</v>
      </c>
      <c r="E13" s="93" t="b">
        <v>0</v>
      </c>
      <c r="F13" s="93" t="b">
        <v>0</v>
      </c>
      <c r="G13" s="93" t="b">
        <v>0</v>
      </c>
    </row>
    <row r="14" spans="1:7" ht="15">
      <c r="A14" s="93" t="s">
        <v>773</v>
      </c>
      <c r="B14" s="93">
        <v>9</v>
      </c>
      <c r="C14" s="133">
        <v>0.008352328083770217</v>
      </c>
      <c r="D14" s="93" t="s">
        <v>837</v>
      </c>
      <c r="E14" s="93" t="b">
        <v>0</v>
      </c>
      <c r="F14" s="93" t="b">
        <v>0</v>
      </c>
      <c r="G14" s="93" t="b">
        <v>0</v>
      </c>
    </row>
    <row r="15" spans="1:7" ht="15">
      <c r="A15" s="93" t="s">
        <v>229</v>
      </c>
      <c r="B15" s="93">
        <v>8</v>
      </c>
      <c r="C15" s="133">
        <v>0.008315838862216339</v>
      </c>
      <c r="D15" s="93" t="s">
        <v>837</v>
      </c>
      <c r="E15" s="93" t="b">
        <v>0</v>
      </c>
      <c r="F15" s="93" t="b">
        <v>0</v>
      </c>
      <c r="G15" s="93" t="b">
        <v>0</v>
      </c>
    </row>
    <row r="16" spans="1:7" ht="15">
      <c r="A16" s="93" t="s">
        <v>233</v>
      </c>
      <c r="B16" s="93">
        <v>8</v>
      </c>
      <c r="C16" s="133">
        <v>0.008315838862216339</v>
      </c>
      <c r="D16" s="93" t="s">
        <v>837</v>
      </c>
      <c r="E16" s="93" t="b">
        <v>0</v>
      </c>
      <c r="F16" s="93" t="b">
        <v>0</v>
      </c>
      <c r="G16" s="93" t="b">
        <v>0</v>
      </c>
    </row>
    <row r="17" spans="1:7" ht="15">
      <c r="A17" s="93" t="s">
        <v>664</v>
      </c>
      <c r="B17" s="93">
        <v>8</v>
      </c>
      <c r="C17" s="133">
        <v>0.008315838862216339</v>
      </c>
      <c r="D17" s="93" t="s">
        <v>837</v>
      </c>
      <c r="E17" s="93" t="b">
        <v>0</v>
      </c>
      <c r="F17" s="93" t="b">
        <v>0</v>
      </c>
      <c r="G17" s="93" t="b">
        <v>0</v>
      </c>
    </row>
    <row r="18" spans="1:7" ht="15">
      <c r="A18" s="93" t="s">
        <v>227</v>
      </c>
      <c r="B18" s="93">
        <v>8</v>
      </c>
      <c r="C18" s="133">
        <v>0.008315838862216339</v>
      </c>
      <c r="D18" s="93" t="s">
        <v>837</v>
      </c>
      <c r="E18" s="93" t="b">
        <v>0</v>
      </c>
      <c r="F18" s="93" t="b">
        <v>0</v>
      </c>
      <c r="G18" s="93" t="b">
        <v>0</v>
      </c>
    </row>
    <row r="19" spans="1:7" ht="15">
      <c r="A19" s="93" t="s">
        <v>234</v>
      </c>
      <c r="B19" s="93">
        <v>8</v>
      </c>
      <c r="C19" s="133">
        <v>0.008315838862216339</v>
      </c>
      <c r="D19" s="93" t="s">
        <v>837</v>
      </c>
      <c r="E19" s="93" t="b">
        <v>0</v>
      </c>
      <c r="F19" s="93" t="b">
        <v>0</v>
      </c>
      <c r="G19" s="93" t="b">
        <v>0</v>
      </c>
    </row>
    <row r="20" spans="1:7" ht="15">
      <c r="A20" s="93" t="s">
        <v>230</v>
      </c>
      <c r="B20" s="93">
        <v>8</v>
      </c>
      <c r="C20" s="133">
        <v>0.008315838862216339</v>
      </c>
      <c r="D20" s="93" t="s">
        <v>837</v>
      </c>
      <c r="E20" s="93" t="b">
        <v>0</v>
      </c>
      <c r="F20" s="93" t="b">
        <v>0</v>
      </c>
      <c r="G20" s="93" t="b">
        <v>0</v>
      </c>
    </row>
    <row r="21" spans="1:7" ht="15">
      <c r="A21" s="93" t="s">
        <v>774</v>
      </c>
      <c r="B21" s="93">
        <v>7</v>
      </c>
      <c r="C21" s="133">
        <v>0.008160767781876785</v>
      </c>
      <c r="D21" s="93" t="s">
        <v>837</v>
      </c>
      <c r="E21" s="93" t="b">
        <v>0</v>
      </c>
      <c r="F21" s="93" t="b">
        <v>0</v>
      </c>
      <c r="G21" s="93" t="b">
        <v>0</v>
      </c>
    </row>
    <row r="22" spans="1:7" ht="15">
      <c r="A22" s="93" t="s">
        <v>775</v>
      </c>
      <c r="B22" s="93">
        <v>7</v>
      </c>
      <c r="C22" s="133">
        <v>0.008160767781876785</v>
      </c>
      <c r="D22" s="93" t="s">
        <v>837</v>
      </c>
      <c r="E22" s="93" t="b">
        <v>0</v>
      </c>
      <c r="F22" s="93" t="b">
        <v>0</v>
      </c>
      <c r="G22" s="93" t="b">
        <v>0</v>
      </c>
    </row>
    <row r="23" spans="1:7" ht="15">
      <c r="A23" s="93" t="s">
        <v>235</v>
      </c>
      <c r="B23" s="93">
        <v>7</v>
      </c>
      <c r="C23" s="133">
        <v>0.008160767781876785</v>
      </c>
      <c r="D23" s="93" t="s">
        <v>837</v>
      </c>
      <c r="E23" s="93" t="b">
        <v>0</v>
      </c>
      <c r="F23" s="93" t="b">
        <v>0</v>
      </c>
      <c r="G23" s="93" t="b">
        <v>0</v>
      </c>
    </row>
    <row r="24" spans="1:7" ht="15">
      <c r="A24" s="93" t="s">
        <v>776</v>
      </c>
      <c r="B24" s="93">
        <v>7</v>
      </c>
      <c r="C24" s="133">
        <v>0.008160767781876785</v>
      </c>
      <c r="D24" s="93" t="s">
        <v>837</v>
      </c>
      <c r="E24" s="93" t="b">
        <v>0</v>
      </c>
      <c r="F24" s="93" t="b">
        <v>0</v>
      </c>
      <c r="G24" s="93" t="b">
        <v>0</v>
      </c>
    </row>
    <row r="25" spans="1:7" ht="15">
      <c r="A25" s="93" t="s">
        <v>777</v>
      </c>
      <c r="B25" s="93">
        <v>6</v>
      </c>
      <c r="C25" s="133">
        <v>0.007870065246117155</v>
      </c>
      <c r="D25" s="93" t="s">
        <v>837</v>
      </c>
      <c r="E25" s="93" t="b">
        <v>0</v>
      </c>
      <c r="F25" s="93" t="b">
        <v>0</v>
      </c>
      <c r="G25" s="93" t="b">
        <v>0</v>
      </c>
    </row>
    <row r="26" spans="1:7" ht="15">
      <c r="A26" s="93" t="s">
        <v>778</v>
      </c>
      <c r="B26" s="93">
        <v>6</v>
      </c>
      <c r="C26" s="133">
        <v>0.007870065246117155</v>
      </c>
      <c r="D26" s="93" t="s">
        <v>837</v>
      </c>
      <c r="E26" s="93" t="b">
        <v>0</v>
      </c>
      <c r="F26" s="93" t="b">
        <v>0</v>
      </c>
      <c r="G26" s="93" t="b">
        <v>0</v>
      </c>
    </row>
    <row r="27" spans="1:7" ht="15">
      <c r="A27" s="93" t="s">
        <v>779</v>
      </c>
      <c r="B27" s="93">
        <v>6</v>
      </c>
      <c r="C27" s="133">
        <v>0.007870065246117155</v>
      </c>
      <c r="D27" s="93" t="s">
        <v>837</v>
      </c>
      <c r="E27" s="93" t="b">
        <v>0</v>
      </c>
      <c r="F27" s="93" t="b">
        <v>0</v>
      </c>
      <c r="G27" s="93" t="b">
        <v>0</v>
      </c>
    </row>
    <row r="28" spans="1:7" ht="15">
      <c r="A28" s="93" t="s">
        <v>780</v>
      </c>
      <c r="B28" s="93">
        <v>6</v>
      </c>
      <c r="C28" s="133">
        <v>0.007870065246117155</v>
      </c>
      <c r="D28" s="93" t="s">
        <v>837</v>
      </c>
      <c r="E28" s="93" t="b">
        <v>0</v>
      </c>
      <c r="F28" s="93" t="b">
        <v>0</v>
      </c>
      <c r="G28" s="93" t="b">
        <v>0</v>
      </c>
    </row>
    <row r="29" spans="1:7" ht="15">
      <c r="A29" s="93" t="s">
        <v>781</v>
      </c>
      <c r="B29" s="93">
        <v>6</v>
      </c>
      <c r="C29" s="133">
        <v>0.007870065246117155</v>
      </c>
      <c r="D29" s="93" t="s">
        <v>837</v>
      </c>
      <c r="E29" s="93" t="b">
        <v>0</v>
      </c>
      <c r="F29" s="93" t="b">
        <v>0</v>
      </c>
      <c r="G29" s="93" t="b">
        <v>0</v>
      </c>
    </row>
    <row r="30" spans="1:7" ht="15">
      <c r="A30" s="93" t="s">
        <v>782</v>
      </c>
      <c r="B30" s="93">
        <v>6</v>
      </c>
      <c r="C30" s="133">
        <v>0.007870065246117155</v>
      </c>
      <c r="D30" s="93" t="s">
        <v>837</v>
      </c>
      <c r="E30" s="93" t="b">
        <v>0</v>
      </c>
      <c r="F30" s="93" t="b">
        <v>0</v>
      </c>
      <c r="G30" s="93" t="b">
        <v>0</v>
      </c>
    </row>
    <row r="31" spans="1:7" ht="15">
      <c r="A31" s="93" t="s">
        <v>783</v>
      </c>
      <c r="B31" s="93">
        <v>6</v>
      </c>
      <c r="C31" s="133">
        <v>0.007870065246117155</v>
      </c>
      <c r="D31" s="93" t="s">
        <v>837</v>
      </c>
      <c r="E31" s="93" t="b">
        <v>0</v>
      </c>
      <c r="F31" s="93" t="b">
        <v>0</v>
      </c>
      <c r="G31" s="93" t="b">
        <v>0</v>
      </c>
    </row>
    <row r="32" spans="1:7" ht="15">
      <c r="A32" s="93" t="s">
        <v>784</v>
      </c>
      <c r="B32" s="93">
        <v>5</v>
      </c>
      <c r="C32" s="133">
        <v>0.007420928511716636</v>
      </c>
      <c r="D32" s="93" t="s">
        <v>837</v>
      </c>
      <c r="E32" s="93" t="b">
        <v>0</v>
      </c>
      <c r="F32" s="93" t="b">
        <v>0</v>
      </c>
      <c r="G32" s="93" t="b">
        <v>0</v>
      </c>
    </row>
    <row r="33" spans="1:7" ht="15">
      <c r="A33" s="93" t="s">
        <v>785</v>
      </c>
      <c r="B33" s="93">
        <v>5</v>
      </c>
      <c r="C33" s="133">
        <v>0.007420928511716636</v>
      </c>
      <c r="D33" s="93" t="s">
        <v>837</v>
      </c>
      <c r="E33" s="93" t="b">
        <v>0</v>
      </c>
      <c r="F33" s="93" t="b">
        <v>0</v>
      </c>
      <c r="G33" s="93" t="b">
        <v>0</v>
      </c>
    </row>
    <row r="34" spans="1:7" ht="15">
      <c r="A34" s="93" t="s">
        <v>226</v>
      </c>
      <c r="B34" s="93">
        <v>5</v>
      </c>
      <c r="C34" s="133">
        <v>0.007420928511716636</v>
      </c>
      <c r="D34" s="93" t="s">
        <v>837</v>
      </c>
      <c r="E34" s="93" t="b">
        <v>0</v>
      </c>
      <c r="F34" s="93" t="b">
        <v>0</v>
      </c>
      <c r="G34" s="93" t="b">
        <v>0</v>
      </c>
    </row>
    <row r="35" spans="1:7" ht="15">
      <c r="A35" s="93" t="s">
        <v>231</v>
      </c>
      <c r="B35" s="93">
        <v>5</v>
      </c>
      <c r="C35" s="133">
        <v>0.007420928511716636</v>
      </c>
      <c r="D35" s="93" t="s">
        <v>837</v>
      </c>
      <c r="E35" s="93" t="b">
        <v>0</v>
      </c>
      <c r="F35" s="93" t="b">
        <v>0</v>
      </c>
      <c r="G35" s="93" t="b">
        <v>0</v>
      </c>
    </row>
    <row r="36" spans="1:7" ht="15">
      <c r="A36" s="93" t="s">
        <v>666</v>
      </c>
      <c r="B36" s="93">
        <v>3</v>
      </c>
      <c r="C36" s="133">
        <v>0.005902548934587867</v>
      </c>
      <c r="D36" s="93" t="s">
        <v>837</v>
      </c>
      <c r="E36" s="93" t="b">
        <v>0</v>
      </c>
      <c r="F36" s="93" t="b">
        <v>0</v>
      </c>
      <c r="G36" s="93" t="b">
        <v>0</v>
      </c>
    </row>
    <row r="37" spans="1:7" ht="15">
      <c r="A37" s="93" t="s">
        <v>667</v>
      </c>
      <c r="B37" s="93">
        <v>3</v>
      </c>
      <c r="C37" s="133">
        <v>0.005902548934587867</v>
      </c>
      <c r="D37" s="93" t="s">
        <v>837</v>
      </c>
      <c r="E37" s="93" t="b">
        <v>0</v>
      </c>
      <c r="F37" s="93" t="b">
        <v>0</v>
      </c>
      <c r="G37" s="93" t="b">
        <v>0</v>
      </c>
    </row>
    <row r="38" spans="1:7" ht="15">
      <c r="A38" s="93" t="s">
        <v>668</v>
      </c>
      <c r="B38" s="93">
        <v>3</v>
      </c>
      <c r="C38" s="133">
        <v>0.005902548934587867</v>
      </c>
      <c r="D38" s="93" t="s">
        <v>837</v>
      </c>
      <c r="E38" s="93" t="b">
        <v>0</v>
      </c>
      <c r="F38" s="93" t="b">
        <v>0</v>
      </c>
      <c r="G38" s="93" t="b">
        <v>0</v>
      </c>
    </row>
    <row r="39" spans="1:7" ht="15">
      <c r="A39" s="93" t="s">
        <v>669</v>
      </c>
      <c r="B39" s="93">
        <v>3</v>
      </c>
      <c r="C39" s="133">
        <v>0.005902548934587867</v>
      </c>
      <c r="D39" s="93" t="s">
        <v>837</v>
      </c>
      <c r="E39" s="93" t="b">
        <v>0</v>
      </c>
      <c r="F39" s="93" t="b">
        <v>0</v>
      </c>
      <c r="G39" s="93" t="b">
        <v>0</v>
      </c>
    </row>
    <row r="40" spans="1:7" ht="15">
      <c r="A40" s="93" t="s">
        <v>670</v>
      </c>
      <c r="B40" s="93">
        <v>3</v>
      </c>
      <c r="C40" s="133">
        <v>0.005902548934587867</v>
      </c>
      <c r="D40" s="93" t="s">
        <v>837</v>
      </c>
      <c r="E40" s="93" t="b">
        <v>0</v>
      </c>
      <c r="F40" s="93" t="b">
        <v>0</v>
      </c>
      <c r="G40" s="93" t="b">
        <v>0</v>
      </c>
    </row>
    <row r="41" spans="1:7" ht="15">
      <c r="A41" s="93" t="s">
        <v>671</v>
      </c>
      <c r="B41" s="93">
        <v>3</v>
      </c>
      <c r="C41" s="133">
        <v>0.005902548934587867</v>
      </c>
      <c r="D41" s="93" t="s">
        <v>837</v>
      </c>
      <c r="E41" s="93" t="b">
        <v>0</v>
      </c>
      <c r="F41" s="93" t="b">
        <v>0</v>
      </c>
      <c r="G41" s="93" t="b">
        <v>0</v>
      </c>
    </row>
    <row r="42" spans="1:7" ht="15">
      <c r="A42" s="93" t="s">
        <v>672</v>
      </c>
      <c r="B42" s="93">
        <v>3</v>
      </c>
      <c r="C42" s="133">
        <v>0.005902548934587867</v>
      </c>
      <c r="D42" s="93" t="s">
        <v>837</v>
      </c>
      <c r="E42" s="93" t="b">
        <v>0</v>
      </c>
      <c r="F42" s="93" t="b">
        <v>0</v>
      </c>
      <c r="G42" s="93" t="b">
        <v>0</v>
      </c>
    </row>
    <row r="43" spans="1:7" ht="15">
      <c r="A43" s="93" t="s">
        <v>673</v>
      </c>
      <c r="B43" s="93">
        <v>3</v>
      </c>
      <c r="C43" s="133">
        <v>0.005902548934587867</v>
      </c>
      <c r="D43" s="93" t="s">
        <v>837</v>
      </c>
      <c r="E43" s="93" t="b">
        <v>0</v>
      </c>
      <c r="F43" s="93" t="b">
        <v>0</v>
      </c>
      <c r="G43" s="93" t="b">
        <v>0</v>
      </c>
    </row>
    <row r="44" spans="1:7" ht="15">
      <c r="A44" s="93" t="s">
        <v>786</v>
      </c>
      <c r="B44" s="93">
        <v>3</v>
      </c>
      <c r="C44" s="133">
        <v>0.005902548934587867</v>
      </c>
      <c r="D44" s="93" t="s">
        <v>837</v>
      </c>
      <c r="E44" s="93" t="b">
        <v>0</v>
      </c>
      <c r="F44" s="93" t="b">
        <v>0</v>
      </c>
      <c r="G44" s="93" t="b">
        <v>0</v>
      </c>
    </row>
    <row r="45" spans="1:7" ht="15">
      <c r="A45" s="93" t="s">
        <v>787</v>
      </c>
      <c r="B45" s="93">
        <v>3</v>
      </c>
      <c r="C45" s="133">
        <v>0.005902548934587867</v>
      </c>
      <c r="D45" s="93" t="s">
        <v>837</v>
      </c>
      <c r="E45" s="93" t="b">
        <v>0</v>
      </c>
      <c r="F45" s="93" t="b">
        <v>0</v>
      </c>
      <c r="G45" s="93" t="b">
        <v>0</v>
      </c>
    </row>
    <row r="46" spans="1:7" ht="15">
      <c r="A46" s="93" t="s">
        <v>788</v>
      </c>
      <c r="B46" s="93">
        <v>3</v>
      </c>
      <c r="C46" s="133">
        <v>0.005902548934587867</v>
      </c>
      <c r="D46" s="93" t="s">
        <v>837</v>
      </c>
      <c r="E46" s="93" t="b">
        <v>0</v>
      </c>
      <c r="F46" s="93" t="b">
        <v>0</v>
      </c>
      <c r="G46" s="93" t="b">
        <v>0</v>
      </c>
    </row>
    <row r="47" spans="1:7" ht="15">
      <c r="A47" s="93" t="s">
        <v>789</v>
      </c>
      <c r="B47" s="93">
        <v>3</v>
      </c>
      <c r="C47" s="133">
        <v>0.005902548934587867</v>
      </c>
      <c r="D47" s="93" t="s">
        <v>837</v>
      </c>
      <c r="E47" s="93" t="b">
        <v>0</v>
      </c>
      <c r="F47" s="93" t="b">
        <v>0</v>
      </c>
      <c r="G47" s="93" t="b">
        <v>0</v>
      </c>
    </row>
    <row r="48" spans="1:7" ht="15">
      <c r="A48" s="93" t="s">
        <v>790</v>
      </c>
      <c r="B48" s="93">
        <v>3</v>
      </c>
      <c r="C48" s="133">
        <v>0.005902548934587867</v>
      </c>
      <c r="D48" s="93" t="s">
        <v>837</v>
      </c>
      <c r="E48" s="93" t="b">
        <v>0</v>
      </c>
      <c r="F48" s="93" t="b">
        <v>0</v>
      </c>
      <c r="G48" s="93" t="b">
        <v>0</v>
      </c>
    </row>
    <row r="49" spans="1:7" ht="15">
      <c r="A49" s="93" t="s">
        <v>791</v>
      </c>
      <c r="B49" s="93">
        <v>3</v>
      </c>
      <c r="C49" s="133">
        <v>0.005902548934587867</v>
      </c>
      <c r="D49" s="93" t="s">
        <v>837</v>
      </c>
      <c r="E49" s="93" t="b">
        <v>0</v>
      </c>
      <c r="F49" s="93" t="b">
        <v>0</v>
      </c>
      <c r="G49" s="93" t="b">
        <v>0</v>
      </c>
    </row>
    <row r="50" spans="1:7" ht="15">
      <c r="A50" s="93" t="s">
        <v>792</v>
      </c>
      <c r="B50" s="93">
        <v>3</v>
      </c>
      <c r="C50" s="133">
        <v>0.005902548934587867</v>
      </c>
      <c r="D50" s="93" t="s">
        <v>837</v>
      </c>
      <c r="E50" s="93" t="b">
        <v>0</v>
      </c>
      <c r="F50" s="93" t="b">
        <v>0</v>
      </c>
      <c r="G50" s="93" t="b">
        <v>0</v>
      </c>
    </row>
    <row r="51" spans="1:7" ht="15">
      <c r="A51" s="93" t="s">
        <v>793</v>
      </c>
      <c r="B51" s="93">
        <v>3</v>
      </c>
      <c r="C51" s="133">
        <v>0.005902548934587867</v>
      </c>
      <c r="D51" s="93" t="s">
        <v>837</v>
      </c>
      <c r="E51" s="93" t="b">
        <v>0</v>
      </c>
      <c r="F51" s="93" t="b">
        <v>0</v>
      </c>
      <c r="G51" s="93" t="b">
        <v>0</v>
      </c>
    </row>
    <row r="52" spans="1:7" ht="15">
      <c r="A52" s="93" t="s">
        <v>794</v>
      </c>
      <c r="B52" s="93">
        <v>3</v>
      </c>
      <c r="C52" s="133">
        <v>0.005902548934587867</v>
      </c>
      <c r="D52" s="93" t="s">
        <v>837</v>
      </c>
      <c r="E52" s="93" t="b">
        <v>0</v>
      </c>
      <c r="F52" s="93" t="b">
        <v>0</v>
      </c>
      <c r="G52" s="93" t="b">
        <v>0</v>
      </c>
    </row>
    <row r="53" spans="1:7" ht="15">
      <c r="A53" s="93" t="s">
        <v>795</v>
      </c>
      <c r="B53" s="93">
        <v>3</v>
      </c>
      <c r="C53" s="133">
        <v>0.005902548934587867</v>
      </c>
      <c r="D53" s="93" t="s">
        <v>837</v>
      </c>
      <c r="E53" s="93" t="b">
        <v>0</v>
      </c>
      <c r="F53" s="93" t="b">
        <v>0</v>
      </c>
      <c r="G53" s="93" t="b">
        <v>0</v>
      </c>
    </row>
    <row r="54" spans="1:7" ht="15">
      <c r="A54" s="93" t="s">
        <v>796</v>
      </c>
      <c r="B54" s="93">
        <v>3</v>
      </c>
      <c r="C54" s="133">
        <v>0.005902548934587867</v>
      </c>
      <c r="D54" s="93" t="s">
        <v>837</v>
      </c>
      <c r="E54" s="93" t="b">
        <v>0</v>
      </c>
      <c r="F54" s="93" t="b">
        <v>0</v>
      </c>
      <c r="G54" s="93" t="b">
        <v>0</v>
      </c>
    </row>
    <row r="55" spans="1:7" ht="15">
      <c r="A55" s="93" t="s">
        <v>797</v>
      </c>
      <c r="B55" s="93">
        <v>3</v>
      </c>
      <c r="C55" s="133">
        <v>0.005902548934587867</v>
      </c>
      <c r="D55" s="93" t="s">
        <v>837</v>
      </c>
      <c r="E55" s="93" t="b">
        <v>0</v>
      </c>
      <c r="F55" s="93" t="b">
        <v>0</v>
      </c>
      <c r="G55" s="93" t="b">
        <v>0</v>
      </c>
    </row>
    <row r="56" spans="1:7" ht="15">
      <c r="A56" s="93" t="s">
        <v>798</v>
      </c>
      <c r="B56" s="93">
        <v>3</v>
      </c>
      <c r="C56" s="133">
        <v>0.005902548934587867</v>
      </c>
      <c r="D56" s="93" t="s">
        <v>837</v>
      </c>
      <c r="E56" s="93" t="b">
        <v>0</v>
      </c>
      <c r="F56" s="93" t="b">
        <v>0</v>
      </c>
      <c r="G56" s="93" t="b">
        <v>0</v>
      </c>
    </row>
    <row r="57" spans="1:7" ht="15">
      <c r="A57" s="93" t="s">
        <v>799</v>
      </c>
      <c r="B57" s="93">
        <v>3</v>
      </c>
      <c r="C57" s="133">
        <v>0.005902548934587867</v>
      </c>
      <c r="D57" s="93" t="s">
        <v>837</v>
      </c>
      <c r="E57" s="93" t="b">
        <v>0</v>
      </c>
      <c r="F57" s="93" t="b">
        <v>0</v>
      </c>
      <c r="G57" s="93" t="b">
        <v>0</v>
      </c>
    </row>
    <row r="58" spans="1:7" ht="15">
      <c r="A58" s="93" t="s">
        <v>800</v>
      </c>
      <c r="B58" s="93">
        <v>3</v>
      </c>
      <c r="C58" s="133">
        <v>0.005902548934587867</v>
      </c>
      <c r="D58" s="93" t="s">
        <v>837</v>
      </c>
      <c r="E58" s="93" t="b">
        <v>0</v>
      </c>
      <c r="F58" s="93" t="b">
        <v>0</v>
      </c>
      <c r="G58" s="93" t="b">
        <v>0</v>
      </c>
    </row>
    <row r="59" spans="1:7" ht="15">
      <c r="A59" s="93" t="s">
        <v>801</v>
      </c>
      <c r="B59" s="93">
        <v>3</v>
      </c>
      <c r="C59" s="133">
        <v>0.005902548934587867</v>
      </c>
      <c r="D59" s="93" t="s">
        <v>837</v>
      </c>
      <c r="E59" s="93" t="b">
        <v>0</v>
      </c>
      <c r="F59" s="93" t="b">
        <v>0</v>
      </c>
      <c r="G59" s="93" t="b">
        <v>0</v>
      </c>
    </row>
    <row r="60" spans="1:7" ht="15">
      <c r="A60" s="93" t="s">
        <v>802</v>
      </c>
      <c r="B60" s="93">
        <v>3</v>
      </c>
      <c r="C60" s="133">
        <v>0.005902548934587867</v>
      </c>
      <c r="D60" s="93" t="s">
        <v>837</v>
      </c>
      <c r="E60" s="93" t="b">
        <v>0</v>
      </c>
      <c r="F60" s="93" t="b">
        <v>0</v>
      </c>
      <c r="G60" s="93" t="b">
        <v>0</v>
      </c>
    </row>
    <row r="61" spans="1:7" ht="15">
      <c r="A61" s="93" t="s">
        <v>803</v>
      </c>
      <c r="B61" s="93">
        <v>3</v>
      </c>
      <c r="C61" s="133">
        <v>0.005902548934587867</v>
      </c>
      <c r="D61" s="93" t="s">
        <v>837</v>
      </c>
      <c r="E61" s="93" t="b">
        <v>0</v>
      </c>
      <c r="F61" s="93" t="b">
        <v>0</v>
      </c>
      <c r="G61" s="93" t="b">
        <v>0</v>
      </c>
    </row>
    <row r="62" spans="1:7" ht="15">
      <c r="A62" s="93" t="s">
        <v>804</v>
      </c>
      <c r="B62" s="93">
        <v>3</v>
      </c>
      <c r="C62" s="133">
        <v>0.005902548934587867</v>
      </c>
      <c r="D62" s="93" t="s">
        <v>837</v>
      </c>
      <c r="E62" s="93" t="b">
        <v>0</v>
      </c>
      <c r="F62" s="93" t="b">
        <v>0</v>
      </c>
      <c r="G62" s="93" t="b">
        <v>0</v>
      </c>
    </row>
    <row r="63" spans="1:7" ht="15">
      <c r="A63" s="93" t="s">
        <v>805</v>
      </c>
      <c r="B63" s="93">
        <v>3</v>
      </c>
      <c r="C63" s="133">
        <v>0.005902548934587867</v>
      </c>
      <c r="D63" s="93" t="s">
        <v>837</v>
      </c>
      <c r="E63" s="93" t="b">
        <v>0</v>
      </c>
      <c r="F63" s="93" t="b">
        <v>0</v>
      </c>
      <c r="G63" s="93" t="b">
        <v>0</v>
      </c>
    </row>
    <row r="64" spans="1:7" ht="15">
      <c r="A64" s="93" t="s">
        <v>806</v>
      </c>
      <c r="B64" s="93">
        <v>3</v>
      </c>
      <c r="C64" s="133">
        <v>0.005902548934587867</v>
      </c>
      <c r="D64" s="93" t="s">
        <v>837</v>
      </c>
      <c r="E64" s="93" t="b">
        <v>0</v>
      </c>
      <c r="F64" s="93" t="b">
        <v>0</v>
      </c>
      <c r="G64" s="93" t="b">
        <v>0</v>
      </c>
    </row>
    <row r="65" spans="1:7" ht="15">
      <c r="A65" s="93" t="s">
        <v>807</v>
      </c>
      <c r="B65" s="93">
        <v>3</v>
      </c>
      <c r="C65" s="133">
        <v>0.005902548934587867</v>
      </c>
      <c r="D65" s="93" t="s">
        <v>837</v>
      </c>
      <c r="E65" s="93" t="b">
        <v>0</v>
      </c>
      <c r="F65" s="93" t="b">
        <v>0</v>
      </c>
      <c r="G65" s="93" t="b">
        <v>0</v>
      </c>
    </row>
    <row r="66" spans="1:7" ht="15">
      <c r="A66" s="93" t="s">
        <v>808</v>
      </c>
      <c r="B66" s="93">
        <v>3</v>
      </c>
      <c r="C66" s="133">
        <v>0.005902548934587867</v>
      </c>
      <c r="D66" s="93" t="s">
        <v>837</v>
      </c>
      <c r="E66" s="93" t="b">
        <v>0</v>
      </c>
      <c r="F66" s="93" t="b">
        <v>0</v>
      </c>
      <c r="G66" s="93" t="b">
        <v>0</v>
      </c>
    </row>
    <row r="67" spans="1:7" ht="15">
      <c r="A67" s="93" t="s">
        <v>809</v>
      </c>
      <c r="B67" s="93">
        <v>3</v>
      </c>
      <c r="C67" s="133">
        <v>0.005902548934587867</v>
      </c>
      <c r="D67" s="93" t="s">
        <v>837</v>
      </c>
      <c r="E67" s="93" t="b">
        <v>0</v>
      </c>
      <c r="F67" s="93" t="b">
        <v>0</v>
      </c>
      <c r="G67" s="93" t="b">
        <v>0</v>
      </c>
    </row>
    <row r="68" spans="1:7" ht="15">
      <c r="A68" s="93" t="s">
        <v>810</v>
      </c>
      <c r="B68" s="93">
        <v>3</v>
      </c>
      <c r="C68" s="133">
        <v>0.005902548934587867</v>
      </c>
      <c r="D68" s="93" t="s">
        <v>837</v>
      </c>
      <c r="E68" s="93" t="b">
        <v>0</v>
      </c>
      <c r="F68" s="93" t="b">
        <v>0</v>
      </c>
      <c r="G68" s="93" t="b">
        <v>0</v>
      </c>
    </row>
    <row r="69" spans="1:7" ht="15">
      <c r="A69" s="93" t="s">
        <v>811</v>
      </c>
      <c r="B69" s="93">
        <v>3</v>
      </c>
      <c r="C69" s="133">
        <v>0.005902548934587867</v>
      </c>
      <c r="D69" s="93" t="s">
        <v>837</v>
      </c>
      <c r="E69" s="93" t="b">
        <v>0</v>
      </c>
      <c r="F69" s="93" t="b">
        <v>0</v>
      </c>
      <c r="G69" s="93" t="b">
        <v>0</v>
      </c>
    </row>
    <row r="70" spans="1:7" ht="15">
      <c r="A70" s="93" t="s">
        <v>812</v>
      </c>
      <c r="B70" s="93">
        <v>3</v>
      </c>
      <c r="C70" s="133">
        <v>0.005902548934587867</v>
      </c>
      <c r="D70" s="93" t="s">
        <v>837</v>
      </c>
      <c r="E70" s="93" t="b">
        <v>0</v>
      </c>
      <c r="F70" s="93" t="b">
        <v>0</v>
      </c>
      <c r="G70" s="93" t="b">
        <v>0</v>
      </c>
    </row>
    <row r="71" spans="1:7" ht="15">
      <c r="A71" s="93" t="s">
        <v>813</v>
      </c>
      <c r="B71" s="93">
        <v>3</v>
      </c>
      <c r="C71" s="133">
        <v>0.005902548934587867</v>
      </c>
      <c r="D71" s="93" t="s">
        <v>837</v>
      </c>
      <c r="E71" s="93" t="b">
        <v>0</v>
      </c>
      <c r="F71" s="93" t="b">
        <v>0</v>
      </c>
      <c r="G71" s="93" t="b">
        <v>0</v>
      </c>
    </row>
    <row r="72" spans="1:7" ht="15">
      <c r="A72" s="93" t="s">
        <v>814</v>
      </c>
      <c r="B72" s="93">
        <v>3</v>
      </c>
      <c r="C72" s="133">
        <v>0.005902548934587867</v>
      </c>
      <c r="D72" s="93" t="s">
        <v>837</v>
      </c>
      <c r="E72" s="93" t="b">
        <v>0</v>
      </c>
      <c r="F72" s="93" t="b">
        <v>0</v>
      </c>
      <c r="G72" s="93" t="b">
        <v>0</v>
      </c>
    </row>
    <row r="73" spans="1:7" ht="15">
      <c r="A73" s="93" t="s">
        <v>815</v>
      </c>
      <c r="B73" s="93">
        <v>3</v>
      </c>
      <c r="C73" s="133">
        <v>0.005902548934587867</v>
      </c>
      <c r="D73" s="93" t="s">
        <v>837</v>
      </c>
      <c r="E73" s="93" t="b">
        <v>0</v>
      </c>
      <c r="F73" s="93" t="b">
        <v>0</v>
      </c>
      <c r="G73" s="93" t="b">
        <v>0</v>
      </c>
    </row>
    <row r="74" spans="1:7" ht="15">
      <c r="A74" s="93" t="s">
        <v>816</v>
      </c>
      <c r="B74" s="93">
        <v>3</v>
      </c>
      <c r="C74" s="133">
        <v>0.005902548934587867</v>
      </c>
      <c r="D74" s="93" t="s">
        <v>837</v>
      </c>
      <c r="E74" s="93" t="b">
        <v>0</v>
      </c>
      <c r="F74" s="93" t="b">
        <v>0</v>
      </c>
      <c r="G74" s="93" t="b">
        <v>0</v>
      </c>
    </row>
    <row r="75" spans="1:7" ht="15">
      <c r="A75" s="93" t="s">
        <v>817</v>
      </c>
      <c r="B75" s="93">
        <v>3</v>
      </c>
      <c r="C75" s="133">
        <v>0.005902548934587867</v>
      </c>
      <c r="D75" s="93" t="s">
        <v>837</v>
      </c>
      <c r="E75" s="93" t="b">
        <v>0</v>
      </c>
      <c r="F75" s="93" t="b">
        <v>0</v>
      </c>
      <c r="G75" s="93" t="b">
        <v>0</v>
      </c>
    </row>
    <row r="76" spans="1:7" ht="15">
      <c r="A76" s="93" t="s">
        <v>818</v>
      </c>
      <c r="B76" s="93">
        <v>2</v>
      </c>
      <c r="C76" s="133">
        <v>0.004702314797593137</v>
      </c>
      <c r="D76" s="93" t="s">
        <v>837</v>
      </c>
      <c r="E76" s="93" t="b">
        <v>0</v>
      </c>
      <c r="F76" s="93" t="b">
        <v>0</v>
      </c>
      <c r="G76" s="93" t="b">
        <v>0</v>
      </c>
    </row>
    <row r="77" spans="1:7" ht="15">
      <c r="A77" s="93" t="s">
        <v>819</v>
      </c>
      <c r="B77" s="93">
        <v>2</v>
      </c>
      <c r="C77" s="133">
        <v>0.004702314797593137</v>
      </c>
      <c r="D77" s="93" t="s">
        <v>837</v>
      </c>
      <c r="E77" s="93" t="b">
        <v>0</v>
      </c>
      <c r="F77" s="93" t="b">
        <v>0</v>
      </c>
      <c r="G77" s="93" t="b">
        <v>0</v>
      </c>
    </row>
    <row r="78" spans="1:7" ht="15">
      <c r="A78" s="93" t="s">
        <v>820</v>
      </c>
      <c r="B78" s="93">
        <v>2</v>
      </c>
      <c r="C78" s="133">
        <v>0.004702314797593137</v>
      </c>
      <c r="D78" s="93" t="s">
        <v>837</v>
      </c>
      <c r="E78" s="93" t="b">
        <v>0</v>
      </c>
      <c r="F78" s="93" t="b">
        <v>0</v>
      </c>
      <c r="G78" s="93" t="b">
        <v>0</v>
      </c>
    </row>
    <row r="79" spans="1:7" ht="15">
      <c r="A79" s="93" t="s">
        <v>821</v>
      </c>
      <c r="B79" s="93">
        <v>2</v>
      </c>
      <c r="C79" s="133">
        <v>0.004702314797593137</v>
      </c>
      <c r="D79" s="93" t="s">
        <v>837</v>
      </c>
      <c r="E79" s="93" t="b">
        <v>0</v>
      </c>
      <c r="F79" s="93" t="b">
        <v>0</v>
      </c>
      <c r="G79" s="93" t="b">
        <v>0</v>
      </c>
    </row>
    <row r="80" spans="1:7" ht="15">
      <c r="A80" s="93" t="s">
        <v>822</v>
      </c>
      <c r="B80" s="93">
        <v>2</v>
      </c>
      <c r="C80" s="133">
        <v>0.004702314797593137</v>
      </c>
      <c r="D80" s="93" t="s">
        <v>837</v>
      </c>
      <c r="E80" s="93" t="b">
        <v>0</v>
      </c>
      <c r="F80" s="93" t="b">
        <v>0</v>
      </c>
      <c r="G80" s="93" t="b">
        <v>0</v>
      </c>
    </row>
    <row r="81" spans="1:7" ht="15">
      <c r="A81" s="93" t="s">
        <v>823</v>
      </c>
      <c r="B81" s="93">
        <v>2</v>
      </c>
      <c r="C81" s="133">
        <v>0.004702314797593137</v>
      </c>
      <c r="D81" s="93" t="s">
        <v>837</v>
      </c>
      <c r="E81" s="93" t="b">
        <v>0</v>
      </c>
      <c r="F81" s="93" t="b">
        <v>0</v>
      </c>
      <c r="G81" s="93" t="b">
        <v>0</v>
      </c>
    </row>
    <row r="82" spans="1:7" ht="15">
      <c r="A82" s="93" t="s">
        <v>824</v>
      </c>
      <c r="B82" s="93">
        <v>2</v>
      </c>
      <c r="C82" s="133">
        <v>0.004702314797593137</v>
      </c>
      <c r="D82" s="93" t="s">
        <v>837</v>
      </c>
      <c r="E82" s="93" t="b">
        <v>1</v>
      </c>
      <c r="F82" s="93" t="b">
        <v>0</v>
      </c>
      <c r="G82" s="93" t="b">
        <v>0</v>
      </c>
    </row>
    <row r="83" spans="1:7" ht="15">
      <c r="A83" s="93" t="s">
        <v>825</v>
      </c>
      <c r="B83" s="93">
        <v>2</v>
      </c>
      <c r="C83" s="133">
        <v>0.004702314797593137</v>
      </c>
      <c r="D83" s="93" t="s">
        <v>837</v>
      </c>
      <c r="E83" s="93" t="b">
        <v>0</v>
      </c>
      <c r="F83" s="93" t="b">
        <v>0</v>
      </c>
      <c r="G83" s="93" t="b">
        <v>0</v>
      </c>
    </row>
    <row r="84" spans="1:7" ht="15">
      <c r="A84" s="93" t="s">
        <v>826</v>
      </c>
      <c r="B84" s="93">
        <v>2</v>
      </c>
      <c r="C84" s="133">
        <v>0.004702314797593137</v>
      </c>
      <c r="D84" s="93" t="s">
        <v>837</v>
      </c>
      <c r="E84" s="93" t="b">
        <v>0</v>
      </c>
      <c r="F84" s="93" t="b">
        <v>0</v>
      </c>
      <c r="G84" s="93" t="b">
        <v>0</v>
      </c>
    </row>
    <row r="85" spans="1:7" ht="15">
      <c r="A85" s="93" t="s">
        <v>827</v>
      </c>
      <c r="B85" s="93">
        <v>2</v>
      </c>
      <c r="C85" s="133">
        <v>0.004702314797593137</v>
      </c>
      <c r="D85" s="93" t="s">
        <v>837</v>
      </c>
      <c r="E85" s="93" t="b">
        <v>0</v>
      </c>
      <c r="F85" s="93" t="b">
        <v>0</v>
      </c>
      <c r="G85" s="93" t="b">
        <v>0</v>
      </c>
    </row>
    <row r="86" spans="1:7" ht="15">
      <c r="A86" s="93" t="s">
        <v>828</v>
      </c>
      <c r="B86" s="93">
        <v>2</v>
      </c>
      <c r="C86" s="133">
        <v>0.004702314797593137</v>
      </c>
      <c r="D86" s="93" t="s">
        <v>837</v>
      </c>
      <c r="E86" s="93" t="b">
        <v>0</v>
      </c>
      <c r="F86" s="93" t="b">
        <v>0</v>
      </c>
      <c r="G86" s="93" t="b">
        <v>0</v>
      </c>
    </row>
    <row r="87" spans="1:7" ht="15">
      <c r="A87" s="93" t="s">
        <v>829</v>
      </c>
      <c r="B87" s="93">
        <v>2</v>
      </c>
      <c r="C87" s="133">
        <v>0.004702314797593137</v>
      </c>
      <c r="D87" s="93" t="s">
        <v>837</v>
      </c>
      <c r="E87" s="93" t="b">
        <v>0</v>
      </c>
      <c r="F87" s="93" t="b">
        <v>0</v>
      </c>
      <c r="G87" s="93" t="b">
        <v>0</v>
      </c>
    </row>
    <row r="88" spans="1:7" ht="15">
      <c r="A88" s="93" t="s">
        <v>830</v>
      </c>
      <c r="B88" s="93">
        <v>2</v>
      </c>
      <c r="C88" s="133">
        <v>0.004702314797593137</v>
      </c>
      <c r="D88" s="93" t="s">
        <v>837</v>
      </c>
      <c r="E88" s="93" t="b">
        <v>0</v>
      </c>
      <c r="F88" s="93" t="b">
        <v>0</v>
      </c>
      <c r="G88" s="93" t="b">
        <v>0</v>
      </c>
    </row>
    <row r="89" spans="1:7" ht="15">
      <c r="A89" s="93" t="s">
        <v>831</v>
      </c>
      <c r="B89" s="93">
        <v>2</v>
      </c>
      <c r="C89" s="133">
        <v>0.004702314797593137</v>
      </c>
      <c r="D89" s="93" t="s">
        <v>837</v>
      </c>
      <c r="E89" s="93" t="b">
        <v>0</v>
      </c>
      <c r="F89" s="93" t="b">
        <v>0</v>
      </c>
      <c r="G89" s="93" t="b">
        <v>0</v>
      </c>
    </row>
    <row r="90" spans="1:7" ht="15">
      <c r="A90" s="93" t="s">
        <v>832</v>
      </c>
      <c r="B90" s="93">
        <v>2</v>
      </c>
      <c r="C90" s="133">
        <v>0.004702314797593137</v>
      </c>
      <c r="D90" s="93" t="s">
        <v>837</v>
      </c>
      <c r="E90" s="93" t="b">
        <v>0</v>
      </c>
      <c r="F90" s="93" t="b">
        <v>0</v>
      </c>
      <c r="G90" s="93" t="b">
        <v>0</v>
      </c>
    </row>
    <row r="91" spans="1:7" ht="15">
      <c r="A91" s="93" t="s">
        <v>833</v>
      </c>
      <c r="B91" s="93">
        <v>2</v>
      </c>
      <c r="C91" s="133">
        <v>0.004702314797593137</v>
      </c>
      <c r="D91" s="93" t="s">
        <v>837</v>
      </c>
      <c r="E91" s="93" t="b">
        <v>0</v>
      </c>
      <c r="F91" s="93" t="b">
        <v>0</v>
      </c>
      <c r="G91" s="93" t="b">
        <v>0</v>
      </c>
    </row>
    <row r="92" spans="1:7" ht="15">
      <c r="A92" s="93" t="s">
        <v>834</v>
      </c>
      <c r="B92" s="93">
        <v>2</v>
      </c>
      <c r="C92" s="133">
        <v>0.004702314797593137</v>
      </c>
      <c r="D92" s="93" t="s">
        <v>837</v>
      </c>
      <c r="E92" s="93" t="b">
        <v>0</v>
      </c>
      <c r="F92" s="93" t="b">
        <v>0</v>
      </c>
      <c r="G92" s="93" t="b">
        <v>0</v>
      </c>
    </row>
    <row r="93" spans="1:7" ht="15">
      <c r="A93" s="93" t="s">
        <v>657</v>
      </c>
      <c r="B93" s="93">
        <v>26</v>
      </c>
      <c r="C93" s="133">
        <v>0</v>
      </c>
      <c r="D93" s="93" t="s">
        <v>593</v>
      </c>
      <c r="E93" s="93" t="b">
        <v>0</v>
      </c>
      <c r="F93" s="93" t="b">
        <v>0</v>
      </c>
      <c r="G93" s="93" t="b">
        <v>0</v>
      </c>
    </row>
    <row r="94" spans="1:7" ht="15">
      <c r="A94" s="93" t="s">
        <v>659</v>
      </c>
      <c r="B94" s="93">
        <v>15</v>
      </c>
      <c r="C94" s="133">
        <v>0</v>
      </c>
      <c r="D94" s="93" t="s">
        <v>593</v>
      </c>
      <c r="E94" s="93" t="b">
        <v>0</v>
      </c>
      <c r="F94" s="93" t="b">
        <v>0</v>
      </c>
      <c r="G94" s="93" t="b">
        <v>0</v>
      </c>
    </row>
    <row r="95" spans="1:7" ht="15">
      <c r="A95" s="93" t="s">
        <v>658</v>
      </c>
      <c r="B95" s="93">
        <v>14</v>
      </c>
      <c r="C95" s="133">
        <v>0</v>
      </c>
      <c r="D95" s="93" t="s">
        <v>593</v>
      </c>
      <c r="E95" s="93" t="b">
        <v>0</v>
      </c>
      <c r="F95" s="93" t="b">
        <v>0</v>
      </c>
      <c r="G95" s="93" t="b">
        <v>0</v>
      </c>
    </row>
    <row r="96" spans="1:7" ht="15">
      <c r="A96" s="93" t="s">
        <v>634</v>
      </c>
      <c r="B96" s="93">
        <v>14</v>
      </c>
      <c r="C96" s="133">
        <v>0</v>
      </c>
      <c r="D96" s="93" t="s">
        <v>593</v>
      </c>
      <c r="E96" s="93" t="b">
        <v>0</v>
      </c>
      <c r="F96" s="93" t="b">
        <v>0</v>
      </c>
      <c r="G96" s="93" t="b">
        <v>0</v>
      </c>
    </row>
    <row r="97" spans="1:7" ht="15">
      <c r="A97" s="93" t="s">
        <v>660</v>
      </c>
      <c r="B97" s="93">
        <v>14</v>
      </c>
      <c r="C97" s="133">
        <v>0</v>
      </c>
      <c r="D97" s="93" t="s">
        <v>593</v>
      </c>
      <c r="E97" s="93" t="b">
        <v>0</v>
      </c>
      <c r="F97" s="93" t="b">
        <v>0</v>
      </c>
      <c r="G97" s="93" t="b">
        <v>0</v>
      </c>
    </row>
    <row r="98" spans="1:7" ht="15">
      <c r="A98" s="93" t="s">
        <v>662</v>
      </c>
      <c r="B98" s="93">
        <v>14</v>
      </c>
      <c r="C98" s="133">
        <v>0</v>
      </c>
      <c r="D98" s="93" t="s">
        <v>593</v>
      </c>
      <c r="E98" s="93" t="b">
        <v>0</v>
      </c>
      <c r="F98" s="93" t="b">
        <v>0</v>
      </c>
      <c r="G98" s="93" t="b">
        <v>0</v>
      </c>
    </row>
    <row r="99" spans="1:7" ht="15">
      <c r="A99" s="93" t="s">
        <v>663</v>
      </c>
      <c r="B99" s="93">
        <v>12</v>
      </c>
      <c r="C99" s="133">
        <v>0.0032263513074994323</v>
      </c>
      <c r="D99" s="93" t="s">
        <v>593</v>
      </c>
      <c r="E99" s="93" t="b">
        <v>0</v>
      </c>
      <c r="F99" s="93" t="b">
        <v>0</v>
      </c>
      <c r="G99" s="93" t="b">
        <v>0</v>
      </c>
    </row>
    <row r="100" spans="1:7" ht="15">
      <c r="A100" s="93" t="s">
        <v>229</v>
      </c>
      <c r="B100" s="93">
        <v>8</v>
      </c>
      <c r="C100" s="133">
        <v>0.007808451363415082</v>
      </c>
      <c r="D100" s="93" t="s">
        <v>593</v>
      </c>
      <c r="E100" s="93" t="b">
        <v>0</v>
      </c>
      <c r="F100" s="93" t="b">
        <v>0</v>
      </c>
      <c r="G100" s="93" t="b">
        <v>0</v>
      </c>
    </row>
    <row r="101" spans="1:7" ht="15">
      <c r="A101" s="93" t="s">
        <v>233</v>
      </c>
      <c r="B101" s="93">
        <v>8</v>
      </c>
      <c r="C101" s="133">
        <v>0.007808451363415082</v>
      </c>
      <c r="D101" s="93" t="s">
        <v>593</v>
      </c>
      <c r="E101" s="93" t="b">
        <v>0</v>
      </c>
      <c r="F101" s="93" t="b">
        <v>0</v>
      </c>
      <c r="G101" s="93" t="b">
        <v>0</v>
      </c>
    </row>
    <row r="102" spans="1:7" ht="15">
      <c r="A102" s="93" t="s">
        <v>664</v>
      </c>
      <c r="B102" s="93">
        <v>8</v>
      </c>
      <c r="C102" s="133">
        <v>0.007808451363415082</v>
      </c>
      <c r="D102" s="93" t="s">
        <v>593</v>
      </c>
      <c r="E102" s="93" t="b">
        <v>0</v>
      </c>
      <c r="F102" s="93" t="b">
        <v>0</v>
      </c>
      <c r="G102" s="93" t="b">
        <v>0</v>
      </c>
    </row>
    <row r="103" spans="1:7" ht="15">
      <c r="A103" s="93" t="s">
        <v>227</v>
      </c>
      <c r="B103" s="93">
        <v>8</v>
      </c>
      <c r="C103" s="133">
        <v>0.007808451363415082</v>
      </c>
      <c r="D103" s="93" t="s">
        <v>593</v>
      </c>
      <c r="E103" s="93" t="b">
        <v>0</v>
      </c>
      <c r="F103" s="93" t="b">
        <v>0</v>
      </c>
      <c r="G103" s="93" t="b">
        <v>0</v>
      </c>
    </row>
    <row r="104" spans="1:7" ht="15">
      <c r="A104" s="93" t="s">
        <v>234</v>
      </c>
      <c r="B104" s="93">
        <v>8</v>
      </c>
      <c r="C104" s="133">
        <v>0.007808451363415082</v>
      </c>
      <c r="D104" s="93" t="s">
        <v>593</v>
      </c>
      <c r="E104" s="93" t="b">
        <v>0</v>
      </c>
      <c r="F104" s="93" t="b">
        <v>0</v>
      </c>
      <c r="G104" s="93" t="b">
        <v>0</v>
      </c>
    </row>
    <row r="105" spans="1:7" ht="15">
      <c r="A105" s="93" t="s">
        <v>230</v>
      </c>
      <c r="B105" s="93">
        <v>8</v>
      </c>
      <c r="C105" s="133">
        <v>0.007808451363415082</v>
      </c>
      <c r="D105" s="93" t="s">
        <v>593</v>
      </c>
      <c r="E105" s="93" t="b">
        <v>0</v>
      </c>
      <c r="F105" s="93" t="b">
        <v>0</v>
      </c>
      <c r="G105" s="93" t="b">
        <v>0</v>
      </c>
    </row>
    <row r="106" spans="1:7" ht="15">
      <c r="A106" s="93" t="s">
        <v>774</v>
      </c>
      <c r="B106" s="93">
        <v>7</v>
      </c>
      <c r="C106" s="133">
        <v>0.008462690641156097</v>
      </c>
      <c r="D106" s="93" t="s">
        <v>593</v>
      </c>
      <c r="E106" s="93" t="b">
        <v>0</v>
      </c>
      <c r="F106" s="93" t="b">
        <v>0</v>
      </c>
      <c r="G106" s="93" t="b">
        <v>0</v>
      </c>
    </row>
    <row r="107" spans="1:7" ht="15">
      <c r="A107" s="93" t="s">
        <v>775</v>
      </c>
      <c r="B107" s="93">
        <v>7</v>
      </c>
      <c r="C107" s="133">
        <v>0.008462690641156097</v>
      </c>
      <c r="D107" s="93" t="s">
        <v>593</v>
      </c>
      <c r="E107" s="93" t="b">
        <v>0</v>
      </c>
      <c r="F107" s="93" t="b">
        <v>0</v>
      </c>
      <c r="G107" s="93" t="b">
        <v>0</v>
      </c>
    </row>
    <row r="108" spans="1:7" ht="15">
      <c r="A108" s="93" t="s">
        <v>235</v>
      </c>
      <c r="B108" s="93">
        <v>7</v>
      </c>
      <c r="C108" s="133">
        <v>0.008462690641156097</v>
      </c>
      <c r="D108" s="93" t="s">
        <v>593</v>
      </c>
      <c r="E108" s="93" t="b">
        <v>0</v>
      </c>
      <c r="F108" s="93" t="b">
        <v>0</v>
      </c>
      <c r="G108" s="93" t="b">
        <v>0</v>
      </c>
    </row>
    <row r="109" spans="1:7" ht="15">
      <c r="A109" s="93" t="s">
        <v>777</v>
      </c>
      <c r="B109" s="93">
        <v>6</v>
      </c>
      <c r="C109" s="133">
        <v>0.008866910489026372</v>
      </c>
      <c r="D109" s="93" t="s">
        <v>593</v>
      </c>
      <c r="E109" s="93" t="b">
        <v>0</v>
      </c>
      <c r="F109" s="93" t="b">
        <v>0</v>
      </c>
      <c r="G109" s="93" t="b">
        <v>0</v>
      </c>
    </row>
    <row r="110" spans="1:7" ht="15">
      <c r="A110" s="93" t="s">
        <v>778</v>
      </c>
      <c r="B110" s="93">
        <v>6</v>
      </c>
      <c r="C110" s="133">
        <v>0.008866910489026372</v>
      </c>
      <c r="D110" s="93" t="s">
        <v>593</v>
      </c>
      <c r="E110" s="93" t="b">
        <v>0</v>
      </c>
      <c r="F110" s="93" t="b">
        <v>0</v>
      </c>
      <c r="G110" s="93" t="b">
        <v>0</v>
      </c>
    </row>
    <row r="111" spans="1:7" ht="15">
      <c r="A111" s="93" t="s">
        <v>779</v>
      </c>
      <c r="B111" s="93">
        <v>6</v>
      </c>
      <c r="C111" s="133">
        <v>0.008866910489026372</v>
      </c>
      <c r="D111" s="93" t="s">
        <v>593</v>
      </c>
      <c r="E111" s="93" t="b">
        <v>0</v>
      </c>
      <c r="F111" s="93" t="b">
        <v>0</v>
      </c>
      <c r="G111" s="93" t="b">
        <v>0</v>
      </c>
    </row>
    <row r="112" spans="1:7" ht="15">
      <c r="A112" s="93" t="s">
        <v>780</v>
      </c>
      <c r="B112" s="93">
        <v>6</v>
      </c>
      <c r="C112" s="133">
        <v>0.008866910489026372</v>
      </c>
      <c r="D112" s="93" t="s">
        <v>593</v>
      </c>
      <c r="E112" s="93" t="b">
        <v>0</v>
      </c>
      <c r="F112" s="93" t="b">
        <v>0</v>
      </c>
      <c r="G112" s="93" t="b">
        <v>0</v>
      </c>
    </row>
    <row r="113" spans="1:7" ht="15">
      <c r="A113" s="93" t="s">
        <v>773</v>
      </c>
      <c r="B113" s="93">
        <v>6</v>
      </c>
      <c r="C113" s="133">
        <v>0.008866910489026372</v>
      </c>
      <c r="D113" s="93" t="s">
        <v>593</v>
      </c>
      <c r="E113" s="93" t="b">
        <v>0</v>
      </c>
      <c r="F113" s="93" t="b">
        <v>0</v>
      </c>
      <c r="G113" s="93" t="b">
        <v>0</v>
      </c>
    </row>
    <row r="114" spans="1:7" ht="15">
      <c r="A114" s="93" t="s">
        <v>781</v>
      </c>
      <c r="B114" s="93">
        <v>6</v>
      </c>
      <c r="C114" s="133">
        <v>0.008866910489026372</v>
      </c>
      <c r="D114" s="93" t="s">
        <v>593</v>
      </c>
      <c r="E114" s="93" t="b">
        <v>0</v>
      </c>
      <c r="F114" s="93" t="b">
        <v>0</v>
      </c>
      <c r="G114" s="93" t="b">
        <v>0</v>
      </c>
    </row>
    <row r="115" spans="1:7" ht="15">
      <c r="A115" s="93" t="s">
        <v>782</v>
      </c>
      <c r="B115" s="93">
        <v>6</v>
      </c>
      <c r="C115" s="133">
        <v>0.008866910489026372</v>
      </c>
      <c r="D115" s="93" t="s">
        <v>593</v>
      </c>
      <c r="E115" s="93" t="b">
        <v>0</v>
      </c>
      <c r="F115" s="93" t="b">
        <v>0</v>
      </c>
      <c r="G115" s="93" t="b">
        <v>0</v>
      </c>
    </row>
    <row r="116" spans="1:7" ht="15">
      <c r="A116" s="93" t="s">
        <v>783</v>
      </c>
      <c r="B116" s="93">
        <v>6</v>
      </c>
      <c r="C116" s="133">
        <v>0.008866910489026372</v>
      </c>
      <c r="D116" s="93" t="s">
        <v>593</v>
      </c>
      <c r="E116" s="93" t="b">
        <v>0</v>
      </c>
      <c r="F116" s="93" t="b">
        <v>0</v>
      </c>
      <c r="G116" s="93" t="b">
        <v>0</v>
      </c>
    </row>
    <row r="117" spans="1:7" ht="15">
      <c r="A117" s="93" t="s">
        <v>776</v>
      </c>
      <c r="B117" s="93">
        <v>6</v>
      </c>
      <c r="C117" s="133">
        <v>0.008866910489026372</v>
      </c>
      <c r="D117" s="93" t="s">
        <v>593</v>
      </c>
      <c r="E117" s="93" t="b">
        <v>0</v>
      </c>
      <c r="F117" s="93" t="b">
        <v>0</v>
      </c>
      <c r="G117" s="93" t="b">
        <v>0</v>
      </c>
    </row>
    <row r="118" spans="1:7" ht="15">
      <c r="A118" s="93" t="s">
        <v>784</v>
      </c>
      <c r="B118" s="93">
        <v>5</v>
      </c>
      <c r="C118" s="133">
        <v>0.008979076934582716</v>
      </c>
      <c r="D118" s="93" t="s">
        <v>593</v>
      </c>
      <c r="E118" s="93" t="b">
        <v>0</v>
      </c>
      <c r="F118" s="93" t="b">
        <v>0</v>
      </c>
      <c r="G118" s="93" t="b">
        <v>0</v>
      </c>
    </row>
    <row r="119" spans="1:7" ht="15">
      <c r="A119" s="93" t="s">
        <v>785</v>
      </c>
      <c r="B119" s="93">
        <v>5</v>
      </c>
      <c r="C119" s="133">
        <v>0.008979076934582716</v>
      </c>
      <c r="D119" s="93" t="s">
        <v>593</v>
      </c>
      <c r="E119" s="93" t="b">
        <v>0</v>
      </c>
      <c r="F119" s="93" t="b">
        <v>0</v>
      </c>
      <c r="G119" s="93" t="b">
        <v>0</v>
      </c>
    </row>
    <row r="120" spans="1:7" ht="15">
      <c r="A120" s="93" t="s">
        <v>226</v>
      </c>
      <c r="B120" s="93">
        <v>5</v>
      </c>
      <c r="C120" s="133">
        <v>0.008979076934582716</v>
      </c>
      <c r="D120" s="93" t="s">
        <v>593</v>
      </c>
      <c r="E120" s="93" t="b">
        <v>0</v>
      </c>
      <c r="F120" s="93" t="b">
        <v>0</v>
      </c>
      <c r="G120" s="93" t="b">
        <v>0</v>
      </c>
    </row>
    <row r="121" spans="1:7" ht="15">
      <c r="A121" s="93" t="s">
        <v>658</v>
      </c>
      <c r="B121" s="93">
        <v>8</v>
      </c>
      <c r="C121" s="133">
        <v>0</v>
      </c>
      <c r="D121" s="93" t="s">
        <v>594</v>
      </c>
      <c r="E121" s="93" t="b">
        <v>0</v>
      </c>
      <c r="F121" s="93" t="b">
        <v>0</v>
      </c>
      <c r="G121" s="93" t="b">
        <v>0</v>
      </c>
    </row>
    <row r="122" spans="1:7" ht="15">
      <c r="A122" s="93" t="s">
        <v>231</v>
      </c>
      <c r="B122" s="93">
        <v>5</v>
      </c>
      <c r="C122" s="133">
        <v>0.005968420545494877</v>
      </c>
      <c r="D122" s="93" t="s">
        <v>594</v>
      </c>
      <c r="E122" s="93" t="b">
        <v>0</v>
      </c>
      <c r="F122" s="93" t="b">
        <v>0</v>
      </c>
      <c r="G122" s="93" t="b">
        <v>0</v>
      </c>
    </row>
    <row r="123" spans="1:7" ht="15">
      <c r="A123" s="93" t="s">
        <v>666</v>
      </c>
      <c r="B123" s="93">
        <v>3</v>
      </c>
      <c r="C123" s="133">
        <v>0.0074731356538996685</v>
      </c>
      <c r="D123" s="93" t="s">
        <v>594</v>
      </c>
      <c r="E123" s="93" t="b">
        <v>0</v>
      </c>
      <c r="F123" s="93" t="b">
        <v>0</v>
      </c>
      <c r="G123" s="93" t="b">
        <v>0</v>
      </c>
    </row>
    <row r="124" spans="1:7" ht="15">
      <c r="A124" s="93" t="s">
        <v>667</v>
      </c>
      <c r="B124" s="93">
        <v>3</v>
      </c>
      <c r="C124" s="133">
        <v>0.0074731356538996685</v>
      </c>
      <c r="D124" s="93" t="s">
        <v>594</v>
      </c>
      <c r="E124" s="93" t="b">
        <v>0</v>
      </c>
      <c r="F124" s="93" t="b">
        <v>0</v>
      </c>
      <c r="G124" s="93" t="b">
        <v>0</v>
      </c>
    </row>
    <row r="125" spans="1:7" ht="15">
      <c r="A125" s="93" t="s">
        <v>668</v>
      </c>
      <c r="B125" s="93">
        <v>3</v>
      </c>
      <c r="C125" s="133">
        <v>0.0074731356538996685</v>
      </c>
      <c r="D125" s="93" t="s">
        <v>594</v>
      </c>
      <c r="E125" s="93" t="b">
        <v>0</v>
      </c>
      <c r="F125" s="93" t="b">
        <v>0</v>
      </c>
      <c r="G125" s="93" t="b">
        <v>0</v>
      </c>
    </row>
    <row r="126" spans="1:7" ht="15">
      <c r="A126" s="93" t="s">
        <v>669</v>
      </c>
      <c r="B126" s="93">
        <v>3</v>
      </c>
      <c r="C126" s="133">
        <v>0.0074731356538996685</v>
      </c>
      <c r="D126" s="93" t="s">
        <v>594</v>
      </c>
      <c r="E126" s="93" t="b">
        <v>0</v>
      </c>
      <c r="F126" s="93" t="b">
        <v>0</v>
      </c>
      <c r="G126" s="93" t="b">
        <v>0</v>
      </c>
    </row>
    <row r="127" spans="1:7" ht="15">
      <c r="A127" s="93" t="s">
        <v>670</v>
      </c>
      <c r="B127" s="93">
        <v>3</v>
      </c>
      <c r="C127" s="133">
        <v>0.0074731356538996685</v>
      </c>
      <c r="D127" s="93" t="s">
        <v>594</v>
      </c>
      <c r="E127" s="93" t="b">
        <v>0</v>
      </c>
      <c r="F127" s="93" t="b">
        <v>0</v>
      </c>
      <c r="G127" s="93" t="b">
        <v>0</v>
      </c>
    </row>
    <row r="128" spans="1:7" ht="15">
      <c r="A128" s="93" t="s">
        <v>671</v>
      </c>
      <c r="B128" s="93">
        <v>3</v>
      </c>
      <c r="C128" s="133">
        <v>0.0074731356538996685</v>
      </c>
      <c r="D128" s="93" t="s">
        <v>594</v>
      </c>
      <c r="E128" s="93" t="b">
        <v>0</v>
      </c>
      <c r="F128" s="93" t="b">
        <v>0</v>
      </c>
      <c r="G128" s="93" t="b">
        <v>0</v>
      </c>
    </row>
    <row r="129" spans="1:7" ht="15">
      <c r="A129" s="93" t="s">
        <v>672</v>
      </c>
      <c r="B129" s="93">
        <v>3</v>
      </c>
      <c r="C129" s="133">
        <v>0.0074731356538996685</v>
      </c>
      <c r="D129" s="93" t="s">
        <v>594</v>
      </c>
      <c r="E129" s="93" t="b">
        <v>0</v>
      </c>
      <c r="F129" s="93" t="b">
        <v>0</v>
      </c>
      <c r="G129" s="93" t="b">
        <v>0</v>
      </c>
    </row>
    <row r="130" spans="1:7" ht="15">
      <c r="A130" s="93" t="s">
        <v>673</v>
      </c>
      <c r="B130" s="93">
        <v>3</v>
      </c>
      <c r="C130" s="133">
        <v>0.0074731356538996685</v>
      </c>
      <c r="D130" s="93" t="s">
        <v>594</v>
      </c>
      <c r="E130" s="93" t="b">
        <v>0</v>
      </c>
      <c r="F130" s="93" t="b">
        <v>0</v>
      </c>
      <c r="G130" s="93" t="b">
        <v>0</v>
      </c>
    </row>
    <row r="131" spans="1:7" ht="15">
      <c r="A131" s="93" t="s">
        <v>786</v>
      </c>
      <c r="B131" s="93">
        <v>3</v>
      </c>
      <c r="C131" s="133">
        <v>0.0074731356538996685</v>
      </c>
      <c r="D131" s="93" t="s">
        <v>594</v>
      </c>
      <c r="E131" s="93" t="b">
        <v>0</v>
      </c>
      <c r="F131" s="93" t="b">
        <v>0</v>
      </c>
      <c r="G131" s="93" t="b">
        <v>0</v>
      </c>
    </row>
    <row r="132" spans="1:7" ht="15">
      <c r="A132" s="93" t="s">
        <v>787</v>
      </c>
      <c r="B132" s="93">
        <v>3</v>
      </c>
      <c r="C132" s="133">
        <v>0.0074731356538996685</v>
      </c>
      <c r="D132" s="93" t="s">
        <v>594</v>
      </c>
      <c r="E132" s="93" t="b">
        <v>0</v>
      </c>
      <c r="F132" s="93" t="b">
        <v>0</v>
      </c>
      <c r="G132" s="93" t="b">
        <v>0</v>
      </c>
    </row>
    <row r="133" spans="1:7" ht="15">
      <c r="A133" s="93" t="s">
        <v>788</v>
      </c>
      <c r="B133" s="93">
        <v>3</v>
      </c>
      <c r="C133" s="133">
        <v>0.0074731356538996685</v>
      </c>
      <c r="D133" s="93" t="s">
        <v>594</v>
      </c>
      <c r="E133" s="93" t="b">
        <v>0</v>
      </c>
      <c r="F133" s="93" t="b">
        <v>0</v>
      </c>
      <c r="G133" s="93" t="b">
        <v>0</v>
      </c>
    </row>
    <row r="134" spans="1:7" ht="15">
      <c r="A134" s="93" t="s">
        <v>789</v>
      </c>
      <c r="B134" s="93">
        <v>3</v>
      </c>
      <c r="C134" s="133">
        <v>0.0074731356538996685</v>
      </c>
      <c r="D134" s="93" t="s">
        <v>594</v>
      </c>
      <c r="E134" s="93" t="b">
        <v>0</v>
      </c>
      <c r="F134" s="93" t="b">
        <v>0</v>
      </c>
      <c r="G134" s="93" t="b">
        <v>0</v>
      </c>
    </row>
    <row r="135" spans="1:7" ht="15">
      <c r="A135" s="93" t="s">
        <v>790</v>
      </c>
      <c r="B135" s="93">
        <v>3</v>
      </c>
      <c r="C135" s="133">
        <v>0.0074731356538996685</v>
      </c>
      <c r="D135" s="93" t="s">
        <v>594</v>
      </c>
      <c r="E135" s="93" t="b">
        <v>0</v>
      </c>
      <c r="F135" s="93" t="b">
        <v>0</v>
      </c>
      <c r="G135" s="93" t="b">
        <v>0</v>
      </c>
    </row>
    <row r="136" spans="1:7" ht="15">
      <c r="A136" s="93" t="s">
        <v>791</v>
      </c>
      <c r="B136" s="93">
        <v>3</v>
      </c>
      <c r="C136" s="133">
        <v>0.0074731356538996685</v>
      </c>
      <c r="D136" s="93" t="s">
        <v>594</v>
      </c>
      <c r="E136" s="93" t="b">
        <v>0</v>
      </c>
      <c r="F136" s="93" t="b">
        <v>0</v>
      </c>
      <c r="G136" s="93" t="b">
        <v>0</v>
      </c>
    </row>
    <row r="137" spans="1:7" ht="15">
      <c r="A137" s="93" t="s">
        <v>792</v>
      </c>
      <c r="B137" s="93">
        <v>3</v>
      </c>
      <c r="C137" s="133">
        <v>0.0074731356538996685</v>
      </c>
      <c r="D137" s="93" t="s">
        <v>594</v>
      </c>
      <c r="E137" s="93" t="b">
        <v>0</v>
      </c>
      <c r="F137" s="93" t="b">
        <v>0</v>
      </c>
      <c r="G137" s="93" t="b">
        <v>0</v>
      </c>
    </row>
    <row r="138" spans="1:7" ht="15">
      <c r="A138" s="93" t="s">
        <v>793</v>
      </c>
      <c r="B138" s="93">
        <v>3</v>
      </c>
      <c r="C138" s="133">
        <v>0.0074731356538996685</v>
      </c>
      <c r="D138" s="93" t="s">
        <v>594</v>
      </c>
      <c r="E138" s="93" t="b">
        <v>0</v>
      </c>
      <c r="F138" s="93" t="b">
        <v>0</v>
      </c>
      <c r="G138" s="93" t="b">
        <v>0</v>
      </c>
    </row>
    <row r="139" spans="1:7" ht="15">
      <c r="A139" s="93" t="s">
        <v>794</v>
      </c>
      <c r="B139" s="93">
        <v>3</v>
      </c>
      <c r="C139" s="133">
        <v>0.0074731356538996685</v>
      </c>
      <c r="D139" s="93" t="s">
        <v>594</v>
      </c>
      <c r="E139" s="93" t="b">
        <v>0</v>
      </c>
      <c r="F139" s="93" t="b">
        <v>0</v>
      </c>
      <c r="G139" s="93" t="b">
        <v>0</v>
      </c>
    </row>
    <row r="140" spans="1:7" ht="15">
      <c r="A140" s="93" t="s">
        <v>795</v>
      </c>
      <c r="B140" s="93">
        <v>3</v>
      </c>
      <c r="C140" s="133">
        <v>0.0074731356538996685</v>
      </c>
      <c r="D140" s="93" t="s">
        <v>594</v>
      </c>
      <c r="E140" s="93" t="b">
        <v>0</v>
      </c>
      <c r="F140" s="93" t="b">
        <v>0</v>
      </c>
      <c r="G140" s="93" t="b">
        <v>0</v>
      </c>
    </row>
    <row r="141" spans="1:7" ht="15">
      <c r="A141" s="93" t="s">
        <v>796</v>
      </c>
      <c r="B141" s="93">
        <v>3</v>
      </c>
      <c r="C141" s="133">
        <v>0.0074731356538996685</v>
      </c>
      <c r="D141" s="93" t="s">
        <v>594</v>
      </c>
      <c r="E141" s="93" t="b">
        <v>0</v>
      </c>
      <c r="F141" s="93" t="b">
        <v>0</v>
      </c>
      <c r="G141" s="93" t="b">
        <v>0</v>
      </c>
    </row>
    <row r="142" spans="1:7" ht="15">
      <c r="A142" s="93" t="s">
        <v>797</v>
      </c>
      <c r="B142" s="93">
        <v>3</v>
      </c>
      <c r="C142" s="133">
        <v>0.0074731356538996685</v>
      </c>
      <c r="D142" s="93" t="s">
        <v>594</v>
      </c>
      <c r="E142" s="93" t="b">
        <v>0</v>
      </c>
      <c r="F142" s="93" t="b">
        <v>0</v>
      </c>
      <c r="G142" s="93" t="b">
        <v>0</v>
      </c>
    </row>
    <row r="143" spans="1:7" ht="15">
      <c r="A143" s="93" t="s">
        <v>798</v>
      </c>
      <c r="B143" s="93">
        <v>3</v>
      </c>
      <c r="C143" s="133">
        <v>0.0074731356538996685</v>
      </c>
      <c r="D143" s="93" t="s">
        <v>594</v>
      </c>
      <c r="E143" s="93" t="b">
        <v>0</v>
      </c>
      <c r="F143" s="93" t="b">
        <v>0</v>
      </c>
      <c r="G143" s="93" t="b">
        <v>0</v>
      </c>
    </row>
    <row r="144" spans="1:7" ht="15">
      <c r="A144" s="93" t="s">
        <v>799</v>
      </c>
      <c r="B144" s="93">
        <v>3</v>
      </c>
      <c r="C144" s="133">
        <v>0.0074731356538996685</v>
      </c>
      <c r="D144" s="93" t="s">
        <v>594</v>
      </c>
      <c r="E144" s="93" t="b">
        <v>0</v>
      </c>
      <c r="F144" s="93" t="b">
        <v>0</v>
      </c>
      <c r="G144" s="93" t="b">
        <v>0</v>
      </c>
    </row>
    <row r="145" spans="1:7" ht="15">
      <c r="A145" s="93" t="s">
        <v>800</v>
      </c>
      <c r="B145" s="93">
        <v>3</v>
      </c>
      <c r="C145" s="133">
        <v>0.0074731356538996685</v>
      </c>
      <c r="D145" s="93" t="s">
        <v>594</v>
      </c>
      <c r="E145" s="93" t="b">
        <v>0</v>
      </c>
      <c r="F145" s="93" t="b">
        <v>0</v>
      </c>
      <c r="G145" s="93" t="b">
        <v>0</v>
      </c>
    </row>
    <row r="146" spans="1:7" ht="15">
      <c r="A146" s="93" t="s">
        <v>801</v>
      </c>
      <c r="B146" s="93">
        <v>3</v>
      </c>
      <c r="C146" s="133">
        <v>0.0074731356538996685</v>
      </c>
      <c r="D146" s="93" t="s">
        <v>594</v>
      </c>
      <c r="E146" s="93" t="b">
        <v>0</v>
      </c>
      <c r="F146" s="93" t="b">
        <v>0</v>
      </c>
      <c r="G146" s="93" t="b">
        <v>0</v>
      </c>
    </row>
    <row r="147" spans="1:7" ht="15">
      <c r="A147" s="93" t="s">
        <v>802</v>
      </c>
      <c r="B147" s="93">
        <v>3</v>
      </c>
      <c r="C147" s="133">
        <v>0.0074731356538996685</v>
      </c>
      <c r="D147" s="93" t="s">
        <v>594</v>
      </c>
      <c r="E147" s="93" t="b">
        <v>0</v>
      </c>
      <c r="F147" s="93" t="b">
        <v>0</v>
      </c>
      <c r="G147" s="93" t="b">
        <v>0</v>
      </c>
    </row>
    <row r="148" spans="1:7" ht="15">
      <c r="A148" s="93" t="s">
        <v>773</v>
      </c>
      <c r="B148" s="93">
        <v>3</v>
      </c>
      <c r="C148" s="133">
        <v>0.0074731356538996685</v>
      </c>
      <c r="D148" s="93" t="s">
        <v>594</v>
      </c>
      <c r="E148" s="93" t="b">
        <v>0</v>
      </c>
      <c r="F148" s="93" t="b">
        <v>0</v>
      </c>
      <c r="G148" s="93" t="b">
        <v>0</v>
      </c>
    </row>
    <row r="149" spans="1:7" ht="15">
      <c r="A149" s="93" t="s">
        <v>803</v>
      </c>
      <c r="B149" s="93">
        <v>3</v>
      </c>
      <c r="C149" s="133">
        <v>0.0074731356538996685</v>
      </c>
      <c r="D149" s="93" t="s">
        <v>594</v>
      </c>
      <c r="E149" s="93" t="b">
        <v>0</v>
      </c>
      <c r="F149" s="93" t="b">
        <v>0</v>
      </c>
      <c r="G149" s="93" t="b">
        <v>0</v>
      </c>
    </row>
    <row r="150" spans="1:7" ht="15">
      <c r="A150" s="93" t="s">
        <v>804</v>
      </c>
      <c r="B150" s="93">
        <v>3</v>
      </c>
      <c r="C150" s="133">
        <v>0.0074731356538996685</v>
      </c>
      <c r="D150" s="93" t="s">
        <v>594</v>
      </c>
      <c r="E150" s="93" t="b">
        <v>0</v>
      </c>
      <c r="F150" s="93" t="b">
        <v>0</v>
      </c>
      <c r="G150" s="93" t="b">
        <v>0</v>
      </c>
    </row>
    <row r="151" spans="1:7" ht="15">
      <c r="A151" s="93" t="s">
        <v>805</v>
      </c>
      <c r="B151" s="93">
        <v>3</v>
      </c>
      <c r="C151" s="133">
        <v>0.0074731356538996685</v>
      </c>
      <c r="D151" s="93" t="s">
        <v>594</v>
      </c>
      <c r="E151" s="93" t="b">
        <v>0</v>
      </c>
      <c r="F151" s="93" t="b">
        <v>0</v>
      </c>
      <c r="G151" s="93" t="b">
        <v>0</v>
      </c>
    </row>
    <row r="152" spans="1:7" ht="15">
      <c r="A152" s="93" t="s">
        <v>806</v>
      </c>
      <c r="B152" s="93">
        <v>3</v>
      </c>
      <c r="C152" s="133">
        <v>0.0074731356538996685</v>
      </c>
      <c r="D152" s="93" t="s">
        <v>594</v>
      </c>
      <c r="E152" s="93" t="b">
        <v>0</v>
      </c>
      <c r="F152" s="93" t="b">
        <v>0</v>
      </c>
      <c r="G152" s="93" t="b">
        <v>0</v>
      </c>
    </row>
    <row r="153" spans="1:7" ht="15">
      <c r="A153" s="93" t="s">
        <v>807</v>
      </c>
      <c r="B153" s="93">
        <v>3</v>
      </c>
      <c r="C153" s="133">
        <v>0.0074731356538996685</v>
      </c>
      <c r="D153" s="93" t="s">
        <v>594</v>
      </c>
      <c r="E153" s="93" t="b">
        <v>0</v>
      </c>
      <c r="F153" s="93" t="b">
        <v>0</v>
      </c>
      <c r="G153" s="93" t="b">
        <v>0</v>
      </c>
    </row>
    <row r="154" spans="1:7" ht="15">
      <c r="A154" s="93" t="s">
        <v>808</v>
      </c>
      <c r="B154" s="93">
        <v>3</v>
      </c>
      <c r="C154" s="133">
        <v>0.0074731356538996685</v>
      </c>
      <c r="D154" s="93" t="s">
        <v>594</v>
      </c>
      <c r="E154" s="93" t="b">
        <v>0</v>
      </c>
      <c r="F154" s="93" t="b">
        <v>0</v>
      </c>
      <c r="G154" s="93" t="b">
        <v>0</v>
      </c>
    </row>
    <row r="155" spans="1:7" ht="15">
      <c r="A155" s="93" t="s">
        <v>809</v>
      </c>
      <c r="B155" s="93">
        <v>3</v>
      </c>
      <c r="C155" s="133">
        <v>0.0074731356538996685</v>
      </c>
      <c r="D155" s="93" t="s">
        <v>594</v>
      </c>
      <c r="E155" s="93" t="b">
        <v>0</v>
      </c>
      <c r="F155" s="93" t="b">
        <v>0</v>
      </c>
      <c r="G155" s="93" t="b">
        <v>0</v>
      </c>
    </row>
    <row r="156" spans="1:7" ht="15">
      <c r="A156" s="93" t="s">
        <v>810</v>
      </c>
      <c r="B156" s="93">
        <v>3</v>
      </c>
      <c r="C156" s="133">
        <v>0.0074731356538996685</v>
      </c>
      <c r="D156" s="93" t="s">
        <v>594</v>
      </c>
      <c r="E156" s="93" t="b">
        <v>0</v>
      </c>
      <c r="F156" s="93" t="b">
        <v>0</v>
      </c>
      <c r="G156" s="93" t="b">
        <v>0</v>
      </c>
    </row>
    <row r="157" spans="1:7" ht="15">
      <c r="A157" s="93" t="s">
        <v>811</v>
      </c>
      <c r="B157" s="93">
        <v>3</v>
      </c>
      <c r="C157" s="133">
        <v>0.0074731356538996685</v>
      </c>
      <c r="D157" s="93" t="s">
        <v>594</v>
      </c>
      <c r="E157" s="93" t="b">
        <v>0</v>
      </c>
      <c r="F157" s="93" t="b">
        <v>0</v>
      </c>
      <c r="G157" s="93" t="b">
        <v>0</v>
      </c>
    </row>
    <row r="158" spans="1:7" ht="15">
      <c r="A158" s="93" t="s">
        <v>812</v>
      </c>
      <c r="B158" s="93">
        <v>3</v>
      </c>
      <c r="C158" s="133">
        <v>0.0074731356538996685</v>
      </c>
      <c r="D158" s="93" t="s">
        <v>594</v>
      </c>
      <c r="E158" s="93" t="b">
        <v>0</v>
      </c>
      <c r="F158" s="93" t="b">
        <v>0</v>
      </c>
      <c r="G158" s="93" t="b">
        <v>0</v>
      </c>
    </row>
    <row r="159" spans="1:7" ht="15">
      <c r="A159" s="93" t="s">
        <v>813</v>
      </c>
      <c r="B159" s="93">
        <v>3</v>
      </c>
      <c r="C159" s="133">
        <v>0.0074731356538996685</v>
      </c>
      <c r="D159" s="93" t="s">
        <v>594</v>
      </c>
      <c r="E159" s="93" t="b">
        <v>0</v>
      </c>
      <c r="F159" s="93" t="b">
        <v>0</v>
      </c>
      <c r="G159" s="93" t="b">
        <v>0</v>
      </c>
    </row>
    <row r="160" spans="1:7" ht="15">
      <c r="A160" s="93" t="s">
        <v>814</v>
      </c>
      <c r="B160" s="93">
        <v>3</v>
      </c>
      <c r="C160" s="133">
        <v>0.0074731356538996685</v>
      </c>
      <c r="D160" s="93" t="s">
        <v>594</v>
      </c>
      <c r="E160" s="93" t="b">
        <v>0</v>
      </c>
      <c r="F160" s="93" t="b">
        <v>0</v>
      </c>
      <c r="G160" s="93" t="b">
        <v>0</v>
      </c>
    </row>
    <row r="161" spans="1:7" ht="15">
      <c r="A161" s="93" t="s">
        <v>815</v>
      </c>
      <c r="B161" s="93">
        <v>3</v>
      </c>
      <c r="C161" s="133">
        <v>0.0074731356538996685</v>
      </c>
      <c r="D161" s="93" t="s">
        <v>594</v>
      </c>
      <c r="E161" s="93" t="b">
        <v>0</v>
      </c>
      <c r="F161" s="93" t="b">
        <v>0</v>
      </c>
      <c r="G161" s="93" t="b">
        <v>0</v>
      </c>
    </row>
    <row r="162" spans="1:7" ht="15">
      <c r="A162" s="93" t="s">
        <v>816</v>
      </c>
      <c r="B162" s="93">
        <v>3</v>
      </c>
      <c r="C162" s="133">
        <v>0.0074731356538996685</v>
      </c>
      <c r="D162" s="93" t="s">
        <v>594</v>
      </c>
      <c r="E162" s="93" t="b">
        <v>0</v>
      </c>
      <c r="F162" s="93" t="b">
        <v>0</v>
      </c>
      <c r="G162" s="93" t="b">
        <v>0</v>
      </c>
    </row>
    <row r="163" spans="1:7" ht="15">
      <c r="A163" s="93" t="s">
        <v>818</v>
      </c>
      <c r="B163" s="93">
        <v>2</v>
      </c>
      <c r="C163" s="133">
        <v>0.007041637325473244</v>
      </c>
      <c r="D163" s="93" t="s">
        <v>594</v>
      </c>
      <c r="E163" s="93" t="b">
        <v>0</v>
      </c>
      <c r="F163" s="93" t="b">
        <v>0</v>
      </c>
      <c r="G163" s="93" t="b">
        <v>0</v>
      </c>
    </row>
    <row r="164" spans="1:7" ht="15">
      <c r="A164" s="93" t="s">
        <v>819</v>
      </c>
      <c r="B164" s="93">
        <v>2</v>
      </c>
      <c r="C164" s="133">
        <v>0.007041637325473244</v>
      </c>
      <c r="D164" s="93" t="s">
        <v>594</v>
      </c>
      <c r="E164" s="93" t="b">
        <v>0</v>
      </c>
      <c r="F164" s="93" t="b">
        <v>0</v>
      </c>
      <c r="G164" s="93" t="b">
        <v>0</v>
      </c>
    </row>
    <row r="165" spans="1:7" ht="15">
      <c r="A165" s="93" t="s">
        <v>820</v>
      </c>
      <c r="B165" s="93">
        <v>2</v>
      </c>
      <c r="C165" s="133">
        <v>0.007041637325473244</v>
      </c>
      <c r="D165" s="93" t="s">
        <v>594</v>
      </c>
      <c r="E165" s="93" t="b">
        <v>0</v>
      </c>
      <c r="F165" s="93" t="b">
        <v>0</v>
      </c>
      <c r="G165" s="93" t="b">
        <v>0</v>
      </c>
    </row>
    <row r="166" spans="1:7" ht="15">
      <c r="A166" s="93" t="s">
        <v>821</v>
      </c>
      <c r="B166" s="93">
        <v>2</v>
      </c>
      <c r="C166" s="133">
        <v>0.007041637325473244</v>
      </c>
      <c r="D166" s="93" t="s">
        <v>594</v>
      </c>
      <c r="E166" s="93" t="b">
        <v>0</v>
      </c>
      <c r="F166" s="93" t="b">
        <v>0</v>
      </c>
      <c r="G166" s="93" t="b">
        <v>0</v>
      </c>
    </row>
    <row r="167" spans="1:7" ht="15">
      <c r="A167" s="93" t="s">
        <v>822</v>
      </c>
      <c r="B167" s="93">
        <v>2</v>
      </c>
      <c r="C167" s="133">
        <v>0.007041637325473244</v>
      </c>
      <c r="D167" s="93" t="s">
        <v>594</v>
      </c>
      <c r="E167" s="93" t="b">
        <v>0</v>
      </c>
      <c r="F167" s="93" t="b">
        <v>0</v>
      </c>
      <c r="G167" s="93" t="b">
        <v>0</v>
      </c>
    </row>
    <row r="168" spans="1:7" ht="15">
      <c r="A168" s="93" t="s">
        <v>823</v>
      </c>
      <c r="B168" s="93">
        <v>2</v>
      </c>
      <c r="C168" s="133">
        <v>0.007041637325473244</v>
      </c>
      <c r="D168" s="93" t="s">
        <v>594</v>
      </c>
      <c r="E168" s="93" t="b">
        <v>0</v>
      </c>
      <c r="F168" s="93" t="b">
        <v>0</v>
      </c>
      <c r="G168" s="93" t="b">
        <v>0</v>
      </c>
    </row>
    <row r="169" spans="1:7" ht="15">
      <c r="A169" s="93" t="s">
        <v>817</v>
      </c>
      <c r="B169" s="93">
        <v>2</v>
      </c>
      <c r="C169" s="133">
        <v>0.007041637325473244</v>
      </c>
      <c r="D169" s="93" t="s">
        <v>594</v>
      </c>
      <c r="E169" s="93" t="b">
        <v>0</v>
      </c>
      <c r="F169" s="93" t="b">
        <v>0</v>
      </c>
      <c r="G169" s="93" t="b">
        <v>0</v>
      </c>
    </row>
    <row r="170" spans="1:7" ht="15">
      <c r="A170" s="93" t="s">
        <v>634</v>
      </c>
      <c r="B170" s="93">
        <v>2</v>
      </c>
      <c r="C170" s="133">
        <v>0.007041637325473244</v>
      </c>
      <c r="D170" s="93" t="s">
        <v>594</v>
      </c>
      <c r="E170" s="93" t="b">
        <v>0</v>
      </c>
      <c r="F170" s="93" t="b">
        <v>0</v>
      </c>
      <c r="G170" s="93" t="b">
        <v>0</v>
      </c>
    </row>
    <row r="171" spans="1:7" ht="15">
      <c r="A171" s="93" t="s">
        <v>824</v>
      </c>
      <c r="B171" s="93">
        <v>2</v>
      </c>
      <c r="C171" s="133">
        <v>0.007041637325473244</v>
      </c>
      <c r="D171" s="93" t="s">
        <v>594</v>
      </c>
      <c r="E171" s="93" t="b">
        <v>1</v>
      </c>
      <c r="F171" s="93" t="b">
        <v>0</v>
      </c>
      <c r="G171" s="93" t="b">
        <v>0</v>
      </c>
    </row>
    <row r="172" spans="1:7" ht="15">
      <c r="A172" s="93" t="s">
        <v>825</v>
      </c>
      <c r="B172" s="93">
        <v>2</v>
      </c>
      <c r="C172" s="133">
        <v>0.007041637325473244</v>
      </c>
      <c r="D172" s="93" t="s">
        <v>594</v>
      </c>
      <c r="E172" s="93" t="b">
        <v>0</v>
      </c>
      <c r="F172" s="93" t="b">
        <v>0</v>
      </c>
      <c r="G172" s="93" t="b">
        <v>0</v>
      </c>
    </row>
    <row r="173" spans="1:7" ht="15">
      <c r="A173" s="93" t="s">
        <v>826</v>
      </c>
      <c r="B173" s="93">
        <v>2</v>
      </c>
      <c r="C173" s="133">
        <v>0.007041637325473244</v>
      </c>
      <c r="D173" s="93" t="s">
        <v>594</v>
      </c>
      <c r="E173" s="93" t="b">
        <v>0</v>
      </c>
      <c r="F173" s="93" t="b">
        <v>0</v>
      </c>
      <c r="G173" s="93" t="b">
        <v>0</v>
      </c>
    </row>
    <row r="174" spans="1:7" ht="15">
      <c r="A174" s="93" t="s">
        <v>827</v>
      </c>
      <c r="B174" s="93">
        <v>2</v>
      </c>
      <c r="C174" s="133">
        <v>0.007041637325473244</v>
      </c>
      <c r="D174" s="93" t="s">
        <v>594</v>
      </c>
      <c r="E174" s="93" t="b">
        <v>0</v>
      </c>
      <c r="F174" s="93" t="b">
        <v>0</v>
      </c>
      <c r="G174" s="93" t="b">
        <v>0</v>
      </c>
    </row>
    <row r="175" spans="1:7" ht="15">
      <c r="A175" s="93" t="s">
        <v>828</v>
      </c>
      <c r="B175" s="93">
        <v>2</v>
      </c>
      <c r="C175" s="133">
        <v>0.007041637325473244</v>
      </c>
      <c r="D175" s="93" t="s">
        <v>594</v>
      </c>
      <c r="E175" s="93" t="b">
        <v>0</v>
      </c>
      <c r="F175" s="93" t="b">
        <v>0</v>
      </c>
      <c r="G175" s="93" t="b">
        <v>0</v>
      </c>
    </row>
    <row r="176" spans="1:7" ht="15">
      <c r="A176" s="93" t="s">
        <v>829</v>
      </c>
      <c r="B176" s="93">
        <v>2</v>
      </c>
      <c r="C176" s="133">
        <v>0.007041637325473244</v>
      </c>
      <c r="D176" s="93" t="s">
        <v>594</v>
      </c>
      <c r="E176" s="93" t="b">
        <v>0</v>
      </c>
      <c r="F176" s="93" t="b">
        <v>0</v>
      </c>
      <c r="G176" s="93" t="b">
        <v>0</v>
      </c>
    </row>
    <row r="177" spans="1:7" ht="15">
      <c r="A177" s="93" t="s">
        <v>830</v>
      </c>
      <c r="B177" s="93">
        <v>2</v>
      </c>
      <c r="C177" s="133">
        <v>0.007041637325473244</v>
      </c>
      <c r="D177" s="93" t="s">
        <v>594</v>
      </c>
      <c r="E177" s="93" t="b">
        <v>0</v>
      </c>
      <c r="F177" s="93" t="b">
        <v>0</v>
      </c>
      <c r="G177" s="93" t="b">
        <v>0</v>
      </c>
    </row>
    <row r="178" spans="1:7" ht="15">
      <c r="A178" s="93" t="s">
        <v>831</v>
      </c>
      <c r="B178" s="93">
        <v>2</v>
      </c>
      <c r="C178" s="133">
        <v>0.007041637325473244</v>
      </c>
      <c r="D178" s="93" t="s">
        <v>594</v>
      </c>
      <c r="E178" s="93" t="b">
        <v>0</v>
      </c>
      <c r="F178" s="93" t="b">
        <v>0</v>
      </c>
      <c r="G178" s="93" t="b">
        <v>0</v>
      </c>
    </row>
    <row r="179" spans="1:7" ht="15">
      <c r="A179" s="93" t="s">
        <v>832</v>
      </c>
      <c r="B179" s="93">
        <v>2</v>
      </c>
      <c r="C179" s="133">
        <v>0.007041637325473244</v>
      </c>
      <c r="D179" s="93" t="s">
        <v>594</v>
      </c>
      <c r="E179" s="93" t="b">
        <v>0</v>
      </c>
      <c r="F179" s="93" t="b">
        <v>0</v>
      </c>
      <c r="G179" s="93" t="b">
        <v>0</v>
      </c>
    </row>
    <row r="180" spans="1:7" ht="15">
      <c r="A180" s="93" t="s">
        <v>833</v>
      </c>
      <c r="B180" s="93">
        <v>2</v>
      </c>
      <c r="C180" s="133">
        <v>0.007041637325473244</v>
      </c>
      <c r="D180" s="93" t="s">
        <v>594</v>
      </c>
      <c r="E180" s="93" t="b">
        <v>0</v>
      </c>
      <c r="F180" s="93" t="b">
        <v>0</v>
      </c>
      <c r="G180" s="93" t="b">
        <v>0</v>
      </c>
    </row>
    <row r="181" spans="1:7" ht="15">
      <c r="A181" s="93" t="s">
        <v>834</v>
      </c>
      <c r="B181" s="93">
        <v>2</v>
      </c>
      <c r="C181" s="133">
        <v>0.007041637325473244</v>
      </c>
      <c r="D181" s="93" t="s">
        <v>594</v>
      </c>
      <c r="E181" s="93" t="b">
        <v>0</v>
      </c>
      <c r="F181" s="93" t="b">
        <v>0</v>
      </c>
      <c r="G18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2019-11-17T10:42:04Z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